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pavel.vokoun\AppData\Local\Microsoft\Windows\INetCache\Content.Outlook\5PYOKY79\"/>
    </mc:Choice>
  </mc:AlternateContent>
  <xr:revisionPtr revIDLastSave="0" documentId="13_ncr:1_{0CBD3D09-A5B5-4DC4-9744-1E2CF645F36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kapitulace stavby" sheetId="1" r:id="rId1"/>
    <sheet name="529.1B - stavební a montá..." sheetId="2" r:id="rId2"/>
    <sheet name="529.2 - Stěhování nábytku" sheetId="3" r:id="rId3"/>
    <sheet name="529.3 - Vedlejší rozpočto..." sheetId="4" r:id="rId4"/>
    <sheet name="Pokyny pro vyplnění" sheetId="5" r:id="rId5"/>
  </sheets>
  <definedNames>
    <definedName name="_xlnm._FilterDatabase" localSheetId="1" hidden="1">'529.1B - stavební a montá...'!$C$104:$K$2132</definedName>
    <definedName name="_xlnm._FilterDatabase" localSheetId="2" hidden="1">'529.2 - Stěhování nábytku'!$C$79:$K$83</definedName>
    <definedName name="_xlnm._FilterDatabase" localSheetId="3" hidden="1">'529.3 - Vedlejší rozpočto...'!$C$84:$K$101</definedName>
    <definedName name="_xlnm.Print_Titles" localSheetId="1">'529.1B - stavební a montá...'!$104:$104</definedName>
    <definedName name="_xlnm.Print_Titles" localSheetId="2">'529.2 - Stěhování nábytku'!$79:$79</definedName>
    <definedName name="_xlnm.Print_Titles" localSheetId="3">'529.3 - Vedlejší rozpočto...'!$84:$84</definedName>
    <definedName name="_xlnm.Print_Titles" localSheetId="0">'Rekapitulace stavby'!$52:$52</definedName>
    <definedName name="_xlnm.Print_Area" localSheetId="1">'529.1B - stavební a montá...'!$C$4:$J$39,'529.1B - stavební a montá...'!$C$45:$J$86,'529.1B - stavební a montá...'!$C$92:$J$2132</definedName>
    <definedName name="_xlnm.Print_Area" localSheetId="2">'529.2 - Stěhování nábytku'!$C$4:$J$39,'529.2 - Stěhování nábytku'!$C$45:$J$61,'529.2 - Stěhování nábytku'!$C$67:$J$83</definedName>
    <definedName name="_xlnm.Print_Area" localSheetId="3">'529.3 - Vedlejší rozpočto...'!$C$4:$J$39,'529.3 - Vedlejší rozpočto...'!$C$45:$J$66,'529.3 - Vedlejší rozpočto...'!$C$72:$J$101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100" i="4"/>
  <c r="BH100" i="4"/>
  <c r="BG100" i="4"/>
  <c r="BF100" i="4"/>
  <c r="T100" i="4"/>
  <c r="T99" i="4" s="1"/>
  <c r="R100" i="4"/>
  <c r="R99" i="4" s="1"/>
  <c r="P100" i="4"/>
  <c r="P99" i="4"/>
  <c r="BI97" i="4"/>
  <c r="BH97" i="4"/>
  <c r="BG97" i="4"/>
  <c r="BF97" i="4"/>
  <c r="T97" i="4"/>
  <c r="T96" i="4"/>
  <c r="R97" i="4"/>
  <c r="R96" i="4" s="1"/>
  <c r="P97" i="4"/>
  <c r="P96" i="4" s="1"/>
  <c r="BI94" i="4"/>
  <c r="BH94" i="4"/>
  <c r="BG94" i="4"/>
  <c r="BF94" i="4"/>
  <c r="T94" i="4"/>
  <c r="T93" i="4"/>
  <c r="R94" i="4"/>
  <c r="R93" i="4"/>
  <c r="P94" i="4"/>
  <c r="P93" i="4" s="1"/>
  <c r="BI91" i="4"/>
  <c r="BH91" i="4"/>
  <c r="BG91" i="4"/>
  <c r="BF91" i="4"/>
  <c r="T91" i="4"/>
  <c r="T90" i="4"/>
  <c r="R91" i="4"/>
  <c r="R90" i="4"/>
  <c r="P91" i="4"/>
  <c r="P90" i="4"/>
  <c r="BI88" i="4"/>
  <c r="BH88" i="4"/>
  <c r="BG88" i="4"/>
  <c r="BF88" i="4"/>
  <c r="T88" i="4"/>
  <c r="T87" i="4" s="1"/>
  <c r="R88" i="4"/>
  <c r="R87" i="4"/>
  <c r="P88" i="4"/>
  <c r="P87" i="4"/>
  <c r="J82" i="4"/>
  <c r="J81" i="4"/>
  <c r="F81" i="4"/>
  <c r="F79" i="4"/>
  <c r="E77" i="4"/>
  <c r="J55" i="4"/>
  <c r="J54" i="4"/>
  <c r="F54" i="4"/>
  <c r="F52" i="4"/>
  <c r="E50" i="4"/>
  <c r="J18" i="4"/>
  <c r="E18" i="4"/>
  <c r="F82" i="4" s="1"/>
  <c r="J17" i="4"/>
  <c r="J12" i="4"/>
  <c r="J79" i="4" s="1"/>
  <c r="E7" i="4"/>
  <c r="E75" i="4"/>
  <c r="J37" i="3"/>
  <c r="J36" i="3"/>
  <c r="AY56" i="1"/>
  <c r="J35" i="3"/>
  <c r="AX56" i="1" s="1"/>
  <c r="BI83" i="3"/>
  <c r="BH83" i="3"/>
  <c r="BG83" i="3"/>
  <c r="BF83" i="3"/>
  <c r="T83" i="3"/>
  <c r="R83" i="3"/>
  <c r="P83" i="3"/>
  <c r="BI82" i="3"/>
  <c r="BH82" i="3"/>
  <c r="BG82" i="3"/>
  <c r="BF82" i="3"/>
  <c r="T82" i="3"/>
  <c r="R82" i="3"/>
  <c r="P82" i="3"/>
  <c r="J77" i="3"/>
  <c r="J76" i="3"/>
  <c r="F76" i="3"/>
  <c r="F74" i="3"/>
  <c r="E72" i="3"/>
  <c r="J55" i="3"/>
  <c r="J54" i="3"/>
  <c r="F54" i="3"/>
  <c r="F52" i="3"/>
  <c r="E50" i="3"/>
  <c r="J18" i="3"/>
  <c r="E18" i="3"/>
  <c r="F77" i="3" s="1"/>
  <c r="J17" i="3"/>
  <c r="J12" i="3"/>
  <c r="J74" i="3" s="1"/>
  <c r="E7" i="3"/>
  <c r="E48" i="3"/>
  <c r="J37" i="2"/>
  <c r="J36" i="2"/>
  <c r="AY55" i="1" s="1"/>
  <c r="J35" i="2"/>
  <c r="AX55" i="1"/>
  <c r="BI2130" i="2"/>
  <c r="BH2130" i="2"/>
  <c r="BG2130" i="2"/>
  <c r="BF2130" i="2"/>
  <c r="T2130" i="2"/>
  <c r="R2130" i="2"/>
  <c r="P2130" i="2"/>
  <c r="BI2128" i="2"/>
  <c r="BH2128" i="2"/>
  <c r="BG2128" i="2"/>
  <c r="BF2128" i="2"/>
  <c r="T2128" i="2"/>
  <c r="R2128" i="2"/>
  <c r="P2128" i="2"/>
  <c r="BI2126" i="2"/>
  <c r="BH2126" i="2"/>
  <c r="BG2126" i="2"/>
  <c r="BF2126" i="2"/>
  <c r="T2126" i="2"/>
  <c r="R2126" i="2"/>
  <c r="P2126" i="2"/>
  <c r="BI2124" i="2"/>
  <c r="BH2124" i="2"/>
  <c r="BG2124" i="2"/>
  <c r="BF2124" i="2"/>
  <c r="T2124" i="2"/>
  <c r="R2124" i="2"/>
  <c r="P2124" i="2"/>
  <c r="BI1956" i="2"/>
  <c r="BH1956" i="2"/>
  <c r="BG1956" i="2"/>
  <c r="BF1956" i="2"/>
  <c r="T1956" i="2"/>
  <c r="R1956" i="2"/>
  <c r="P1956" i="2"/>
  <c r="BI1897" i="2"/>
  <c r="BH1897" i="2"/>
  <c r="BG1897" i="2"/>
  <c r="BF1897" i="2"/>
  <c r="T1897" i="2"/>
  <c r="R1897" i="2"/>
  <c r="P1897" i="2"/>
  <c r="BI1674" i="2"/>
  <c r="BH1674" i="2"/>
  <c r="BG1674" i="2"/>
  <c r="BF1674" i="2"/>
  <c r="T1674" i="2"/>
  <c r="R1674" i="2"/>
  <c r="P1674" i="2"/>
  <c r="BI1555" i="2"/>
  <c r="BH1555" i="2"/>
  <c r="BG1555" i="2"/>
  <c r="BF1555" i="2"/>
  <c r="T1555" i="2"/>
  <c r="R1555" i="2"/>
  <c r="P1555" i="2"/>
  <c r="BI1553" i="2"/>
  <c r="BH1553" i="2"/>
  <c r="BG1553" i="2"/>
  <c r="BF1553" i="2"/>
  <c r="T1553" i="2"/>
  <c r="R1553" i="2"/>
  <c r="P1553" i="2"/>
  <c r="BI1551" i="2"/>
  <c r="BH1551" i="2"/>
  <c r="BG1551" i="2"/>
  <c r="BF1551" i="2"/>
  <c r="T1551" i="2"/>
  <c r="R1551" i="2"/>
  <c r="P1551" i="2"/>
  <c r="BI1549" i="2"/>
  <c r="BH1549" i="2"/>
  <c r="BG1549" i="2"/>
  <c r="BF1549" i="2"/>
  <c r="T1549" i="2"/>
  <c r="R1549" i="2"/>
  <c r="P1549" i="2"/>
  <c r="BI1547" i="2"/>
  <c r="BH1547" i="2"/>
  <c r="BG1547" i="2"/>
  <c r="BF1547" i="2"/>
  <c r="T1547" i="2"/>
  <c r="R1547" i="2"/>
  <c r="P1547" i="2"/>
  <c r="BI1381" i="2"/>
  <c r="BH1381" i="2"/>
  <c r="BG1381" i="2"/>
  <c r="BF1381" i="2"/>
  <c r="T1381" i="2"/>
  <c r="R1381" i="2"/>
  <c r="P1381" i="2"/>
  <c r="BI1322" i="2"/>
  <c r="BH1322" i="2"/>
  <c r="BG1322" i="2"/>
  <c r="BF1322" i="2"/>
  <c r="T1322" i="2"/>
  <c r="R1322" i="2"/>
  <c r="P1322" i="2"/>
  <c r="BI1317" i="2"/>
  <c r="BH1317" i="2"/>
  <c r="BG1317" i="2"/>
  <c r="BF1317" i="2"/>
  <c r="T1317" i="2"/>
  <c r="R1317" i="2"/>
  <c r="P1317" i="2"/>
  <c r="BI1315" i="2"/>
  <c r="BH1315" i="2"/>
  <c r="BG1315" i="2"/>
  <c r="BF1315" i="2"/>
  <c r="T1315" i="2"/>
  <c r="R1315" i="2"/>
  <c r="P1315" i="2"/>
  <c r="BI1311" i="2"/>
  <c r="BH1311" i="2"/>
  <c r="BG1311" i="2"/>
  <c r="BF1311" i="2"/>
  <c r="T1311" i="2"/>
  <c r="R1311" i="2"/>
  <c r="P1311" i="2"/>
  <c r="BI1308" i="2"/>
  <c r="BH1308" i="2"/>
  <c r="BG1308" i="2"/>
  <c r="BF1308" i="2"/>
  <c r="T1308" i="2"/>
  <c r="R1308" i="2"/>
  <c r="P1308" i="2"/>
  <c r="BI1300" i="2"/>
  <c r="BH1300" i="2"/>
  <c r="BG1300" i="2"/>
  <c r="BF1300" i="2"/>
  <c r="T1300" i="2"/>
  <c r="R1300" i="2"/>
  <c r="P1300" i="2"/>
  <c r="BI1298" i="2"/>
  <c r="BH1298" i="2"/>
  <c r="BG1298" i="2"/>
  <c r="BF1298" i="2"/>
  <c r="T1298" i="2"/>
  <c r="R1298" i="2"/>
  <c r="P1298" i="2"/>
  <c r="BI1296" i="2"/>
  <c r="BH1296" i="2"/>
  <c r="BG1296" i="2"/>
  <c r="BF1296" i="2"/>
  <c r="T1296" i="2"/>
  <c r="R1296" i="2"/>
  <c r="P1296" i="2"/>
  <c r="BI1286" i="2"/>
  <c r="BH1286" i="2"/>
  <c r="BG1286" i="2"/>
  <c r="BF1286" i="2"/>
  <c r="T1286" i="2"/>
  <c r="R1286" i="2"/>
  <c r="P1286" i="2"/>
  <c r="BI1283" i="2"/>
  <c r="BH1283" i="2"/>
  <c r="BG1283" i="2"/>
  <c r="BF1283" i="2"/>
  <c r="T1283" i="2"/>
  <c r="R1283" i="2"/>
  <c r="P1283" i="2"/>
  <c r="BI1281" i="2"/>
  <c r="BH1281" i="2"/>
  <c r="BG1281" i="2"/>
  <c r="BF1281" i="2"/>
  <c r="T1281" i="2"/>
  <c r="R1281" i="2"/>
  <c r="P1281" i="2"/>
  <c r="BI1279" i="2"/>
  <c r="BH1279" i="2"/>
  <c r="BG1279" i="2"/>
  <c r="BF1279" i="2"/>
  <c r="T1279" i="2"/>
  <c r="R1279" i="2"/>
  <c r="P1279" i="2"/>
  <c r="BI1269" i="2"/>
  <c r="BH1269" i="2"/>
  <c r="BG1269" i="2"/>
  <c r="BF1269" i="2"/>
  <c r="T1269" i="2"/>
  <c r="R1269" i="2"/>
  <c r="P1269" i="2"/>
  <c r="BI1266" i="2"/>
  <c r="BH1266" i="2"/>
  <c r="BG1266" i="2"/>
  <c r="BF1266" i="2"/>
  <c r="T1266" i="2"/>
  <c r="R1266" i="2"/>
  <c r="P1266" i="2"/>
  <c r="BI1256" i="2"/>
  <c r="BH1256" i="2"/>
  <c r="BG1256" i="2"/>
  <c r="BF1256" i="2"/>
  <c r="T1256" i="2"/>
  <c r="R1256" i="2"/>
  <c r="P1256" i="2"/>
  <c r="BI1253" i="2"/>
  <c r="BH1253" i="2"/>
  <c r="BG1253" i="2"/>
  <c r="BF1253" i="2"/>
  <c r="T1253" i="2"/>
  <c r="R1253" i="2"/>
  <c r="P1253" i="2"/>
  <c r="BI1252" i="2"/>
  <c r="BH1252" i="2"/>
  <c r="BG1252" i="2"/>
  <c r="BF1252" i="2"/>
  <c r="T1252" i="2"/>
  <c r="R1252" i="2"/>
  <c r="P1252" i="2"/>
  <c r="BI1250" i="2"/>
  <c r="BH1250" i="2"/>
  <c r="BG1250" i="2"/>
  <c r="BF1250" i="2"/>
  <c r="T1250" i="2"/>
  <c r="R1250" i="2"/>
  <c r="P1250" i="2"/>
  <c r="BI1247" i="2"/>
  <c r="BH1247" i="2"/>
  <c r="BG1247" i="2"/>
  <c r="BF1247" i="2"/>
  <c r="T1247" i="2"/>
  <c r="R1247" i="2"/>
  <c r="P1247" i="2"/>
  <c r="BI1244" i="2"/>
  <c r="BH1244" i="2"/>
  <c r="BG1244" i="2"/>
  <c r="BF1244" i="2"/>
  <c r="T1244" i="2"/>
  <c r="R1244" i="2"/>
  <c r="P1244" i="2"/>
  <c r="BI1243" i="2"/>
  <c r="BH1243" i="2"/>
  <c r="BG1243" i="2"/>
  <c r="BF1243" i="2"/>
  <c r="T1243" i="2"/>
  <c r="R1243" i="2"/>
  <c r="P1243" i="2"/>
  <c r="BI1241" i="2"/>
  <c r="BH1241" i="2"/>
  <c r="BG1241" i="2"/>
  <c r="BF1241" i="2"/>
  <c r="T1241" i="2"/>
  <c r="R1241" i="2"/>
  <c r="P1241" i="2"/>
  <c r="BI1239" i="2"/>
  <c r="BH1239" i="2"/>
  <c r="BG1239" i="2"/>
  <c r="BF1239" i="2"/>
  <c r="T1239" i="2"/>
  <c r="R1239" i="2"/>
  <c r="P1239" i="2"/>
  <c r="BI1237" i="2"/>
  <c r="BH1237" i="2"/>
  <c r="BG1237" i="2"/>
  <c r="BF1237" i="2"/>
  <c r="T1237" i="2"/>
  <c r="R1237" i="2"/>
  <c r="P1237" i="2"/>
  <c r="BI1235" i="2"/>
  <c r="BH1235" i="2"/>
  <c r="BG1235" i="2"/>
  <c r="BF1235" i="2"/>
  <c r="T1235" i="2"/>
  <c r="R1235" i="2"/>
  <c r="P1235" i="2"/>
  <c r="BI1233" i="2"/>
  <c r="BH1233" i="2"/>
  <c r="BG1233" i="2"/>
  <c r="BF1233" i="2"/>
  <c r="T1233" i="2"/>
  <c r="R1233" i="2"/>
  <c r="P1233" i="2"/>
  <c r="BI1232" i="2"/>
  <c r="BH1232" i="2"/>
  <c r="BG1232" i="2"/>
  <c r="BF1232" i="2"/>
  <c r="T1232" i="2"/>
  <c r="R1232" i="2"/>
  <c r="P1232" i="2"/>
  <c r="BI1230" i="2"/>
  <c r="BH1230" i="2"/>
  <c r="BG1230" i="2"/>
  <c r="BF1230" i="2"/>
  <c r="T1230" i="2"/>
  <c r="R1230" i="2"/>
  <c r="P1230" i="2"/>
  <c r="BI1214" i="2"/>
  <c r="BH1214" i="2"/>
  <c r="BG1214" i="2"/>
  <c r="BF1214" i="2"/>
  <c r="T1214" i="2"/>
  <c r="R1214" i="2"/>
  <c r="P1214" i="2"/>
  <c r="BI1186" i="2"/>
  <c r="BH1186" i="2"/>
  <c r="BG1186" i="2"/>
  <c r="BF1186" i="2"/>
  <c r="T1186" i="2"/>
  <c r="R1186" i="2"/>
  <c r="P1186" i="2"/>
  <c r="BI1183" i="2"/>
  <c r="BH1183" i="2"/>
  <c r="BG1183" i="2"/>
  <c r="BF1183" i="2"/>
  <c r="T1183" i="2"/>
  <c r="R1183" i="2"/>
  <c r="P1183" i="2"/>
  <c r="BI1180" i="2"/>
  <c r="BH1180" i="2"/>
  <c r="BG1180" i="2"/>
  <c r="BF1180" i="2"/>
  <c r="T1180" i="2"/>
  <c r="R1180" i="2"/>
  <c r="P1180" i="2"/>
  <c r="BI1171" i="2"/>
  <c r="BH1171" i="2"/>
  <c r="BG1171" i="2"/>
  <c r="BF1171" i="2"/>
  <c r="T1171" i="2"/>
  <c r="R1171" i="2"/>
  <c r="P1171" i="2"/>
  <c r="BI1160" i="2"/>
  <c r="BH1160" i="2"/>
  <c r="BG1160" i="2"/>
  <c r="BF1160" i="2"/>
  <c r="T1160" i="2"/>
  <c r="R1160" i="2"/>
  <c r="P1160" i="2"/>
  <c r="BI1159" i="2"/>
  <c r="BH1159" i="2"/>
  <c r="BG1159" i="2"/>
  <c r="BF1159" i="2"/>
  <c r="T1159" i="2"/>
  <c r="R1159" i="2"/>
  <c r="P1159" i="2"/>
  <c r="BI1154" i="2"/>
  <c r="BH1154" i="2"/>
  <c r="BG1154" i="2"/>
  <c r="BF1154" i="2"/>
  <c r="T1154" i="2"/>
  <c r="R1154" i="2"/>
  <c r="P1154" i="2"/>
  <c r="BI1150" i="2"/>
  <c r="BH1150" i="2"/>
  <c r="BG1150" i="2"/>
  <c r="BF1150" i="2"/>
  <c r="T1150" i="2"/>
  <c r="R1150" i="2"/>
  <c r="P1150" i="2"/>
  <c r="BI1141" i="2"/>
  <c r="BH1141" i="2"/>
  <c r="BG1141" i="2"/>
  <c r="BF1141" i="2"/>
  <c r="T1141" i="2"/>
  <c r="R1141" i="2"/>
  <c r="P1141" i="2"/>
  <c r="BI1138" i="2"/>
  <c r="BH1138" i="2"/>
  <c r="BG1138" i="2"/>
  <c r="BF1138" i="2"/>
  <c r="T1138" i="2"/>
  <c r="R1138" i="2"/>
  <c r="P1138" i="2"/>
  <c r="BI1136" i="2"/>
  <c r="BH1136" i="2"/>
  <c r="BG1136" i="2"/>
  <c r="BF1136" i="2"/>
  <c r="T1136" i="2"/>
  <c r="R1136" i="2"/>
  <c r="P1136" i="2"/>
  <c r="BI1134" i="2"/>
  <c r="BH1134" i="2"/>
  <c r="BG1134" i="2"/>
  <c r="BF1134" i="2"/>
  <c r="T1134" i="2"/>
  <c r="R1134" i="2"/>
  <c r="P1134" i="2"/>
  <c r="BI1132" i="2"/>
  <c r="BH1132" i="2"/>
  <c r="BG1132" i="2"/>
  <c r="BF1132" i="2"/>
  <c r="T1132" i="2"/>
  <c r="R1132" i="2"/>
  <c r="P1132" i="2"/>
  <c r="BI1130" i="2"/>
  <c r="BH1130" i="2"/>
  <c r="BG1130" i="2"/>
  <c r="BF1130" i="2"/>
  <c r="T1130" i="2"/>
  <c r="R1130" i="2"/>
  <c r="P1130" i="2"/>
  <c r="BI1128" i="2"/>
  <c r="BH1128" i="2"/>
  <c r="BG1128" i="2"/>
  <c r="BF1128" i="2"/>
  <c r="T1128" i="2"/>
  <c r="R1128" i="2"/>
  <c r="P1128" i="2"/>
  <c r="BI1126" i="2"/>
  <c r="BH1126" i="2"/>
  <c r="BG1126" i="2"/>
  <c r="BF1126" i="2"/>
  <c r="T1126" i="2"/>
  <c r="R1126" i="2"/>
  <c r="P1126" i="2"/>
  <c r="BI1124" i="2"/>
  <c r="BH1124" i="2"/>
  <c r="BG1124" i="2"/>
  <c r="BF1124" i="2"/>
  <c r="T1124" i="2"/>
  <c r="R1124" i="2"/>
  <c r="P1124" i="2"/>
  <c r="BI1122" i="2"/>
  <c r="BH1122" i="2"/>
  <c r="BG1122" i="2"/>
  <c r="BF1122" i="2"/>
  <c r="T1122" i="2"/>
  <c r="R1122" i="2"/>
  <c r="P1122" i="2"/>
  <c r="BI1120" i="2"/>
  <c r="BH1120" i="2"/>
  <c r="BG1120" i="2"/>
  <c r="BF1120" i="2"/>
  <c r="T1120" i="2"/>
  <c r="R1120" i="2"/>
  <c r="P1120" i="2"/>
  <c r="BI1118" i="2"/>
  <c r="BH1118" i="2"/>
  <c r="BG1118" i="2"/>
  <c r="BF1118" i="2"/>
  <c r="T1118" i="2"/>
  <c r="R1118" i="2"/>
  <c r="P1118" i="2"/>
  <c r="BI1116" i="2"/>
  <c r="BH1116" i="2"/>
  <c r="BG1116" i="2"/>
  <c r="BF1116" i="2"/>
  <c r="T1116" i="2"/>
  <c r="R1116" i="2"/>
  <c r="P1116" i="2"/>
  <c r="BI1114" i="2"/>
  <c r="BH1114" i="2"/>
  <c r="BG1114" i="2"/>
  <c r="BF1114" i="2"/>
  <c r="T1114" i="2"/>
  <c r="R1114" i="2"/>
  <c r="P1114" i="2"/>
  <c r="BI1112" i="2"/>
  <c r="BH1112" i="2"/>
  <c r="BG1112" i="2"/>
  <c r="BF1112" i="2"/>
  <c r="T1112" i="2"/>
  <c r="R1112" i="2"/>
  <c r="P1112" i="2"/>
  <c r="BI1110" i="2"/>
  <c r="BH1110" i="2"/>
  <c r="BG1110" i="2"/>
  <c r="BF1110" i="2"/>
  <c r="T1110" i="2"/>
  <c r="R1110" i="2"/>
  <c r="P1110" i="2"/>
  <c r="BI1108" i="2"/>
  <c r="BH1108" i="2"/>
  <c r="BG1108" i="2"/>
  <c r="BF1108" i="2"/>
  <c r="T1108" i="2"/>
  <c r="R1108" i="2"/>
  <c r="P1108" i="2"/>
  <c r="BI1106" i="2"/>
  <c r="BH1106" i="2"/>
  <c r="BG1106" i="2"/>
  <c r="BF1106" i="2"/>
  <c r="T1106" i="2"/>
  <c r="R1106" i="2"/>
  <c r="P1106" i="2"/>
  <c r="BI1104" i="2"/>
  <c r="BH1104" i="2"/>
  <c r="BG1104" i="2"/>
  <c r="BF1104" i="2"/>
  <c r="T1104" i="2"/>
  <c r="R1104" i="2"/>
  <c r="P1104" i="2"/>
  <c r="BI1101" i="2"/>
  <c r="BH1101" i="2"/>
  <c r="BG1101" i="2"/>
  <c r="BF1101" i="2"/>
  <c r="T1101" i="2"/>
  <c r="R1101" i="2"/>
  <c r="P1101" i="2"/>
  <c r="BI1099" i="2"/>
  <c r="BH1099" i="2"/>
  <c r="BG1099" i="2"/>
  <c r="BF1099" i="2"/>
  <c r="T1099" i="2"/>
  <c r="R1099" i="2"/>
  <c r="P1099" i="2"/>
  <c r="BI1096" i="2"/>
  <c r="BH1096" i="2"/>
  <c r="BG1096" i="2"/>
  <c r="BF1096" i="2"/>
  <c r="T1096" i="2"/>
  <c r="R1096" i="2"/>
  <c r="P1096" i="2"/>
  <c r="BI1094" i="2"/>
  <c r="BH1094" i="2"/>
  <c r="BG1094" i="2"/>
  <c r="BF1094" i="2"/>
  <c r="T1094" i="2"/>
  <c r="R1094" i="2"/>
  <c r="P1094" i="2"/>
  <c r="BI1092" i="2"/>
  <c r="BH1092" i="2"/>
  <c r="BG1092" i="2"/>
  <c r="BF1092" i="2"/>
  <c r="T1092" i="2"/>
  <c r="R1092" i="2"/>
  <c r="P1092" i="2"/>
  <c r="BI1090" i="2"/>
  <c r="BH1090" i="2"/>
  <c r="BG1090" i="2"/>
  <c r="BF1090" i="2"/>
  <c r="T1090" i="2"/>
  <c r="R1090" i="2"/>
  <c r="P1090" i="2"/>
  <c r="BI1088" i="2"/>
  <c r="BH1088" i="2"/>
  <c r="BG1088" i="2"/>
  <c r="BF1088" i="2"/>
  <c r="T1088" i="2"/>
  <c r="R1088" i="2"/>
  <c r="P1088" i="2"/>
  <c r="BI1086" i="2"/>
  <c r="BH1086" i="2"/>
  <c r="BG1086" i="2"/>
  <c r="BF1086" i="2"/>
  <c r="T1086" i="2"/>
  <c r="R1086" i="2"/>
  <c r="P1086" i="2"/>
  <c r="BI1084" i="2"/>
  <c r="BH1084" i="2"/>
  <c r="BG1084" i="2"/>
  <c r="BF1084" i="2"/>
  <c r="T1084" i="2"/>
  <c r="R1084" i="2"/>
  <c r="P1084" i="2"/>
  <c r="BI1082" i="2"/>
  <c r="BH1082" i="2"/>
  <c r="BG1082" i="2"/>
  <c r="BF1082" i="2"/>
  <c r="T1082" i="2"/>
  <c r="R1082" i="2"/>
  <c r="P1082" i="2"/>
  <c r="BI1080" i="2"/>
  <c r="BH1080" i="2"/>
  <c r="BG1080" i="2"/>
  <c r="BF1080" i="2"/>
  <c r="T1080" i="2"/>
  <c r="R1080" i="2"/>
  <c r="P1080" i="2"/>
  <c r="BI1078" i="2"/>
  <c r="BH1078" i="2"/>
  <c r="BG1078" i="2"/>
  <c r="BF1078" i="2"/>
  <c r="T1078" i="2"/>
  <c r="R1078" i="2"/>
  <c r="P1078" i="2"/>
  <c r="BI1076" i="2"/>
  <c r="BH1076" i="2"/>
  <c r="BG1076" i="2"/>
  <c r="BF1076" i="2"/>
  <c r="T1076" i="2"/>
  <c r="R1076" i="2"/>
  <c r="P1076" i="2"/>
  <c r="BI1074" i="2"/>
  <c r="BH1074" i="2"/>
  <c r="BG1074" i="2"/>
  <c r="BF1074" i="2"/>
  <c r="T1074" i="2"/>
  <c r="R1074" i="2"/>
  <c r="P1074" i="2"/>
  <c r="BI1072" i="2"/>
  <c r="BH1072" i="2"/>
  <c r="BG1072" i="2"/>
  <c r="BF1072" i="2"/>
  <c r="T1072" i="2"/>
  <c r="R1072" i="2"/>
  <c r="P1072" i="2"/>
  <c r="BI1070" i="2"/>
  <c r="BH1070" i="2"/>
  <c r="BG1070" i="2"/>
  <c r="BF1070" i="2"/>
  <c r="T1070" i="2"/>
  <c r="R1070" i="2"/>
  <c r="P1070" i="2"/>
  <c r="BI1068" i="2"/>
  <c r="BH1068" i="2"/>
  <c r="BG1068" i="2"/>
  <c r="BF1068" i="2"/>
  <c r="T1068" i="2"/>
  <c r="R1068" i="2"/>
  <c r="P1068" i="2"/>
  <c r="BI1066" i="2"/>
  <c r="BH1066" i="2"/>
  <c r="BG1066" i="2"/>
  <c r="BF1066" i="2"/>
  <c r="T1066" i="2"/>
  <c r="R1066" i="2"/>
  <c r="P1066" i="2"/>
  <c r="BI1064" i="2"/>
  <c r="BH1064" i="2"/>
  <c r="BG1064" i="2"/>
  <c r="BF1064" i="2"/>
  <c r="T1064" i="2"/>
  <c r="R1064" i="2"/>
  <c r="P1064" i="2"/>
  <c r="BI1062" i="2"/>
  <c r="BH1062" i="2"/>
  <c r="BG1062" i="2"/>
  <c r="BF1062" i="2"/>
  <c r="T1062" i="2"/>
  <c r="R1062" i="2"/>
  <c r="P1062" i="2"/>
  <c r="BI1060" i="2"/>
  <c r="BH1060" i="2"/>
  <c r="BG1060" i="2"/>
  <c r="BF1060" i="2"/>
  <c r="T1060" i="2"/>
  <c r="R1060" i="2"/>
  <c r="P1060" i="2"/>
  <c r="BI1058" i="2"/>
  <c r="BH1058" i="2"/>
  <c r="BG1058" i="2"/>
  <c r="BF1058" i="2"/>
  <c r="T1058" i="2"/>
  <c r="R1058" i="2"/>
  <c r="P1058" i="2"/>
  <c r="BI1056" i="2"/>
  <c r="BH1056" i="2"/>
  <c r="BG1056" i="2"/>
  <c r="BF1056" i="2"/>
  <c r="T1056" i="2"/>
  <c r="R1056" i="2"/>
  <c r="P1056" i="2"/>
  <c r="BI1053" i="2"/>
  <c r="BH1053" i="2"/>
  <c r="BG1053" i="2"/>
  <c r="BF1053" i="2"/>
  <c r="T1053" i="2"/>
  <c r="R1053" i="2"/>
  <c r="P1053" i="2"/>
  <c r="BI1051" i="2"/>
  <c r="BH1051" i="2"/>
  <c r="BG1051" i="2"/>
  <c r="BF1051" i="2"/>
  <c r="T1051" i="2"/>
  <c r="R1051" i="2"/>
  <c r="P1051" i="2"/>
  <c r="BI1048" i="2"/>
  <c r="BH1048" i="2"/>
  <c r="BG1048" i="2"/>
  <c r="BF1048" i="2"/>
  <c r="T1048" i="2"/>
  <c r="R1048" i="2"/>
  <c r="P1048" i="2"/>
  <c r="BI1046" i="2"/>
  <c r="BH1046" i="2"/>
  <c r="BG1046" i="2"/>
  <c r="BF1046" i="2"/>
  <c r="T1046" i="2"/>
  <c r="R1046" i="2"/>
  <c r="P1046" i="2"/>
  <c r="BI1044" i="2"/>
  <c r="BH1044" i="2"/>
  <c r="BG1044" i="2"/>
  <c r="BF1044" i="2"/>
  <c r="T1044" i="2"/>
  <c r="R1044" i="2"/>
  <c r="P1044" i="2"/>
  <c r="BI1041" i="2"/>
  <c r="BH1041" i="2"/>
  <c r="BG1041" i="2"/>
  <c r="BF1041" i="2"/>
  <c r="T1041" i="2"/>
  <c r="R1041" i="2"/>
  <c r="P1041" i="2"/>
  <c r="BI1038" i="2"/>
  <c r="BH1038" i="2"/>
  <c r="BG1038" i="2"/>
  <c r="BF1038" i="2"/>
  <c r="T1038" i="2"/>
  <c r="R1038" i="2"/>
  <c r="P1038" i="2"/>
  <c r="BI1036" i="2"/>
  <c r="BH1036" i="2"/>
  <c r="BG1036" i="2"/>
  <c r="BF1036" i="2"/>
  <c r="T1036" i="2"/>
  <c r="R1036" i="2"/>
  <c r="P1036" i="2"/>
  <c r="BI1034" i="2"/>
  <c r="BH1034" i="2"/>
  <c r="BG1034" i="2"/>
  <c r="BF1034" i="2"/>
  <c r="T1034" i="2"/>
  <c r="R1034" i="2"/>
  <c r="P1034" i="2"/>
  <c r="BI1032" i="2"/>
  <c r="BH1032" i="2"/>
  <c r="BG1032" i="2"/>
  <c r="BF1032" i="2"/>
  <c r="T1032" i="2"/>
  <c r="R1032" i="2"/>
  <c r="P1032" i="2"/>
  <c r="BI1030" i="2"/>
  <c r="BH1030" i="2"/>
  <c r="BG1030" i="2"/>
  <c r="BF1030" i="2"/>
  <c r="T1030" i="2"/>
  <c r="R1030" i="2"/>
  <c r="P1030" i="2"/>
  <c r="BI1028" i="2"/>
  <c r="BH1028" i="2"/>
  <c r="BG1028" i="2"/>
  <c r="BF1028" i="2"/>
  <c r="T1028" i="2"/>
  <c r="R1028" i="2"/>
  <c r="P1028" i="2"/>
  <c r="BI1026" i="2"/>
  <c r="BH1026" i="2"/>
  <c r="BG1026" i="2"/>
  <c r="BF1026" i="2"/>
  <c r="T1026" i="2"/>
  <c r="R1026" i="2"/>
  <c r="P1026" i="2"/>
  <c r="BI1024" i="2"/>
  <c r="BH1024" i="2"/>
  <c r="BG1024" i="2"/>
  <c r="BF1024" i="2"/>
  <c r="T1024" i="2"/>
  <c r="R1024" i="2"/>
  <c r="P1024" i="2"/>
  <c r="BI1022" i="2"/>
  <c r="BH1022" i="2"/>
  <c r="BG1022" i="2"/>
  <c r="BF1022" i="2"/>
  <c r="T1022" i="2"/>
  <c r="R1022" i="2"/>
  <c r="P1022" i="2"/>
  <c r="BI1020" i="2"/>
  <c r="BH1020" i="2"/>
  <c r="BG1020" i="2"/>
  <c r="BF1020" i="2"/>
  <c r="T1020" i="2"/>
  <c r="R1020" i="2"/>
  <c r="P1020" i="2"/>
  <c r="BI1017" i="2"/>
  <c r="BH1017" i="2"/>
  <c r="BG1017" i="2"/>
  <c r="BF1017" i="2"/>
  <c r="T1017" i="2"/>
  <c r="R1017" i="2"/>
  <c r="P1017" i="2"/>
  <c r="BI1015" i="2"/>
  <c r="BH1015" i="2"/>
  <c r="BG1015" i="2"/>
  <c r="BF1015" i="2"/>
  <c r="T1015" i="2"/>
  <c r="R1015" i="2"/>
  <c r="P1015" i="2"/>
  <c r="BI1013" i="2"/>
  <c r="BH1013" i="2"/>
  <c r="BG1013" i="2"/>
  <c r="BF1013" i="2"/>
  <c r="T1013" i="2"/>
  <c r="R1013" i="2"/>
  <c r="P1013" i="2"/>
  <c r="BI1010" i="2"/>
  <c r="BH1010" i="2"/>
  <c r="BG1010" i="2"/>
  <c r="BF1010" i="2"/>
  <c r="T1010" i="2"/>
  <c r="R1010" i="2"/>
  <c r="P1010" i="2"/>
  <c r="BI1008" i="2"/>
  <c r="BH1008" i="2"/>
  <c r="BG1008" i="2"/>
  <c r="BF1008" i="2"/>
  <c r="T1008" i="2"/>
  <c r="R1008" i="2"/>
  <c r="P1008" i="2"/>
  <c r="BI1006" i="2"/>
  <c r="BH1006" i="2"/>
  <c r="BG1006" i="2"/>
  <c r="BF1006" i="2"/>
  <c r="T1006" i="2"/>
  <c r="R1006" i="2"/>
  <c r="P1006" i="2"/>
  <c r="BI1005" i="2"/>
  <c r="BH1005" i="2"/>
  <c r="BG1005" i="2"/>
  <c r="BF1005" i="2"/>
  <c r="T1005" i="2"/>
  <c r="R1005" i="2"/>
  <c r="P1005" i="2"/>
  <c r="BI1003" i="2"/>
  <c r="BH1003" i="2"/>
  <c r="BG1003" i="2"/>
  <c r="BF1003" i="2"/>
  <c r="T1003" i="2"/>
  <c r="R1003" i="2"/>
  <c r="P1003" i="2"/>
  <c r="BI1001" i="2"/>
  <c r="BH1001" i="2"/>
  <c r="BG1001" i="2"/>
  <c r="BF1001" i="2"/>
  <c r="T1001" i="2"/>
  <c r="R1001" i="2"/>
  <c r="P1001" i="2"/>
  <c r="BI999" i="2"/>
  <c r="BH999" i="2"/>
  <c r="BG999" i="2"/>
  <c r="BF999" i="2"/>
  <c r="T999" i="2"/>
  <c r="R999" i="2"/>
  <c r="P999" i="2"/>
  <c r="BI997" i="2"/>
  <c r="BH997" i="2"/>
  <c r="BG997" i="2"/>
  <c r="BF997" i="2"/>
  <c r="T997" i="2"/>
  <c r="R997" i="2"/>
  <c r="P997" i="2"/>
  <c r="BI995" i="2"/>
  <c r="BH995" i="2"/>
  <c r="BG995" i="2"/>
  <c r="BF995" i="2"/>
  <c r="T995" i="2"/>
  <c r="R995" i="2"/>
  <c r="P995" i="2"/>
  <c r="BI993" i="2"/>
  <c r="BH993" i="2"/>
  <c r="BG993" i="2"/>
  <c r="BF993" i="2"/>
  <c r="T993" i="2"/>
  <c r="R993" i="2"/>
  <c r="P993" i="2"/>
  <c r="BI991" i="2"/>
  <c r="BH991" i="2"/>
  <c r="BG991" i="2"/>
  <c r="BF991" i="2"/>
  <c r="T991" i="2"/>
  <c r="R991" i="2"/>
  <c r="P991" i="2"/>
  <c r="BI989" i="2"/>
  <c r="BH989" i="2"/>
  <c r="BG989" i="2"/>
  <c r="BF989" i="2"/>
  <c r="T989" i="2"/>
  <c r="R989" i="2"/>
  <c r="P989" i="2"/>
  <c r="BI987" i="2"/>
  <c r="BH987" i="2"/>
  <c r="BG987" i="2"/>
  <c r="BF987" i="2"/>
  <c r="T987" i="2"/>
  <c r="R987" i="2"/>
  <c r="P987" i="2"/>
  <c r="BI985" i="2"/>
  <c r="BH985" i="2"/>
  <c r="BG985" i="2"/>
  <c r="BF985" i="2"/>
  <c r="T985" i="2"/>
  <c r="R985" i="2"/>
  <c r="P985" i="2"/>
  <c r="BI983" i="2"/>
  <c r="BH983" i="2"/>
  <c r="BG983" i="2"/>
  <c r="BF983" i="2"/>
  <c r="T983" i="2"/>
  <c r="R983" i="2"/>
  <c r="P983" i="2"/>
  <c r="BI981" i="2"/>
  <c r="BH981" i="2"/>
  <c r="BG981" i="2"/>
  <c r="BF981" i="2"/>
  <c r="T981" i="2"/>
  <c r="R981" i="2"/>
  <c r="P981" i="2"/>
  <c r="BI979" i="2"/>
  <c r="BH979" i="2"/>
  <c r="BG979" i="2"/>
  <c r="BF979" i="2"/>
  <c r="T979" i="2"/>
  <c r="R979" i="2"/>
  <c r="P979" i="2"/>
  <c r="BI977" i="2"/>
  <c r="BH977" i="2"/>
  <c r="BG977" i="2"/>
  <c r="BF977" i="2"/>
  <c r="T977" i="2"/>
  <c r="R977" i="2"/>
  <c r="P977" i="2"/>
  <c r="BI975" i="2"/>
  <c r="BH975" i="2"/>
  <c r="BG975" i="2"/>
  <c r="BF975" i="2"/>
  <c r="T975" i="2"/>
  <c r="R975" i="2"/>
  <c r="P975" i="2"/>
  <c r="BI973" i="2"/>
  <c r="BH973" i="2"/>
  <c r="BG973" i="2"/>
  <c r="BF973" i="2"/>
  <c r="T973" i="2"/>
  <c r="R973" i="2"/>
  <c r="P973" i="2"/>
  <c r="BI971" i="2"/>
  <c r="BH971" i="2"/>
  <c r="BG971" i="2"/>
  <c r="BF971" i="2"/>
  <c r="T971" i="2"/>
  <c r="R971" i="2"/>
  <c r="P971" i="2"/>
  <c r="BI969" i="2"/>
  <c r="BH969" i="2"/>
  <c r="BG969" i="2"/>
  <c r="BF969" i="2"/>
  <c r="T969" i="2"/>
  <c r="R969" i="2"/>
  <c r="P969" i="2"/>
  <c r="BI967" i="2"/>
  <c r="BH967" i="2"/>
  <c r="BG967" i="2"/>
  <c r="BF967" i="2"/>
  <c r="T967" i="2"/>
  <c r="R967" i="2"/>
  <c r="P967" i="2"/>
  <c r="BI965" i="2"/>
  <c r="BH965" i="2"/>
  <c r="BG965" i="2"/>
  <c r="BF965" i="2"/>
  <c r="T965" i="2"/>
  <c r="R965" i="2"/>
  <c r="P965" i="2"/>
  <c r="BI963" i="2"/>
  <c r="BH963" i="2"/>
  <c r="BG963" i="2"/>
  <c r="BF963" i="2"/>
  <c r="T963" i="2"/>
  <c r="R963" i="2"/>
  <c r="P963" i="2"/>
  <c r="BI961" i="2"/>
  <c r="BH961" i="2"/>
  <c r="BG961" i="2"/>
  <c r="BF961" i="2"/>
  <c r="T961" i="2"/>
  <c r="R961" i="2"/>
  <c r="P961" i="2"/>
  <c r="BI959" i="2"/>
  <c r="BH959" i="2"/>
  <c r="BG959" i="2"/>
  <c r="BF959" i="2"/>
  <c r="T959" i="2"/>
  <c r="R959" i="2"/>
  <c r="P959" i="2"/>
  <c r="BI957" i="2"/>
  <c r="BH957" i="2"/>
  <c r="BG957" i="2"/>
  <c r="BF957" i="2"/>
  <c r="T957" i="2"/>
  <c r="R957" i="2"/>
  <c r="P957" i="2"/>
  <c r="BI955" i="2"/>
  <c r="BH955" i="2"/>
  <c r="BG955" i="2"/>
  <c r="BF955" i="2"/>
  <c r="T955" i="2"/>
  <c r="R955" i="2"/>
  <c r="P955" i="2"/>
  <c r="BI953" i="2"/>
  <c r="BH953" i="2"/>
  <c r="BG953" i="2"/>
  <c r="BF953" i="2"/>
  <c r="T953" i="2"/>
  <c r="R953" i="2"/>
  <c r="P953" i="2"/>
  <c r="BI951" i="2"/>
  <c r="BH951" i="2"/>
  <c r="BG951" i="2"/>
  <c r="BF951" i="2"/>
  <c r="T951" i="2"/>
  <c r="R951" i="2"/>
  <c r="P951" i="2"/>
  <c r="BI949" i="2"/>
  <c r="BH949" i="2"/>
  <c r="BG949" i="2"/>
  <c r="BF949" i="2"/>
  <c r="T949" i="2"/>
  <c r="R949" i="2"/>
  <c r="P949" i="2"/>
  <c r="BI947" i="2"/>
  <c r="BH947" i="2"/>
  <c r="BG947" i="2"/>
  <c r="BF947" i="2"/>
  <c r="T947" i="2"/>
  <c r="R947" i="2"/>
  <c r="P947" i="2"/>
  <c r="BI945" i="2"/>
  <c r="BH945" i="2"/>
  <c r="BG945" i="2"/>
  <c r="BF945" i="2"/>
  <c r="T945" i="2"/>
  <c r="R945" i="2"/>
  <c r="P945" i="2"/>
  <c r="BI943" i="2"/>
  <c r="BH943" i="2"/>
  <c r="BG943" i="2"/>
  <c r="BF943" i="2"/>
  <c r="T943" i="2"/>
  <c r="R943" i="2"/>
  <c r="P943" i="2"/>
  <c r="BI941" i="2"/>
  <c r="BH941" i="2"/>
  <c r="BG941" i="2"/>
  <c r="BF941" i="2"/>
  <c r="T941" i="2"/>
  <c r="R941" i="2"/>
  <c r="P941" i="2"/>
  <c r="BI939" i="2"/>
  <c r="BH939" i="2"/>
  <c r="BG939" i="2"/>
  <c r="BF939" i="2"/>
  <c r="T939" i="2"/>
  <c r="R939" i="2"/>
  <c r="P939" i="2"/>
  <c r="BI937" i="2"/>
  <c r="BH937" i="2"/>
  <c r="BG937" i="2"/>
  <c r="BF937" i="2"/>
  <c r="T937" i="2"/>
  <c r="R937" i="2"/>
  <c r="P937" i="2"/>
  <c r="BI935" i="2"/>
  <c r="BH935" i="2"/>
  <c r="BG935" i="2"/>
  <c r="BF935" i="2"/>
  <c r="T935" i="2"/>
  <c r="R935" i="2"/>
  <c r="P935" i="2"/>
  <c r="BI933" i="2"/>
  <c r="BH933" i="2"/>
  <c r="BG933" i="2"/>
  <c r="BF933" i="2"/>
  <c r="T933" i="2"/>
  <c r="R933" i="2"/>
  <c r="P933" i="2"/>
  <c r="BI930" i="2"/>
  <c r="BH930" i="2"/>
  <c r="BG930" i="2"/>
  <c r="BF930" i="2"/>
  <c r="T930" i="2"/>
  <c r="R930" i="2"/>
  <c r="P930" i="2"/>
  <c r="BI928" i="2"/>
  <c r="BH928" i="2"/>
  <c r="BG928" i="2"/>
  <c r="BF928" i="2"/>
  <c r="T928" i="2"/>
  <c r="R928" i="2"/>
  <c r="P928" i="2"/>
  <c r="BI927" i="2"/>
  <c r="BH927" i="2"/>
  <c r="BG927" i="2"/>
  <c r="BF927" i="2"/>
  <c r="T927" i="2"/>
  <c r="R927" i="2"/>
  <c r="P927" i="2"/>
  <c r="BI924" i="2"/>
  <c r="BH924" i="2"/>
  <c r="BG924" i="2"/>
  <c r="BF924" i="2"/>
  <c r="T924" i="2"/>
  <c r="R924" i="2"/>
  <c r="P924" i="2"/>
  <c r="BI920" i="2"/>
  <c r="BH920" i="2"/>
  <c r="BG920" i="2"/>
  <c r="BF920" i="2"/>
  <c r="T920" i="2"/>
  <c r="R920" i="2"/>
  <c r="P920" i="2"/>
  <c r="BI917" i="2"/>
  <c r="BH917" i="2"/>
  <c r="BG917" i="2"/>
  <c r="BF917" i="2"/>
  <c r="T917" i="2"/>
  <c r="R917" i="2"/>
  <c r="P917" i="2"/>
  <c r="BI915" i="2"/>
  <c r="BH915" i="2"/>
  <c r="BG915" i="2"/>
  <c r="BF915" i="2"/>
  <c r="T915" i="2"/>
  <c r="R915" i="2"/>
  <c r="P915" i="2"/>
  <c r="BI913" i="2"/>
  <c r="BH913" i="2"/>
  <c r="BG913" i="2"/>
  <c r="BF913" i="2"/>
  <c r="T913" i="2"/>
  <c r="R913" i="2"/>
  <c r="P913" i="2"/>
  <c r="BI910" i="2"/>
  <c r="BH910" i="2"/>
  <c r="BG910" i="2"/>
  <c r="BF910" i="2"/>
  <c r="T910" i="2"/>
  <c r="R910" i="2"/>
  <c r="P910" i="2"/>
  <c r="BI907" i="2"/>
  <c r="BH907" i="2"/>
  <c r="BG907" i="2"/>
  <c r="BF907" i="2"/>
  <c r="T907" i="2"/>
  <c r="R907" i="2"/>
  <c r="P907" i="2"/>
  <c r="BI903" i="2"/>
  <c r="BH903" i="2"/>
  <c r="BG903" i="2"/>
  <c r="BF903" i="2"/>
  <c r="T903" i="2"/>
  <c r="R903" i="2"/>
  <c r="P903" i="2"/>
  <c r="BI901" i="2"/>
  <c r="BH901" i="2"/>
  <c r="BG901" i="2"/>
  <c r="BF901" i="2"/>
  <c r="T901" i="2"/>
  <c r="R901" i="2"/>
  <c r="P901" i="2"/>
  <c r="BI897" i="2"/>
  <c r="BH897" i="2"/>
  <c r="BG897" i="2"/>
  <c r="BF897" i="2"/>
  <c r="T897" i="2"/>
  <c r="R897" i="2"/>
  <c r="P897" i="2"/>
  <c r="BI893" i="2"/>
  <c r="BH893" i="2"/>
  <c r="BG893" i="2"/>
  <c r="BF893" i="2"/>
  <c r="T893" i="2"/>
  <c r="R893" i="2"/>
  <c r="P893" i="2"/>
  <c r="BI890" i="2"/>
  <c r="BH890" i="2"/>
  <c r="BG890" i="2"/>
  <c r="BF890" i="2"/>
  <c r="T890" i="2"/>
  <c r="R890" i="2"/>
  <c r="P890" i="2"/>
  <c r="BI888" i="2"/>
  <c r="BH888" i="2"/>
  <c r="BG888" i="2"/>
  <c r="BF888" i="2"/>
  <c r="T888" i="2"/>
  <c r="R888" i="2"/>
  <c r="P888" i="2"/>
  <c r="BI886" i="2"/>
  <c r="BH886" i="2"/>
  <c r="BG886" i="2"/>
  <c r="BF886" i="2"/>
  <c r="T886" i="2"/>
  <c r="R886" i="2"/>
  <c r="P886" i="2"/>
  <c r="BI884" i="2"/>
  <c r="BH884" i="2"/>
  <c r="BG884" i="2"/>
  <c r="BF884" i="2"/>
  <c r="T884" i="2"/>
  <c r="R884" i="2"/>
  <c r="P884" i="2"/>
  <c r="BI882" i="2"/>
  <c r="BH882" i="2"/>
  <c r="BG882" i="2"/>
  <c r="BF882" i="2"/>
  <c r="T882" i="2"/>
  <c r="R882" i="2"/>
  <c r="P882" i="2"/>
  <c r="BI880" i="2"/>
  <c r="BH880" i="2"/>
  <c r="BG880" i="2"/>
  <c r="BF880" i="2"/>
  <c r="T880" i="2"/>
  <c r="R880" i="2"/>
  <c r="P880" i="2"/>
  <c r="BI878" i="2"/>
  <c r="BH878" i="2"/>
  <c r="BG878" i="2"/>
  <c r="BF878" i="2"/>
  <c r="T878" i="2"/>
  <c r="R878" i="2"/>
  <c r="P878" i="2"/>
  <c r="BI876" i="2"/>
  <c r="BH876" i="2"/>
  <c r="BG876" i="2"/>
  <c r="BF876" i="2"/>
  <c r="T876" i="2"/>
  <c r="R876" i="2"/>
  <c r="P876" i="2"/>
  <c r="BI875" i="2"/>
  <c r="BH875" i="2"/>
  <c r="BG875" i="2"/>
  <c r="BF875" i="2"/>
  <c r="T875" i="2"/>
  <c r="R875" i="2"/>
  <c r="P875" i="2"/>
  <c r="BI873" i="2"/>
  <c r="BH873" i="2"/>
  <c r="BG873" i="2"/>
  <c r="BF873" i="2"/>
  <c r="T873" i="2"/>
  <c r="R873" i="2"/>
  <c r="P873" i="2"/>
  <c r="BI870" i="2"/>
  <c r="BH870" i="2"/>
  <c r="BG870" i="2"/>
  <c r="BF870" i="2"/>
  <c r="T870" i="2"/>
  <c r="R870" i="2"/>
  <c r="P870" i="2"/>
  <c r="BI868" i="2"/>
  <c r="BH868" i="2"/>
  <c r="BG868" i="2"/>
  <c r="BF868" i="2"/>
  <c r="T868" i="2"/>
  <c r="R868" i="2"/>
  <c r="P868" i="2"/>
  <c r="BI865" i="2"/>
  <c r="BH865" i="2"/>
  <c r="BG865" i="2"/>
  <c r="BF865" i="2"/>
  <c r="T865" i="2"/>
  <c r="R865" i="2"/>
  <c r="P865" i="2"/>
  <c r="BI863" i="2"/>
  <c r="BH863" i="2"/>
  <c r="BG863" i="2"/>
  <c r="BF863" i="2"/>
  <c r="T863" i="2"/>
  <c r="R863" i="2"/>
  <c r="P863" i="2"/>
  <c r="BI860" i="2"/>
  <c r="BH860" i="2"/>
  <c r="BG860" i="2"/>
  <c r="BF860" i="2"/>
  <c r="T860" i="2"/>
  <c r="R860" i="2"/>
  <c r="P860" i="2"/>
  <c r="BI857" i="2"/>
  <c r="BH857" i="2"/>
  <c r="BG857" i="2"/>
  <c r="BF857" i="2"/>
  <c r="T857" i="2"/>
  <c r="R857" i="2"/>
  <c r="P857" i="2"/>
  <c r="BI855" i="2"/>
  <c r="BH855" i="2"/>
  <c r="BG855" i="2"/>
  <c r="BF855" i="2"/>
  <c r="T855" i="2"/>
  <c r="R855" i="2"/>
  <c r="P855" i="2"/>
  <c r="BI853" i="2"/>
  <c r="BH853" i="2"/>
  <c r="BG853" i="2"/>
  <c r="BF853" i="2"/>
  <c r="T853" i="2"/>
  <c r="R853" i="2"/>
  <c r="P853" i="2"/>
  <c r="BI851" i="2"/>
  <c r="BH851" i="2"/>
  <c r="BG851" i="2"/>
  <c r="BF851" i="2"/>
  <c r="T851" i="2"/>
  <c r="R851" i="2"/>
  <c r="P851" i="2"/>
  <c r="BI849" i="2"/>
  <c r="BH849" i="2"/>
  <c r="BG849" i="2"/>
  <c r="BF849" i="2"/>
  <c r="T849" i="2"/>
  <c r="R849" i="2"/>
  <c r="P849" i="2"/>
  <c r="BI847" i="2"/>
  <c r="BH847" i="2"/>
  <c r="BG847" i="2"/>
  <c r="BF847" i="2"/>
  <c r="T847" i="2"/>
  <c r="R847" i="2"/>
  <c r="P847" i="2"/>
  <c r="BI845" i="2"/>
  <c r="BH845" i="2"/>
  <c r="BG845" i="2"/>
  <c r="BF845" i="2"/>
  <c r="T845" i="2"/>
  <c r="R845" i="2"/>
  <c r="P845" i="2"/>
  <c r="BI842" i="2"/>
  <c r="BH842" i="2"/>
  <c r="BG842" i="2"/>
  <c r="BF842" i="2"/>
  <c r="T842" i="2"/>
  <c r="R842" i="2"/>
  <c r="P842" i="2"/>
  <c r="BI840" i="2"/>
  <c r="BH840" i="2"/>
  <c r="BG840" i="2"/>
  <c r="BF840" i="2"/>
  <c r="T840" i="2"/>
  <c r="R840" i="2"/>
  <c r="P840" i="2"/>
  <c r="BI835" i="2"/>
  <c r="BH835" i="2"/>
  <c r="BG835" i="2"/>
  <c r="BF835" i="2"/>
  <c r="T835" i="2"/>
  <c r="R835" i="2"/>
  <c r="P835" i="2"/>
  <c r="BI833" i="2"/>
  <c r="BH833" i="2"/>
  <c r="BG833" i="2"/>
  <c r="BF833" i="2"/>
  <c r="T833" i="2"/>
  <c r="R833" i="2"/>
  <c r="P833" i="2"/>
  <c r="BI831" i="2"/>
  <c r="BH831" i="2"/>
  <c r="BG831" i="2"/>
  <c r="BF831" i="2"/>
  <c r="T831" i="2"/>
  <c r="R831" i="2"/>
  <c r="P831" i="2"/>
  <c r="BI829" i="2"/>
  <c r="BH829" i="2"/>
  <c r="BG829" i="2"/>
  <c r="BF829" i="2"/>
  <c r="T829" i="2"/>
  <c r="R829" i="2"/>
  <c r="P829" i="2"/>
  <c r="BI827" i="2"/>
  <c r="BH827" i="2"/>
  <c r="BG827" i="2"/>
  <c r="BF827" i="2"/>
  <c r="T827" i="2"/>
  <c r="R827" i="2"/>
  <c r="P827" i="2"/>
  <c r="BI822" i="2"/>
  <c r="BH822" i="2"/>
  <c r="BG822" i="2"/>
  <c r="BF822" i="2"/>
  <c r="T822" i="2"/>
  <c r="R822" i="2"/>
  <c r="P822" i="2"/>
  <c r="BI819" i="2"/>
  <c r="BH819" i="2"/>
  <c r="BG819" i="2"/>
  <c r="BF819" i="2"/>
  <c r="T819" i="2"/>
  <c r="R819" i="2"/>
  <c r="P819" i="2"/>
  <c r="BI817" i="2"/>
  <c r="BH817" i="2"/>
  <c r="BG817" i="2"/>
  <c r="BF817" i="2"/>
  <c r="T817" i="2"/>
  <c r="R817" i="2"/>
  <c r="P817" i="2"/>
  <c r="BI815" i="2"/>
  <c r="BH815" i="2"/>
  <c r="BG815" i="2"/>
  <c r="BF815" i="2"/>
  <c r="T815" i="2"/>
  <c r="R815" i="2"/>
  <c r="P815" i="2"/>
  <c r="BI813" i="2"/>
  <c r="BH813" i="2"/>
  <c r="BG813" i="2"/>
  <c r="BF813" i="2"/>
  <c r="T813" i="2"/>
  <c r="R813" i="2"/>
  <c r="P813" i="2"/>
  <c r="BI812" i="2"/>
  <c r="BH812" i="2"/>
  <c r="BG812" i="2"/>
  <c r="BF812" i="2"/>
  <c r="T812" i="2"/>
  <c r="R812" i="2"/>
  <c r="P812" i="2"/>
  <c r="BI811" i="2"/>
  <c r="BH811" i="2"/>
  <c r="BG811" i="2"/>
  <c r="BF811" i="2"/>
  <c r="T811" i="2"/>
  <c r="R811" i="2"/>
  <c r="P811" i="2"/>
  <c r="BI809" i="2"/>
  <c r="BH809" i="2"/>
  <c r="BG809" i="2"/>
  <c r="BF809" i="2"/>
  <c r="T809" i="2"/>
  <c r="R809" i="2"/>
  <c r="P809" i="2"/>
  <c r="BI808" i="2"/>
  <c r="BH808" i="2"/>
  <c r="BG808" i="2"/>
  <c r="BF808" i="2"/>
  <c r="T808" i="2"/>
  <c r="R808" i="2"/>
  <c r="P808" i="2"/>
  <c r="BI806" i="2"/>
  <c r="BH806" i="2"/>
  <c r="BG806" i="2"/>
  <c r="BF806" i="2"/>
  <c r="T806" i="2"/>
  <c r="R806" i="2"/>
  <c r="P806" i="2"/>
  <c r="BI804" i="2"/>
  <c r="BH804" i="2"/>
  <c r="BG804" i="2"/>
  <c r="BF804" i="2"/>
  <c r="T804" i="2"/>
  <c r="R804" i="2"/>
  <c r="P804" i="2"/>
  <c r="BI802" i="2"/>
  <c r="BH802" i="2"/>
  <c r="BG802" i="2"/>
  <c r="BF802" i="2"/>
  <c r="T802" i="2"/>
  <c r="R802" i="2"/>
  <c r="P802" i="2"/>
  <c r="BI800" i="2"/>
  <c r="BH800" i="2"/>
  <c r="BG800" i="2"/>
  <c r="BF800" i="2"/>
  <c r="T800" i="2"/>
  <c r="R800" i="2"/>
  <c r="P800" i="2"/>
  <c r="BI798" i="2"/>
  <c r="BH798" i="2"/>
  <c r="BG798" i="2"/>
  <c r="BF798" i="2"/>
  <c r="T798" i="2"/>
  <c r="R798" i="2"/>
  <c r="P798" i="2"/>
  <c r="BI796" i="2"/>
  <c r="BH796" i="2"/>
  <c r="BG796" i="2"/>
  <c r="BF796" i="2"/>
  <c r="T796" i="2"/>
  <c r="R796" i="2"/>
  <c r="P796" i="2"/>
  <c r="BI795" i="2"/>
  <c r="BH795" i="2"/>
  <c r="BG795" i="2"/>
  <c r="BF795" i="2"/>
  <c r="T795" i="2"/>
  <c r="R795" i="2"/>
  <c r="P795" i="2"/>
  <c r="BI794" i="2"/>
  <c r="BH794" i="2"/>
  <c r="BG794" i="2"/>
  <c r="BF794" i="2"/>
  <c r="T794" i="2"/>
  <c r="R794" i="2"/>
  <c r="P794" i="2"/>
  <c r="BI793" i="2"/>
  <c r="BH793" i="2"/>
  <c r="BG793" i="2"/>
  <c r="BF793" i="2"/>
  <c r="T793" i="2"/>
  <c r="R793" i="2"/>
  <c r="P793" i="2"/>
  <c r="BI791" i="2"/>
  <c r="BH791" i="2"/>
  <c r="BG791" i="2"/>
  <c r="BF791" i="2"/>
  <c r="T791" i="2"/>
  <c r="R791" i="2"/>
  <c r="P791" i="2"/>
  <c r="BI790" i="2"/>
  <c r="BH790" i="2"/>
  <c r="BG790" i="2"/>
  <c r="BF790" i="2"/>
  <c r="T790" i="2"/>
  <c r="R790" i="2"/>
  <c r="P790" i="2"/>
  <c r="BI789" i="2"/>
  <c r="BH789" i="2"/>
  <c r="BG789" i="2"/>
  <c r="BF789" i="2"/>
  <c r="T789" i="2"/>
  <c r="R789" i="2"/>
  <c r="P789" i="2"/>
  <c r="BI788" i="2"/>
  <c r="BH788" i="2"/>
  <c r="BG788" i="2"/>
  <c r="BF788" i="2"/>
  <c r="T788" i="2"/>
  <c r="R788" i="2"/>
  <c r="P788" i="2"/>
  <c r="BI786" i="2"/>
  <c r="BH786" i="2"/>
  <c r="BG786" i="2"/>
  <c r="BF786" i="2"/>
  <c r="T786" i="2"/>
  <c r="R786" i="2"/>
  <c r="P786" i="2"/>
  <c r="BI785" i="2"/>
  <c r="BH785" i="2"/>
  <c r="BG785" i="2"/>
  <c r="BF785" i="2"/>
  <c r="T785" i="2"/>
  <c r="R785" i="2"/>
  <c r="P785" i="2"/>
  <c r="BI784" i="2"/>
  <c r="BH784" i="2"/>
  <c r="BG784" i="2"/>
  <c r="BF784" i="2"/>
  <c r="T784" i="2"/>
  <c r="R784" i="2"/>
  <c r="P784" i="2"/>
  <c r="BI783" i="2"/>
  <c r="BH783" i="2"/>
  <c r="BG783" i="2"/>
  <c r="BF783" i="2"/>
  <c r="T783" i="2"/>
  <c r="R783" i="2"/>
  <c r="P783" i="2"/>
  <c r="BI781" i="2"/>
  <c r="BH781" i="2"/>
  <c r="BG781" i="2"/>
  <c r="BF781" i="2"/>
  <c r="T781" i="2"/>
  <c r="R781" i="2"/>
  <c r="P781" i="2"/>
  <c r="BI780" i="2"/>
  <c r="BH780" i="2"/>
  <c r="BG780" i="2"/>
  <c r="BF780" i="2"/>
  <c r="T780" i="2"/>
  <c r="R780" i="2"/>
  <c r="P780" i="2"/>
  <c r="BI779" i="2"/>
  <c r="BH779" i="2"/>
  <c r="BG779" i="2"/>
  <c r="BF779" i="2"/>
  <c r="T779" i="2"/>
  <c r="R779" i="2"/>
  <c r="P779" i="2"/>
  <c r="BI778" i="2"/>
  <c r="BH778" i="2"/>
  <c r="BG778" i="2"/>
  <c r="BF778" i="2"/>
  <c r="T778" i="2"/>
  <c r="R778" i="2"/>
  <c r="P778" i="2"/>
  <c r="BI776" i="2"/>
  <c r="BH776" i="2"/>
  <c r="BG776" i="2"/>
  <c r="BF776" i="2"/>
  <c r="T776" i="2"/>
  <c r="R776" i="2"/>
  <c r="P776" i="2"/>
  <c r="BI775" i="2"/>
  <c r="BH775" i="2"/>
  <c r="BG775" i="2"/>
  <c r="BF775" i="2"/>
  <c r="T775" i="2"/>
  <c r="R775" i="2"/>
  <c r="P775" i="2"/>
  <c r="BI773" i="2"/>
  <c r="BH773" i="2"/>
  <c r="BG773" i="2"/>
  <c r="BF773" i="2"/>
  <c r="T773" i="2"/>
  <c r="R773" i="2"/>
  <c r="P773" i="2"/>
  <c r="BI769" i="2"/>
  <c r="BH769" i="2"/>
  <c r="BG769" i="2"/>
  <c r="BF769" i="2"/>
  <c r="T769" i="2"/>
  <c r="R769" i="2"/>
  <c r="P769" i="2"/>
  <c r="BI767" i="2"/>
  <c r="BH767" i="2"/>
  <c r="BG767" i="2"/>
  <c r="BF767" i="2"/>
  <c r="T767" i="2"/>
  <c r="R767" i="2"/>
  <c r="P767" i="2"/>
  <c r="BI764" i="2"/>
  <c r="BH764" i="2"/>
  <c r="BG764" i="2"/>
  <c r="BF764" i="2"/>
  <c r="T764" i="2"/>
  <c r="R764" i="2"/>
  <c r="P764" i="2"/>
  <c r="BI761" i="2"/>
  <c r="BH761" i="2"/>
  <c r="BG761" i="2"/>
  <c r="BF761" i="2"/>
  <c r="T761" i="2"/>
  <c r="R761" i="2"/>
  <c r="P761" i="2"/>
  <c r="BI752" i="2"/>
  <c r="BH752" i="2"/>
  <c r="BG752" i="2"/>
  <c r="BF752" i="2"/>
  <c r="T752" i="2"/>
  <c r="R752" i="2"/>
  <c r="P752" i="2"/>
  <c r="BI749" i="2"/>
  <c r="BH749" i="2"/>
  <c r="BG749" i="2"/>
  <c r="BF749" i="2"/>
  <c r="T749" i="2"/>
  <c r="R749" i="2"/>
  <c r="P749" i="2"/>
  <c r="BI740" i="2"/>
  <c r="BH740" i="2"/>
  <c r="BG740" i="2"/>
  <c r="BF740" i="2"/>
  <c r="T740" i="2"/>
  <c r="R740" i="2"/>
  <c r="P740" i="2"/>
  <c r="BI731" i="2"/>
  <c r="BH731" i="2"/>
  <c r="BG731" i="2"/>
  <c r="BF731" i="2"/>
  <c r="T731" i="2"/>
  <c r="R731" i="2"/>
  <c r="P731" i="2"/>
  <c r="BI729" i="2"/>
  <c r="BH729" i="2"/>
  <c r="BG729" i="2"/>
  <c r="BF729" i="2"/>
  <c r="T729" i="2"/>
  <c r="R729" i="2"/>
  <c r="P729" i="2"/>
  <c r="BI727" i="2"/>
  <c r="BH727" i="2"/>
  <c r="BG727" i="2"/>
  <c r="BF727" i="2"/>
  <c r="T727" i="2"/>
  <c r="R727" i="2"/>
  <c r="P727" i="2"/>
  <c r="BI725" i="2"/>
  <c r="BH725" i="2"/>
  <c r="BG725" i="2"/>
  <c r="BF725" i="2"/>
  <c r="T725" i="2"/>
  <c r="R725" i="2"/>
  <c r="P725" i="2"/>
  <c r="BI723" i="2"/>
  <c r="BH723" i="2"/>
  <c r="BG723" i="2"/>
  <c r="BF723" i="2"/>
  <c r="T723" i="2"/>
  <c r="R723" i="2"/>
  <c r="P723" i="2"/>
  <c r="BI721" i="2"/>
  <c r="BH721" i="2"/>
  <c r="BG721" i="2"/>
  <c r="BF721" i="2"/>
  <c r="T721" i="2"/>
  <c r="R721" i="2"/>
  <c r="P721" i="2"/>
  <c r="BI719" i="2"/>
  <c r="BH719" i="2"/>
  <c r="BG719" i="2"/>
  <c r="BF719" i="2"/>
  <c r="T719" i="2"/>
  <c r="R719" i="2"/>
  <c r="P719" i="2"/>
  <c r="BI717" i="2"/>
  <c r="BH717" i="2"/>
  <c r="BG717" i="2"/>
  <c r="BF717" i="2"/>
  <c r="T717" i="2"/>
  <c r="R717" i="2"/>
  <c r="P717" i="2"/>
  <c r="BI715" i="2"/>
  <c r="BH715" i="2"/>
  <c r="BG715" i="2"/>
  <c r="BF715" i="2"/>
  <c r="T715" i="2"/>
  <c r="R715" i="2"/>
  <c r="P715" i="2"/>
  <c r="BI713" i="2"/>
  <c r="BH713" i="2"/>
  <c r="BG713" i="2"/>
  <c r="BF713" i="2"/>
  <c r="T713" i="2"/>
  <c r="R713" i="2"/>
  <c r="P713" i="2"/>
  <c r="BI711" i="2"/>
  <c r="BH711" i="2"/>
  <c r="BG711" i="2"/>
  <c r="BF711" i="2"/>
  <c r="T711" i="2"/>
  <c r="R711" i="2"/>
  <c r="P711" i="2"/>
  <c r="BI709" i="2"/>
  <c r="BH709" i="2"/>
  <c r="BG709" i="2"/>
  <c r="BF709" i="2"/>
  <c r="T709" i="2"/>
  <c r="R709" i="2"/>
  <c r="P709" i="2"/>
  <c r="BI707" i="2"/>
  <c r="BH707" i="2"/>
  <c r="BG707" i="2"/>
  <c r="BF707" i="2"/>
  <c r="T707" i="2"/>
  <c r="R707" i="2"/>
  <c r="P707" i="2"/>
  <c r="BI705" i="2"/>
  <c r="BH705" i="2"/>
  <c r="BG705" i="2"/>
  <c r="BF705" i="2"/>
  <c r="T705" i="2"/>
  <c r="R705" i="2"/>
  <c r="P705" i="2"/>
  <c r="BI702" i="2"/>
  <c r="BH702" i="2"/>
  <c r="BG702" i="2"/>
  <c r="BF702" i="2"/>
  <c r="T702" i="2"/>
  <c r="R702" i="2"/>
  <c r="P702" i="2"/>
  <c r="BI700" i="2"/>
  <c r="BH700" i="2"/>
  <c r="BG700" i="2"/>
  <c r="BF700" i="2"/>
  <c r="T700" i="2"/>
  <c r="R700" i="2"/>
  <c r="P700" i="2"/>
  <c r="BI698" i="2"/>
  <c r="BH698" i="2"/>
  <c r="BG698" i="2"/>
  <c r="BF698" i="2"/>
  <c r="T698" i="2"/>
  <c r="R698" i="2"/>
  <c r="P698" i="2"/>
  <c r="BI695" i="2"/>
  <c r="BH695" i="2"/>
  <c r="BG695" i="2"/>
  <c r="BF695" i="2"/>
  <c r="T695" i="2"/>
  <c r="R695" i="2"/>
  <c r="P695" i="2"/>
  <c r="BI694" i="2"/>
  <c r="BH694" i="2"/>
  <c r="BG694" i="2"/>
  <c r="BF694" i="2"/>
  <c r="T694" i="2"/>
  <c r="R694" i="2"/>
  <c r="P694" i="2"/>
  <c r="BI693" i="2"/>
  <c r="BH693" i="2"/>
  <c r="BG693" i="2"/>
  <c r="BF693" i="2"/>
  <c r="T693" i="2"/>
  <c r="R693" i="2"/>
  <c r="P693" i="2"/>
  <c r="BI690" i="2"/>
  <c r="BH690" i="2"/>
  <c r="BG690" i="2"/>
  <c r="BF690" i="2"/>
  <c r="T690" i="2"/>
  <c r="R690" i="2"/>
  <c r="P690" i="2"/>
  <c r="BI689" i="2"/>
  <c r="BH689" i="2"/>
  <c r="BG689" i="2"/>
  <c r="BF689" i="2"/>
  <c r="T689" i="2"/>
  <c r="R689" i="2"/>
  <c r="P689" i="2"/>
  <c r="BI687" i="2"/>
  <c r="BH687" i="2"/>
  <c r="BG687" i="2"/>
  <c r="BF687" i="2"/>
  <c r="T687" i="2"/>
  <c r="R687" i="2"/>
  <c r="P687" i="2"/>
  <c r="BI686" i="2"/>
  <c r="BH686" i="2"/>
  <c r="BG686" i="2"/>
  <c r="BF686" i="2"/>
  <c r="T686" i="2"/>
  <c r="R686" i="2"/>
  <c r="P686" i="2"/>
  <c r="BI684" i="2"/>
  <c r="BH684" i="2"/>
  <c r="BG684" i="2"/>
  <c r="BF684" i="2"/>
  <c r="T684" i="2"/>
  <c r="R684" i="2"/>
  <c r="P684" i="2"/>
  <c r="BI683" i="2"/>
  <c r="BH683" i="2"/>
  <c r="BG683" i="2"/>
  <c r="BF683" i="2"/>
  <c r="T683" i="2"/>
  <c r="R683" i="2"/>
  <c r="P683" i="2"/>
  <c r="BI681" i="2"/>
  <c r="BH681" i="2"/>
  <c r="BG681" i="2"/>
  <c r="BF681" i="2"/>
  <c r="T681" i="2"/>
  <c r="R681" i="2"/>
  <c r="P681" i="2"/>
  <c r="BI679" i="2"/>
  <c r="BH679" i="2"/>
  <c r="BG679" i="2"/>
  <c r="BF679" i="2"/>
  <c r="T679" i="2"/>
  <c r="R679" i="2"/>
  <c r="P679" i="2"/>
  <c r="BI677" i="2"/>
  <c r="BH677" i="2"/>
  <c r="BG677" i="2"/>
  <c r="BF677" i="2"/>
  <c r="T677" i="2"/>
  <c r="R677" i="2"/>
  <c r="P677" i="2"/>
  <c r="BI675" i="2"/>
  <c r="BH675" i="2"/>
  <c r="BG675" i="2"/>
  <c r="BF675" i="2"/>
  <c r="T675" i="2"/>
  <c r="R675" i="2"/>
  <c r="P675" i="2"/>
  <c r="BI672" i="2"/>
  <c r="BH672" i="2"/>
  <c r="BG672" i="2"/>
  <c r="BF672" i="2"/>
  <c r="T672" i="2"/>
  <c r="R672" i="2"/>
  <c r="P672" i="2"/>
  <c r="BI670" i="2"/>
  <c r="BH670" i="2"/>
  <c r="BG670" i="2"/>
  <c r="BF670" i="2"/>
  <c r="T670" i="2"/>
  <c r="R670" i="2"/>
  <c r="P670" i="2"/>
  <c r="BI668" i="2"/>
  <c r="BH668" i="2"/>
  <c r="BG668" i="2"/>
  <c r="BF668" i="2"/>
  <c r="T668" i="2"/>
  <c r="R668" i="2"/>
  <c r="P668" i="2"/>
  <c r="BI666" i="2"/>
  <c r="BH666" i="2"/>
  <c r="BG666" i="2"/>
  <c r="BF666" i="2"/>
  <c r="T666" i="2"/>
  <c r="R666" i="2"/>
  <c r="P666" i="2"/>
  <c r="BI664" i="2"/>
  <c r="BH664" i="2"/>
  <c r="BG664" i="2"/>
  <c r="BF664" i="2"/>
  <c r="T664" i="2"/>
  <c r="R664" i="2"/>
  <c r="P664" i="2"/>
  <c r="BI662" i="2"/>
  <c r="BH662" i="2"/>
  <c r="BG662" i="2"/>
  <c r="BF662" i="2"/>
  <c r="T662" i="2"/>
  <c r="R662" i="2"/>
  <c r="P662" i="2"/>
  <c r="BI660" i="2"/>
  <c r="BH660" i="2"/>
  <c r="BG660" i="2"/>
  <c r="BF660" i="2"/>
  <c r="T660" i="2"/>
  <c r="R660" i="2"/>
  <c r="P660" i="2"/>
  <c r="BI658" i="2"/>
  <c r="BH658" i="2"/>
  <c r="BG658" i="2"/>
  <c r="BF658" i="2"/>
  <c r="T658" i="2"/>
  <c r="R658" i="2"/>
  <c r="P658" i="2"/>
  <c r="BI656" i="2"/>
  <c r="BH656" i="2"/>
  <c r="BG656" i="2"/>
  <c r="BF656" i="2"/>
  <c r="T656" i="2"/>
  <c r="R656" i="2"/>
  <c r="P656" i="2"/>
  <c r="BI652" i="2"/>
  <c r="BH652" i="2"/>
  <c r="BG652" i="2"/>
  <c r="BF652" i="2"/>
  <c r="T652" i="2"/>
  <c r="T651" i="2"/>
  <c r="R652" i="2"/>
  <c r="R651" i="2"/>
  <c r="P652" i="2"/>
  <c r="P651" i="2"/>
  <c r="BI648" i="2"/>
  <c r="BH648" i="2"/>
  <c r="BG648" i="2"/>
  <c r="BF648" i="2"/>
  <c r="T648" i="2"/>
  <c r="T647" i="2"/>
  <c r="R648" i="2"/>
  <c r="R647" i="2" s="1"/>
  <c r="P648" i="2"/>
  <c r="P647" i="2"/>
  <c r="BI645" i="2"/>
  <c r="BH645" i="2"/>
  <c r="BG645" i="2"/>
  <c r="BF645" i="2"/>
  <c r="T645" i="2"/>
  <c r="R645" i="2"/>
  <c r="P645" i="2"/>
  <c r="BI642" i="2"/>
  <c r="BH642" i="2"/>
  <c r="BG642" i="2"/>
  <c r="BF642" i="2"/>
  <c r="T642" i="2"/>
  <c r="R642" i="2"/>
  <c r="P642" i="2"/>
  <c r="BI640" i="2"/>
  <c r="BH640" i="2"/>
  <c r="BG640" i="2"/>
  <c r="BF640" i="2"/>
  <c r="T640" i="2"/>
  <c r="R640" i="2"/>
  <c r="P640" i="2"/>
  <c r="BI638" i="2"/>
  <c r="BH638" i="2"/>
  <c r="BG638" i="2"/>
  <c r="BF638" i="2"/>
  <c r="T638" i="2"/>
  <c r="R638" i="2"/>
  <c r="P638" i="2"/>
  <c r="BI636" i="2"/>
  <c r="BH636" i="2"/>
  <c r="BG636" i="2"/>
  <c r="BF636" i="2"/>
  <c r="T636" i="2"/>
  <c r="R636" i="2"/>
  <c r="P636" i="2"/>
  <c r="BI605" i="2"/>
  <c r="BH605" i="2"/>
  <c r="BG605" i="2"/>
  <c r="BF605" i="2"/>
  <c r="T605" i="2"/>
  <c r="R605" i="2"/>
  <c r="P605" i="2"/>
  <c r="BI603" i="2"/>
  <c r="BH603" i="2"/>
  <c r="BG603" i="2"/>
  <c r="BF603" i="2"/>
  <c r="T603" i="2"/>
  <c r="R603" i="2"/>
  <c r="P603" i="2"/>
  <c r="BI600" i="2"/>
  <c r="BH600" i="2"/>
  <c r="BG600" i="2"/>
  <c r="BF600" i="2"/>
  <c r="T600" i="2"/>
  <c r="R600" i="2"/>
  <c r="P600" i="2"/>
  <c r="BI597" i="2"/>
  <c r="BH597" i="2"/>
  <c r="BG597" i="2"/>
  <c r="BF597" i="2"/>
  <c r="T597" i="2"/>
  <c r="R597" i="2"/>
  <c r="P597" i="2"/>
  <c r="BI595" i="2"/>
  <c r="BH595" i="2"/>
  <c r="BG595" i="2"/>
  <c r="BF595" i="2"/>
  <c r="T595" i="2"/>
  <c r="R595" i="2"/>
  <c r="P595" i="2"/>
  <c r="BI593" i="2"/>
  <c r="BH593" i="2"/>
  <c r="BG593" i="2"/>
  <c r="BF593" i="2"/>
  <c r="T593" i="2"/>
  <c r="R593" i="2"/>
  <c r="P593" i="2"/>
  <c r="BI589" i="2"/>
  <c r="BH589" i="2"/>
  <c r="BG589" i="2"/>
  <c r="BF589" i="2"/>
  <c r="T589" i="2"/>
  <c r="R589" i="2"/>
  <c r="P589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77" i="2"/>
  <c r="BH577" i="2"/>
  <c r="BG577" i="2"/>
  <c r="BF577" i="2"/>
  <c r="T577" i="2"/>
  <c r="R577" i="2"/>
  <c r="P577" i="2"/>
  <c r="BI573" i="2"/>
  <c r="BH573" i="2"/>
  <c r="BG573" i="2"/>
  <c r="BF573" i="2"/>
  <c r="T573" i="2"/>
  <c r="R573" i="2"/>
  <c r="P573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64" i="2"/>
  <c r="BH564" i="2"/>
  <c r="BG564" i="2"/>
  <c r="BF564" i="2"/>
  <c r="T564" i="2"/>
  <c r="R564" i="2"/>
  <c r="P564" i="2"/>
  <c r="BI562" i="2"/>
  <c r="BH562" i="2"/>
  <c r="BG562" i="2"/>
  <c r="BF562" i="2"/>
  <c r="T562" i="2"/>
  <c r="R562" i="2"/>
  <c r="P562" i="2"/>
  <c r="BI523" i="2"/>
  <c r="BH523" i="2"/>
  <c r="BG523" i="2"/>
  <c r="BF523" i="2"/>
  <c r="T523" i="2"/>
  <c r="R523" i="2"/>
  <c r="P523" i="2"/>
  <c r="BI520" i="2"/>
  <c r="BH520" i="2"/>
  <c r="BG520" i="2"/>
  <c r="BF520" i="2"/>
  <c r="T520" i="2"/>
  <c r="R520" i="2"/>
  <c r="P520" i="2"/>
  <c r="BI516" i="2"/>
  <c r="BH516" i="2"/>
  <c r="BG516" i="2"/>
  <c r="BF516" i="2"/>
  <c r="T516" i="2"/>
  <c r="R516" i="2"/>
  <c r="P516" i="2"/>
  <c r="BI513" i="2"/>
  <c r="BH513" i="2"/>
  <c r="BG513" i="2"/>
  <c r="BF513" i="2"/>
  <c r="T513" i="2"/>
  <c r="R513" i="2"/>
  <c r="P513" i="2"/>
  <c r="BI510" i="2"/>
  <c r="BH510" i="2"/>
  <c r="BG510" i="2"/>
  <c r="BF510" i="2"/>
  <c r="T510" i="2"/>
  <c r="R510" i="2"/>
  <c r="P510" i="2"/>
  <c r="BI507" i="2"/>
  <c r="BH507" i="2"/>
  <c r="BG507" i="2"/>
  <c r="BF507" i="2"/>
  <c r="T507" i="2"/>
  <c r="R507" i="2"/>
  <c r="P507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32" i="2"/>
  <c r="BH432" i="2"/>
  <c r="BG432" i="2"/>
  <c r="BF432" i="2"/>
  <c r="T432" i="2"/>
  <c r="R432" i="2"/>
  <c r="P43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T119" i="2" s="1"/>
  <c r="R120" i="2"/>
  <c r="R119" i="2"/>
  <c r="P120" i="2"/>
  <c r="P119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J102" i="2"/>
  <c r="J101" i="2"/>
  <c r="F101" i="2"/>
  <c r="F99" i="2"/>
  <c r="E97" i="2"/>
  <c r="J55" i="2"/>
  <c r="J54" i="2"/>
  <c r="F54" i="2"/>
  <c r="F52" i="2"/>
  <c r="E50" i="2"/>
  <c r="J18" i="2"/>
  <c r="E18" i="2"/>
  <c r="F102" i="2" s="1"/>
  <c r="J17" i="2"/>
  <c r="J12" i="2"/>
  <c r="J52" i="2" s="1"/>
  <c r="E7" i="2"/>
  <c r="E95" i="2" s="1"/>
  <c r="L50" i="1"/>
  <c r="AM50" i="1"/>
  <c r="AM49" i="1"/>
  <c r="L49" i="1"/>
  <c r="AM47" i="1"/>
  <c r="L47" i="1"/>
  <c r="L45" i="1"/>
  <c r="L44" i="1"/>
  <c r="J586" i="2"/>
  <c r="BK709" i="2"/>
  <c r="BK835" i="2"/>
  <c r="BK1116" i="2"/>
  <c r="BK112" i="2"/>
  <c r="BK959" i="2"/>
  <c r="BK1214" i="2"/>
  <c r="BK1674" i="2"/>
  <c r="J1116" i="2"/>
  <c r="J731" i="2"/>
  <c r="J1114" i="2"/>
  <c r="J882" i="2"/>
  <c r="J675" i="2"/>
  <c r="J1056" i="2"/>
  <c r="J723" i="2"/>
  <c r="BK698" i="2"/>
  <c r="BK945" i="2"/>
  <c r="BK120" i="2"/>
  <c r="J1244" i="2"/>
  <c r="BK83" i="3"/>
  <c r="J835" i="2"/>
  <c r="J951" i="2"/>
  <c r="J721" i="2"/>
  <c r="J778" i="2"/>
  <c r="J672" i="2"/>
  <c r="BK562" i="2"/>
  <c r="BK776" i="2"/>
  <c r="J507" i="2"/>
  <c r="BK991" i="2"/>
  <c r="BK1038" i="2"/>
  <c r="BK1138" i="2"/>
  <c r="BK206" i="2"/>
  <c r="BK690" i="2"/>
  <c r="J979" i="2"/>
  <c r="J769" i="2"/>
  <c r="J573" i="2"/>
  <c r="J790" i="2"/>
  <c r="BK833" i="2"/>
  <c r="BK1311" i="2"/>
  <c r="BK1247" i="2"/>
  <c r="BK1058" i="2"/>
  <c r="J991" i="2"/>
  <c r="J1096" i="2"/>
  <c r="BK516" i="2"/>
  <c r="J727" i="2"/>
  <c r="BK1120" i="2"/>
  <c r="BK510" i="2"/>
  <c r="J798" i="2"/>
  <c r="BK1243" i="2"/>
  <c r="J600" i="2"/>
  <c r="BK829" i="2"/>
  <c r="BK686" i="2"/>
  <c r="BK1086" i="2"/>
  <c r="J761" i="2"/>
  <c r="BK761" i="2"/>
  <c r="J793" i="2"/>
  <c r="J1239" i="2"/>
  <c r="BK1013" i="2"/>
  <c r="BK1317" i="2"/>
  <c r="BK1056" i="2"/>
  <c r="BK700" i="2"/>
  <c r="J1008" i="2"/>
  <c r="J1134" i="2"/>
  <c r="BK713" i="2"/>
  <c r="BK672" i="2"/>
  <c r="J709" i="2"/>
  <c r="BK930" i="2"/>
  <c r="J1017" i="2"/>
  <c r="BK1104" i="2"/>
  <c r="BK523" i="2"/>
  <c r="BK1281" i="2"/>
  <c r="BK589" i="2"/>
  <c r="BK1160" i="2"/>
  <c r="J842" i="2"/>
  <c r="BK1130" i="2"/>
  <c r="BK705" i="2"/>
  <c r="J781" i="2"/>
  <c r="BK507" i="2"/>
  <c r="J875" i="2"/>
  <c r="J1110" i="2"/>
  <c r="BK1956" i="2"/>
  <c r="J1132" i="2"/>
  <c r="J597" i="2"/>
  <c r="BK851" i="2"/>
  <c r="BK1006" i="2"/>
  <c r="BK1114" i="2"/>
  <c r="J1237" i="2"/>
  <c r="J658" i="2"/>
  <c r="BK1094" i="2"/>
  <c r="J1024" i="2"/>
  <c r="BK1308" i="2"/>
  <c r="BK981" i="2"/>
  <c r="BK577" i="2"/>
  <c r="BK1028" i="2"/>
  <c r="J973" i="2"/>
  <c r="BK1092" i="2"/>
  <c r="J1171" i="2"/>
  <c r="J666" i="2"/>
  <c r="BK886" i="2"/>
  <c r="BK1084" i="2"/>
  <c r="BK1099" i="2"/>
  <c r="J740" i="2"/>
  <c r="BK1298" i="2"/>
  <c r="BK802" i="2"/>
  <c r="BK1070" i="2"/>
  <c r="BK1230" i="2"/>
  <c r="J432" i="2"/>
  <c r="J840" i="2"/>
  <c r="BK983" i="2"/>
  <c r="BK110" i="2"/>
  <c r="BK721" i="2"/>
  <c r="BK817" i="2"/>
  <c r="BK1551" i="2"/>
  <c r="BK827" i="2"/>
  <c r="BK91" i="4"/>
  <c r="J1243" i="2"/>
  <c r="BK1074" i="2"/>
  <c r="BK127" i="2"/>
  <c r="BK943" i="2"/>
  <c r="J1076" i="2"/>
  <c r="J589" i="2"/>
  <c r="BK890" i="2"/>
  <c r="J1547" i="2"/>
  <c r="BK920" i="2"/>
  <c r="J82" i="3"/>
  <c r="J873" i="2"/>
  <c r="BK845" i="2"/>
  <c r="J695" i="2"/>
  <c r="BK873" i="2"/>
  <c r="J1048" i="2"/>
  <c r="J108" i="2"/>
  <c r="BK727" i="2"/>
  <c r="J1311" i="2"/>
  <c r="J794" i="2"/>
  <c r="BK1003" i="2"/>
  <c r="J1041" i="2"/>
  <c r="BK965" i="2"/>
  <c r="J127" i="2"/>
  <c r="BK664" i="2"/>
  <c r="BK1126" i="2"/>
  <c r="J719" i="2"/>
  <c r="BK1082" i="2"/>
  <c r="BK1266" i="2"/>
  <c r="J819" i="2"/>
  <c r="J1118" i="2"/>
  <c r="BK707" i="2"/>
  <c r="J955" i="2"/>
  <c r="BK811" i="2"/>
  <c r="BK638" i="2"/>
  <c r="BK729" i="2"/>
  <c r="J870" i="2"/>
  <c r="BK961" i="2"/>
  <c r="J1555" i="2"/>
  <c r="J1247" i="2"/>
  <c r="J764" i="2"/>
  <c r="BK500" i="2"/>
  <c r="J110" i="2"/>
  <c r="BK784" i="2"/>
  <c r="J1010" i="2"/>
  <c r="BK1239" i="2"/>
  <c r="BK749" i="2"/>
  <c r="J1122" i="2"/>
  <c r="J817" i="2"/>
  <c r="J1266" i="2"/>
  <c r="BK780" i="2"/>
  <c r="BK791" i="2"/>
  <c r="J812" i="2"/>
  <c r="BK764" i="2"/>
  <c r="J1020" i="2"/>
  <c r="BK636" i="2"/>
  <c r="J752" i="2"/>
  <c r="J503" i="2"/>
  <c r="J1296" i="2"/>
  <c r="BK790" i="2"/>
  <c r="BK94" i="4"/>
  <c r="J1084" i="2"/>
  <c r="BK134" i="2"/>
  <c r="BK789" i="2"/>
  <c r="BK1008" i="2"/>
  <c r="BK209" i="2"/>
  <c r="J827" i="2"/>
  <c r="J595" i="2"/>
  <c r="J953" i="2"/>
  <c r="J1897" i="2"/>
  <c r="J910" i="2"/>
  <c r="J1180" i="2"/>
  <c r="J1124" i="2"/>
  <c r="J1058" i="2"/>
  <c r="BK927" i="2"/>
  <c r="J780" i="2"/>
  <c r="BK675" i="2"/>
  <c r="J915" i="2"/>
  <c r="J1322" i="2"/>
  <c r="J1068" i="2"/>
  <c r="BK1110" i="2"/>
  <c r="J1090" i="2"/>
  <c r="J715" i="2"/>
  <c r="J804" i="2"/>
  <c r="BK1154" i="2"/>
  <c r="J1235" i="2"/>
  <c r="BK767" i="2"/>
  <c r="BK847" i="2"/>
  <c r="J943" i="2"/>
  <c r="BK1555" i="2"/>
  <c r="BK842" i="2"/>
  <c r="BK1171" i="2"/>
  <c r="BK670" i="2"/>
  <c r="BK723" i="2"/>
  <c r="J928" i="2"/>
  <c r="BK1036" i="2"/>
  <c r="BK963" i="2"/>
  <c r="BK668" i="2"/>
  <c r="BK711" i="2"/>
  <c r="BK853" i="2"/>
  <c r="J1381" i="2"/>
  <c r="J1013" i="2"/>
  <c r="BK513" i="2"/>
  <c r="J1214" i="2"/>
  <c r="J690" i="2"/>
  <c r="J893" i="2"/>
  <c r="J1101" i="2"/>
  <c r="BK1015" i="2"/>
  <c r="J913" i="2"/>
  <c r="J640" i="2"/>
  <c r="J1283" i="2"/>
  <c r="J83" i="3"/>
  <c r="J1232" i="2"/>
  <c r="J868" i="2"/>
  <c r="BK1044" i="2"/>
  <c r="J1094" i="2"/>
  <c r="J705" i="2"/>
  <c r="J687" i="2"/>
  <c r="J878" i="2"/>
  <c r="BK1315" i="2"/>
  <c r="BK116" i="2"/>
  <c r="BK1072" i="2"/>
  <c r="BK1060" i="2"/>
  <c r="J981" i="2"/>
  <c r="J124" i="2"/>
  <c r="J656" i="2"/>
  <c r="BK798" i="2"/>
  <c r="BK849" i="2"/>
  <c r="BK1232" i="2"/>
  <c r="J583" i="2"/>
  <c r="J1300" i="2"/>
  <c r="J833" i="2"/>
  <c r="BK1076" i="2"/>
  <c r="J577" i="2"/>
  <c r="BK796" i="2"/>
  <c r="BK788" i="2"/>
  <c r="J788" i="2"/>
  <c r="BK937" i="2"/>
  <c r="J937" i="2"/>
  <c r="BK2124" i="2"/>
  <c r="J1250" i="2"/>
  <c r="J664" i="2"/>
  <c r="BK1078" i="2"/>
  <c r="J815" i="2"/>
  <c r="BK939" i="2"/>
  <c r="BK1064" i="2"/>
  <c r="J993" i="2"/>
  <c r="J1159" i="2"/>
  <c r="BK907" i="2"/>
  <c r="BK1256" i="2"/>
  <c r="J660" i="2"/>
  <c r="J698" i="2"/>
  <c r="BK1051" i="2"/>
  <c r="J773" i="2"/>
  <c r="BK432" i="2"/>
  <c r="BK694" i="2"/>
  <c r="J890" i="2"/>
  <c r="J917" i="2"/>
  <c r="J995" i="2"/>
  <c r="J681" i="2"/>
  <c r="J1241" i="2"/>
  <c r="BK645" i="2"/>
  <c r="BK870" i="2"/>
  <c r="J1022" i="2"/>
  <c r="BK1136" i="2"/>
  <c r="BK593" i="2"/>
  <c r="J603" i="2"/>
  <c r="BK1132" i="2"/>
  <c r="J683" i="2"/>
  <c r="BK695" i="2"/>
  <c r="BK1296" i="2"/>
  <c r="J689" i="2"/>
  <c r="J1108" i="2"/>
  <c r="J1154" i="2"/>
  <c r="J800" i="2"/>
  <c r="J947" i="2"/>
  <c r="J668" i="2"/>
  <c r="J997" i="2"/>
  <c r="BK1124" i="2"/>
  <c r="BK605" i="2"/>
  <c r="BK1269" i="2"/>
  <c r="BK855" i="2"/>
  <c r="J1034" i="2"/>
  <c r="J1112" i="2"/>
  <c r="BK660" i="2"/>
  <c r="J808" i="2"/>
  <c r="BK997" i="2"/>
  <c r="BK901" i="2"/>
  <c r="BK677" i="2"/>
  <c r="BK773" i="2"/>
  <c r="J1674" i="2"/>
  <c r="J903" i="2"/>
  <c r="J1082" i="2"/>
  <c r="J593" i="2"/>
  <c r="J796" i="2"/>
  <c r="BK740" i="2"/>
  <c r="BK897" i="2"/>
  <c r="BK1022" i="2"/>
  <c r="BK812" i="2"/>
  <c r="BK924" i="2"/>
  <c r="J1549" i="2"/>
  <c r="BK987" i="2"/>
  <c r="BK1088" i="2"/>
  <c r="BK1118" i="2"/>
  <c r="BK679" i="2"/>
  <c r="BK910" i="2"/>
  <c r="BK1108" i="2"/>
  <c r="J1074" i="2"/>
  <c r="BK975" i="2"/>
  <c r="BK1041" i="2"/>
  <c r="BK1381" i="2"/>
  <c r="J1053" i="2"/>
  <c r="J516" i="2"/>
  <c r="BK1106" i="2"/>
  <c r="J1104" i="2"/>
  <c r="BK1186" i="2"/>
  <c r="J131" i="2"/>
  <c r="BK1096" i="2"/>
  <c r="BK1235" i="2"/>
  <c r="BK648" i="2"/>
  <c r="BK689" i="2"/>
  <c r="BK1279" i="2"/>
  <c r="J884" i="2"/>
  <c r="J209" i="2"/>
  <c r="BK884" i="2"/>
  <c r="J999" i="2"/>
  <c r="BK131" i="2"/>
  <c r="J949" i="2"/>
  <c r="BK520" i="2"/>
  <c r="J865" i="2"/>
  <c r="J2126" i="2"/>
  <c r="BK995" i="2"/>
  <c r="BK88" i="4"/>
  <c r="BK752" i="2"/>
  <c r="BK857" i="2"/>
  <c r="BK1017" i="2"/>
  <c r="J1230" i="2"/>
  <c r="BK573" i="2"/>
  <c r="J855" i="2"/>
  <c r="J853" i="2"/>
  <c r="BK1032" i="2"/>
  <c r="J849" i="2"/>
  <c r="J1269" i="2"/>
  <c r="BK783" i="2"/>
  <c r="BK1233" i="2"/>
  <c r="BK642" i="2"/>
  <c r="BK878" i="2"/>
  <c r="BK955" i="2"/>
  <c r="BK808" i="2"/>
  <c r="BK1068" i="2"/>
  <c r="BK715" i="2"/>
  <c r="BK1128" i="2"/>
  <c r="J2124" i="2"/>
  <c r="J1092" i="2"/>
  <c r="BK769" i="2"/>
  <c r="BK100" i="4"/>
  <c r="J795" i="2"/>
  <c r="BK794" i="2"/>
  <c r="J983" i="2"/>
  <c r="BK640" i="2"/>
  <c r="J1183" i="2"/>
  <c r="BK1237" i="2"/>
  <c r="BK666" i="2"/>
  <c r="J2130" i="2"/>
  <c r="BK1252" i="2"/>
  <c r="BK683" i="2"/>
  <c r="J520" i="2"/>
  <c r="J831" i="2"/>
  <c r="J1015" i="2"/>
  <c r="BK583" i="2"/>
  <c r="J1138" i="2"/>
  <c r="BK993" i="2"/>
  <c r="J847" i="2"/>
  <c r="BK2128" i="2"/>
  <c r="BK1300" i="2"/>
  <c r="BK957" i="2"/>
  <c r="J97" i="4"/>
  <c r="J811" i="2"/>
  <c r="BK915" i="2"/>
  <c r="J115" i="2"/>
  <c r="BK953" i="2"/>
  <c r="BK1241" i="2"/>
  <c r="BK840" i="2"/>
  <c r="J971" i="2"/>
  <c r="BK1053" i="2"/>
  <c r="J945" i="2"/>
  <c r="J684" i="2"/>
  <c r="J88" i="4"/>
  <c r="BK933" i="2"/>
  <c r="BK863" i="2"/>
  <c r="J1044" i="2"/>
  <c r="BK985" i="2"/>
  <c r="J642" i="2"/>
  <c r="J775" i="2"/>
  <c r="BK2130" i="2"/>
  <c r="J1286" i="2"/>
  <c r="J717" i="2"/>
  <c r="BK702" i="2"/>
  <c r="J901" i="2"/>
  <c r="J1030" i="2"/>
  <c r="J605" i="2"/>
  <c r="BK860" i="2"/>
  <c r="BK684" i="2"/>
  <c r="J851" i="2"/>
  <c r="J784" i="2"/>
  <c r="J1256" i="2"/>
  <c r="BK969" i="2"/>
  <c r="BK717" i="2"/>
  <c r="BK1030" i="2"/>
  <c r="BK1150" i="2"/>
  <c r="J725" i="2"/>
  <c r="BK917" i="2"/>
  <c r="J1160" i="2"/>
  <c r="BK809" i="2"/>
  <c r="J116" i="2"/>
  <c r="BK813" i="2"/>
  <c r="BK1549" i="2"/>
  <c r="J1078" i="2"/>
  <c r="J570" i="2"/>
  <c r="BK800" i="2"/>
  <c r="J1233" i="2"/>
  <c r="J636" i="2"/>
  <c r="BK1134" i="2"/>
  <c r="J1062" i="2"/>
  <c r="BK115" i="2"/>
  <c r="J2128" i="2"/>
  <c r="BK1283" i="2"/>
  <c r="J711" i="2"/>
  <c r="J941" i="2"/>
  <c r="J965" i="2"/>
  <c r="BK1020" i="2"/>
  <c r="BK888" i="2"/>
  <c r="J679" i="2"/>
  <c r="BK804" i="2"/>
  <c r="J897" i="2"/>
  <c r="J1001" i="2"/>
  <c r="BK1253" i="2"/>
  <c r="BK967" i="2"/>
  <c r="BK503" i="2"/>
  <c r="BK564" i="2"/>
  <c r="BK687" i="2"/>
  <c r="J767" i="2"/>
  <c r="J500" i="2"/>
  <c r="BK880" i="2"/>
  <c r="J857" i="2"/>
  <c r="J1066" i="2"/>
  <c r="J1956" i="2"/>
  <c r="J969" i="2"/>
  <c r="BK1122" i="2"/>
  <c r="BK1001" i="2"/>
  <c r="BK108" i="2"/>
  <c r="J930" i="2"/>
  <c r="J138" i="2"/>
  <c r="J1038" i="2"/>
  <c r="BK903" i="2"/>
  <c r="J567" i="2"/>
  <c r="BK1244" i="2"/>
  <c r="J648" i="2"/>
  <c r="J963" i="2"/>
  <c r="J1028" i="2"/>
  <c r="AS54" i="1"/>
  <c r="J652" i="2"/>
  <c r="J134" i="2"/>
  <c r="BK795" i="2"/>
  <c r="J1298" i="2"/>
  <c r="J829" i="2"/>
  <c r="BK1024" i="2"/>
  <c r="J975" i="2"/>
  <c r="J1088" i="2"/>
  <c r="BK570" i="2"/>
  <c r="J707" i="2"/>
  <c r="J863" i="2"/>
  <c r="BK658" i="2"/>
  <c r="BK971" i="2"/>
  <c r="BK1250" i="2"/>
  <c r="BK662" i="2"/>
  <c r="J1130" i="2"/>
  <c r="J1150" i="2"/>
  <c r="J1070" i="2"/>
  <c r="J686" i="2"/>
  <c r="J749" i="2"/>
  <c r="J1032" i="2"/>
  <c r="BK1034" i="2"/>
  <c r="BK1101" i="2"/>
  <c r="J1551" i="2"/>
  <c r="J959" i="2"/>
  <c r="BK97" i="4"/>
  <c r="BK600" i="2"/>
  <c r="BK693" i="2"/>
  <c r="BK876" i="2"/>
  <c r="J783" i="2"/>
  <c r="J779" i="2"/>
  <c r="BK1010" i="2"/>
  <c r="J1026" i="2"/>
  <c r="J1317" i="2"/>
  <c r="J961" i="2"/>
  <c r="BK1112" i="2"/>
  <c r="BK567" i="2"/>
  <c r="J1126" i="2"/>
  <c r="BK786" i="2"/>
  <c r="J822" i="2"/>
  <c r="J977" i="2"/>
  <c r="J985" i="2"/>
  <c r="J1136" i="2"/>
  <c r="J1308" i="2"/>
  <c r="BK913" i="2"/>
  <c r="BK82" i="3"/>
  <c r="BK719" i="2"/>
  <c r="BK681" i="2"/>
  <c r="BK779" i="2"/>
  <c r="BK1048" i="2"/>
  <c r="BK865" i="2"/>
  <c r="J1064" i="2"/>
  <c r="BK595" i="2"/>
  <c r="J1279" i="2"/>
  <c r="BK603" i="2"/>
  <c r="J987" i="2"/>
  <c r="J886" i="2"/>
  <c r="J1051" i="2"/>
  <c r="BK1159" i="2"/>
  <c r="BK806" i="2"/>
  <c r="J1046" i="2"/>
  <c r="BK819" i="2"/>
  <c r="J933" i="2"/>
  <c r="BK1286" i="2"/>
  <c r="BK775" i="2"/>
  <c r="J888" i="2"/>
  <c r="BK731" i="2"/>
  <c r="BK785" i="2"/>
  <c r="J791" i="2"/>
  <c r="J809" i="2"/>
  <c r="J845" i="2"/>
  <c r="BK586" i="2"/>
  <c r="BK947" i="2"/>
  <c r="BK979" i="2"/>
  <c r="J562" i="2"/>
  <c r="J860" i="2"/>
  <c r="J670" i="2"/>
  <c r="BK138" i="2"/>
  <c r="BK1141" i="2"/>
  <c r="J876" i="2"/>
  <c r="J1099" i="2"/>
  <c r="J645" i="2"/>
  <c r="BK2126" i="2"/>
  <c r="J1253" i="2"/>
  <c r="J785" i="2"/>
  <c r="BK656" i="2"/>
  <c r="BK778" i="2"/>
  <c r="J802" i="2"/>
  <c r="BK949" i="2"/>
  <c r="BK941" i="2"/>
  <c r="BK1046" i="2"/>
  <c r="J694" i="2"/>
  <c r="J1315" i="2"/>
  <c r="BK973" i="2"/>
  <c r="J94" i="4"/>
  <c r="BK989" i="2"/>
  <c r="BK781" i="2"/>
  <c r="BK977" i="2"/>
  <c r="J907" i="2"/>
  <c r="BK893" i="2"/>
  <c r="BK725" i="2"/>
  <c r="J120" i="2"/>
  <c r="BK882" i="2"/>
  <c r="BK1322" i="2"/>
  <c r="BK1066" i="2"/>
  <c r="BK822" i="2"/>
  <c r="J510" i="2"/>
  <c r="J789" i="2"/>
  <c r="J638" i="2"/>
  <c r="BK868" i="2"/>
  <c r="J1060" i="2"/>
  <c r="J702" i="2"/>
  <c r="BK1180" i="2"/>
  <c r="BK597" i="2"/>
  <c r="J1281" i="2"/>
  <c r="J693" i="2"/>
  <c r="J935" i="2"/>
  <c r="J700" i="2"/>
  <c r="BK951" i="2"/>
  <c r="BK1026" i="2"/>
  <c r="J1036" i="2"/>
  <c r="J513" i="2"/>
  <c r="BK1090" i="2"/>
  <c r="BK1897" i="2"/>
  <c r="J1252" i="2"/>
  <c r="J564" i="2"/>
  <c r="BK815" i="2"/>
  <c r="BK793" i="2"/>
  <c r="J880" i="2"/>
  <c r="BK999" i="2"/>
  <c r="J1003" i="2"/>
  <c r="BK124" i="2"/>
  <c r="J112" i="2"/>
  <c r="BK1005" i="2"/>
  <c r="J1080" i="2"/>
  <c r="J1186" i="2"/>
  <c r="J206" i="2"/>
  <c r="BK875" i="2"/>
  <c r="J1005" i="2"/>
  <c r="J924" i="2"/>
  <c r="J927" i="2"/>
  <c r="J1006" i="2"/>
  <c r="J1553" i="2"/>
  <c r="J939" i="2"/>
  <c r="J1086" i="2"/>
  <c r="BK928" i="2"/>
  <c r="J1128" i="2"/>
  <c r="J677" i="2"/>
  <c r="J957" i="2"/>
  <c r="BK831" i="2"/>
  <c r="J1120" i="2"/>
  <c r="BK1547" i="2"/>
  <c r="J1106" i="2"/>
  <c r="J776" i="2"/>
  <c r="BK1062" i="2"/>
  <c r="J1072" i="2"/>
  <c r="J989" i="2"/>
  <c r="J786" i="2"/>
  <c r="J967" i="2"/>
  <c r="BK1183" i="2"/>
  <c r="J1141" i="2"/>
  <c r="BK652" i="2"/>
  <c r="BK1080" i="2"/>
  <c r="J100" i="4"/>
  <c r="J729" i="2"/>
  <c r="J806" i="2"/>
  <c r="J662" i="2"/>
  <c r="J813" i="2"/>
  <c r="J713" i="2"/>
  <c r="J523" i="2"/>
  <c r="J920" i="2"/>
  <c r="BK1553" i="2"/>
  <c r="BK935" i="2"/>
  <c r="J91" i="4"/>
  <c r="R86" i="4" l="1"/>
  <c r="R85" i="4" s="1"/>
  <c r="P86" i="4"/>
  <c r="P85" i="4" s="1"/>
  <c r="AU57" i="1" s="1"/>
  <c r="T86" i="4"/>
  <c r="T85" i="4"/>
  <c r="R107" i="2"/>
  <c r="T123" i="2"/>
  <c r="R130" i="2"/>
  <c r="BK655" i="2"/>
  <c r="J655" i="2"/>
  <c r="J71" i="2"/>
  <c r="BK923" i="2"/>
  <c r="J923" i="2" s="1"/>
  <c r="J73" i="2" s="1"/>
  <c r="T1009" i="2"/>
  <c r="BK1040" i="2"/>
  <c r="J1040" i="2" s="1"/>
  <c r="J75" i="2" s="1"/>
  <c r="BK1098" i="2"/>
  <c r="J1098" i="2" s="1"/>
  <c r="J76" i="2" s="1"/>
  <c r="BK1140" i="2"/>
  <c r="J1140" i="2"/>
  <c r="J77" i="2"/>
  <c r="BK1185" i="2"/>
  <c r="J1185" i="2"/>
  <c r="J78" i="2" s="1"/>
  <c r="T137" i="2"/>
  <c r="BK519" i="2"/>
  <c r="J519" i="2" s="1"/>
  <c r="J66" i="2" s="1"/>
  <c r="BK635" i="2"/>
  <c r="J635" i="2"/>
  <c r="J67" i="2"/>
  <c r="T1321" i="2"/>
  <c r="P81" i="3"/>
  <c r="P80" i="3"/>
  <c r="AU56" i="1"/>
  <c r="T107" i="2"/>
  <c r="R123" i="2"/>
  <c r="T130" i="2"/>
  <c r="T655" i="2"/>
  <c r="R923" i="2"/>
  <c r="R1009" i="2"/>
  <c r="R1040" i="2"/>
  <c r="R1098" i="2"/>
  <c r="T1140" i="2"/>
  <c r="T1185" i="2"/>
  <c r="R1246" i="2"/>
  <c r="P1255" i="2"/>
  <c r="R1255" i="2"/>
  <c r="P1268" i="2"/>
  <c r="BK1310" i="2"/>
  <c r="J1310" i="2"/>
  <c r="J82" i="2" s="1"/>
  <c r="T1310" i="2"/>
  <c r="T2123" i="2"/>
  <c r="T2122" i="2"/>
  <c r="R81" i="3"/>
  <c r="R80" i="3"/>
  <c r="R137" i="2"/>
  <c r="P519" i="2"/>
  <c r="P106" i="2" s="1"/>
  <c r="P635" i="2"/>
  <c r="R1321" i="2"/>
  <c r="BK81" i="3"/>
  <c r="J81" i="3"/>
  <c r="J60" i="3" s="1"/>
  <c r="BK137" i="2"/>
  <c r="R519" i="2"/>
  <c r="R635" i="2"/>
  <c r="P1321" i="2"/>
  <c r="P107" i="2"/>
  <c r="BK123" i="2"/>
  <c r="J123" i="2"/>
  <c r="J63" i="2" s="1"/>
  <c r="BK130" i="2"/>
  <c r="J130" i="2" s="1"/>
  <c r="J64" i="2" s="1"/>
  <c r="P655" i="2"/>
  <c r="P923" i="2"/>
  <c r="P1009" i="2"/>
  <c r="T1040" i="2"/>
  <c r="T1098" i="2"/>
  <c r="T922" i="2" s="1"/>
  <c r="R1140" i="2"/>
  <c r="R1185" i="2"/>
  <c r="P1246" i="2"/>
  <c r="BK1255" i="2"/>
  <c r="J1255" i="2"/>
  <c r="J80" i="2" s="1"/>
  <c r="T1255" i="2"/>
  <c r="T1268" i="2"/>
  <c r="R1310" i="2"/>
  <c r="BK2123" i="2"/>
  <c r="J2123" i="2" s="1"/>
  <c r="J85" i="2" s="1"/>
  <c r="BK2122" i="2"/>
  <c r="J2122" i="2"/>
  <c r="J84" i="2"/>
  <c r="P137" i="2"/>
  <c r="T519" i="2"/>
  <c r="T635" i="2"/>
  <c r="BK1321" i="2"/>
  <c r="J1321" i="2"/>
  <c r="J83" i="2"/>
  <c r="R2123" i="2"/>
  <c r="R2122" i="2"/>
  <c r="T81" i="3"/>
  <c r="T80" i="3"/>
  <c r="BK107" i="2"/>
  <c r="J107" i="2"/>
  <c r="J61" i="2"/>
  <c r="P123" i="2"/>
  <c r="P130" i="2"/>
  <c r="R655" i="2"/>
  <c r="T923" i="2"/>
  <c r="BK1009" i="2"/>
  <c r="J1009" i="2"/>
  <c r="J74" i="2"/>
  <c r="P1040" i="2"/>
  <c r="P1098" i="2"/>
  <c r="P1140" i="2"/>
  <c r="P1185" i="2"/>
  <c r="BK1246" i="2"/>
  <c r="J1246" i="2"/>
  <c r="J79" i="2" s="1"/>
  <c r="T1246" i="2"/>
  <c r="BK1268" i="2"/>
  <c r="J1268" i="2" s="1"/>
  <c r="J81" i="2" s="1"/>
  <c r="R1268" i="2"/>
  <c r="P1310" i="2"/>
  <c r="P2123" i="2"/>
  <c r="P2122" i="2"/>
  <c r="BK647" i="2"/>
  <c r="J647" i="2" s="1"/>
  <c r="J68" i="2" s="1"/>
  <c r="BK651" i="2"/>
  <c r="J651" i="2"/>
  <c r="J70" i="2"/>
  <c r="BK93" i="4"/>
  <c r="J93" i="4"/>
  <c r="J63" i="4"/>
  <c r="BK87" i="4"/>
  <c r="BK119" i="2"/>
  <c r="J119" i="2"/>
  <c r="J62" i="2"/>
  <c r="BK90" i="4"/>
  <c r="J90" i="4"/>
  <c r="J62" i="4" s="1"/>
  <c r="BK96" i="4"/>
  <c r="J96" i="4"/>
  <c r="J64" i="4" s="1"/>
  <c r="BK99" i="4"/>
  <c r="J99" i="4"/>
  <c r="J65" i="4"/>
  <c r="BE91" i="4"/>
  <c r="BK80" i="3"/>
  <c r="J80" i="3"/>
  <c r="J59" i="3" s="1"/>
  <c r="E48" i="4"/>
  <c r="BE88" i="4"/>
  <c r="J52" i="4"/>
  <c r="BE100" i="4"/>
  <c r="BE94" i="4"/>
  <c r="BE97" i="4"/>
  <c r="F55" i="4"/>
  <c r="J137" i="2"/>
  <c r="J65" i="2"/>
  <c r="F55" i="3"/>
  <c r="E70" i="3"/>
  <c r="J52" i="3"/>
  <c r="BE82" i="3"/>
  <c r="BE83" i="3"/>
  <c r="F55" i="2"/>
  <c r="BE124" i="2"/>
  <c r="BE520" i="2"/>
  <c r="BE583" i="2"/>
  <c r="BE670" i="2"/>
  <c r="BE707" i="2"/>
  <c r="BE727" i="2"/>
  <c r="BE749" i="2"/>
  <c r="BE798" i="2"/>
  <c r="BE811" i="2"/>
  <c r="BE812" i="2"/>
  <c r="BE813" i="2"/>
  <c r="BE835" i="2"/>
  <c r="BE857" i="2"/>
  <c r="BE863" i="2"/>
  <c r="BE880" i="2"/>
  <c r="BE890" i="2"/>
  <c r="BE924" i="2"/>
  <c r="BE949" i="2"/>
  <c r="BE953" i="2"/>
  <c r="BE1022" i="2"/>
  <c r="BE1032" i="2"/>
  <c r="BE1058" i="2"/>
  <c r="BE1060" i="2"/>
  <c r="BE1064" i="2"/>
  <c r="BE1086" i="2"/>
  <c r="BE1101" i="2"/>
  <c r="BE1118" i="2"/>
  <c r="BE1124" i="2"/>
  <c r="BE1126" i="2"/>
  <c r="BE1186" i="2"/>
  <c r="BE1230" i="2"/>
  <c r="BE1232" i="2"/>
  <c r="BE1233" i="2"/>
  <c r="BE1235" i="2"/>
  <c r="BE1243" i="2"/>
  <c r="BE1244" i="2"/>
  <c r="BE1247" i="2"/>
  <c r="BE1250" i="2"/>
  <c r="BE1252" i="2"/>
  <c r="BE1253" i="2"/>
  <c r="BE1256" i="2"/>
  <c r="BE1266" i="2"/>
  <c r="BE1269" i="2"/>
  <c r="BE1279" i="2"/>
  <c r="BE1281" i="2"/>
  <c r="BE1283" i="2"/>
  <c r="BE1286" i="2"/>
  <c r="BE1296" i="2"/>
  <c r="BE1298" i="2"/>
  <c r="BE1300" i="2"/>
  <c r="BE1308" i="2"/>
  <c r="BE1311" i="2"/>
  <c r="BE1315" i="2"/>
  <c r="BE1317" i="2"/>
  <c r="BE1322" i="2"/>
  <c r="BE1381" i="2"/>
  <c r="BE1547" i="2"/>
  <c r="BE1549" i="2"/>
  <c r="BE1551" i="2"/>
  <c r="BE1553" i="2"/>
  <c r="BE1555" i="2"/>
  <c r="BE1674" i="2"/>
  <c r="BE1897" i="2"/>
  <c r="BE1956" i="2"/>
  <c r="BE2124" i="2"/>
  <c r="BE2126" i="2"/>
  <c r="BE2128" i="2"/>
  <c r="BE2130" i="2"/>
  <c r="E48" i="2"/>
  <c r="J99" i="2"/>
  <c r="BE108" i="2"/>
  <c r="BE131" i="2"/>
  <c r="BE134" i="2"/>
  <c r="BE432" i="2"/>
  <c r="BE513" i="2"/>
  <c r="BE562" i="2"/>
  <c r="BE603" i="2"/>
  <c r="BE664" i="2"/>
  <c r="BE686" i="2"/>
  <c r="BE700" i="2"/>
  <c r="BE705" i="2"/>
  <c r="BE711" i="2"/>
  <c r="BE723" i="2"/>
  <c r="BE752" i="2"/>
  <c r="BE788" i="2"/>
  <c r="BE806" i="2"/>
  <c r="BE808" i="2"/>
  <c r="BE809" i="2"/>
  <c r="BE840" i="2"/>
  <c r="BE910" i="2"/>
  <c r="BE939" i="2"/>
  <c r="BE981" i="2"/>
  <c r="BE987" i="2"/>
  <c r="BE989" i="2"/>
  <c r="BE1015" i="2"/>
  <c r="BE1034" i="2"/>
  <c r="BE1044" i="2"/>
  <c r="BE1046" i="2"/>
  <c r="BE1048" i="2"/>
  <c r="BE1074" i="2"/>
  <c r="BE1084" i="2"/>
  <c r="BE1092" i="2"/>
  <c r="BE1106" i="2"/>
  <c r="BE1116" i="2"/>
  <c r="BE1130" i="2"/>
  <c r="BE1138" i="2"/>
  <c r="BE1160" i="2"/>
  <c r="BE500" i="2"/>
  <c r="BE516" i="2"/>
  <c r="BE564" i="2"/>
  <c r="BE570" i="2"/>
  <c r="BE605" i="2"/>
  <c r="BE668" i="2"/>
  <c r="BE684" i="2"/>
  <c r="BE693" i="2"/>
  <c r="BE729" i="2"/>
  <c r="BE740" i="2"/>
  <c r="BE767" i="2"/>
  <c r="BE769" i="2"/>
  <c r="BE776" i="2"/>
  <c r="BE779" i="2"/>
  <c r="BE784" i="2"/>
  <c r="BE785" i="2"/>
  <c r="BE786" i="2"/>
  <c r="BE793" i="2"/>
  <c r="BE804" i="2"/>
  <c r="BE833" i="2"/>
  <c r="BE878" i="2"/>
  <c r="BE888" i="2"/>
  <c r="BE930" i="2"/>
  <c r="BE941" i="2"/>
  <c r="BE951" i="2"/>
  <c r="BE959" i="2"/>
  <c r="BE963" i="2"/>
  <c r="BE1005" i="2"/>
  <c r="BE1006" i="2"/>
  <c r="BE1026" i="2"/>
  <c r="BE1036" i="2"/>
  <c r="BE1051" i="2"/>
  <c r="BE1072" i="2"/>
  <c r="BE1110" i="2"/>
  <c r="BE1180" i="2"/>
  <c r="BE577" i="2"/>
  <c r="BE593" i="2"/>
  <c r="BE645" i="2"/>
  <c r="BE681" i="2"/>
  <c r="BE717" i="2"/>
  <c r="BE731" i="2"/>
  <c r="BE790" i="2"/>
  <c r="BE795" i="2"/>
  <c r="BE819" i="2"/>
  <c r="BE849" i="2"/>
  <c r="BE870" i="2"/>
  <c r="BE907" i="2"/>
  <c r="BE913" i="2"/>
  <c r="BE917" i="2"/>
  <c r="BE927" i="2"/>
  <c r="BE937" i="2"/>
  <c r="BE955" i="2"/>
  <c r="BE965" i="2"/>
  <c r="BE1008" i="2"/>
  <c r="BE1010" i="2"/>
  <c r="BE1038" i="2"/>
  <c r="BE1041" i="2"/>
  <c r="BE1053" i="2"/>
  <c r="BE1090" i="2"/>
  <c r="BE1108" i="2"/>
  <c r="BE1112" i="2"/>
  <c r="BE1114" i="2"/>
  <c r="BE1132" i="2"/>
  <c r="BE1150" i="2"/>
  <c r="BE1237" i="2"/>
  <c r="BE115" i="2"/>
  <c r="BE120" i="2"/>
  <c r="BE503" i="2"/>
  <c r="BE589" i="2"/>
  <c r="BE597" i="2"/>
  <c r="BE660" i="2"/>
  <c r="BE662" i="2"/>
  <c r="BE675" i="2"/>
  <c r="BE683" i="2"/>
  <c r="BE687" i="2"/>
  <c r="BE690" i="2"/>
  <c r="BE713" i="2"/>
  <c r="BE715" i="2"/>
  <c r="BE764" i="2"/>
  <c r="BE796" i="2"/>
  <c r="BE802" i="2"/>
  <c r="BE815" i="2"/>
  <c r="BE842" i="2"/>
  <c r="BE847" i="2"/>
  <c r="BE851" i="2"/>
  <c r="BE882" i="2"/>
  <c r="BE933" i="2"/>
  <c r="BE943" i="2"/>
  <c r="BE957" i="2"/>
  <c r="BE967" i="2"/>
  <c r="BE971" i="2"/>
  <c r="BE973" i="2"/>
  <c r="BE975" i="2"/>
  <c r="BE985" i="2"/>
  <c r="BE991" i="2"/>
  <c r="BE993" i="2"/>
  <c r="BE999" i="2"/>
  <c r="BE1013" i="2"/>
  <c r="BE1028" i="2"/>
  <c r="BE1030" i="2"/>
  <c r="BE1056" i="2"/>
  <c r="BE1066" i="2"/>
  <c r="BE1070" i="2"/>
  <c r="BE1076" i="2"/>
  <c r="BE1088" i="2"/>
  <c r="BE1104" i="2"/>
  <c r="BE1128" i="2"/>
  <c r="BE110" i="2"/>
  <c r="BE127" i="2"/>
  <c r="BE510" i="2"/>
  <c r="BE595" i="2"/>
  <c r="BE600" i="2"/>
  <c r="BE642" i="2"/>
  <c r="BE656" i="2"/>
  <c r="BE689" i="2"/>
  <c r="BE698" i="2"/>
  <c r="BE709" i="2"/>
  <c r="BE780" i="2"/>
  <c r="BE794" i="2"/>
  <c r="BE827" i="2"/>
  <c r="BE829" i="2"/>
  <c r="BE831" i="2"/>
  <c r="BE845" i="2"/>
  <c r="BE860" i="2"/>
  <c r="BE868" i="2"/>
  <c r="BE886" i="2"/>
  <c r="BE897" i="2"/>
  <c r="BE903" i="2"/>
  <c r="BE947" i="2"/>
  <c r="BE969" i="2"/>
  <c r="BE979" i="2"/>
  <c r="BE1003" i="2"/>
  <c r="BE1024" i="2"/>
  <c r="BE1080" i="2"/>
  <c r="BE1082" i="2"/>
  <c r="BE1120" i="2"/>
  <c r="BE1122" i="2"/>
  <c r="BE1134" i="2"/>
  <c r="BE1159" i="2"/>
  <c r="BE1171" i="2"/>
  <c r="BE1214" i="2"/>
  <c r="BE1239" i="2"/>
  <c r="BE112" i="2"/>
  <c r="BE116" i="2"/>
  <c r="BE138" i="2"/>
  <c r="BE206" i="2"/>
  <c r="BE507" i="2"/>
  <c r="BE523" i="2"/>
  <c r="BE567" i="2"/>
  <c r="BE586" i="2"/>
  <c r="BE636" i="2"/>
  <c r="BE640" i="2"/>
  <c r="BE658" i="2"/>
  <c r="BE677" i="2"/>
  <c r="BE695" i="2"/>
  <c r="BE702" i="2"/>
  <c r="BE719" i="2"/>
  <c r="BE761" i="2"/>
  <c r="BE791" i="2"/>
  <c r="BE822" i="2"/>
  <c r="BE853" i="2"/>
  <c r="BE873" i="2"/>
  <c r="BE893" i="2"/>
  <c r="BE915" i="2"/>
  <c r="BE920" i="2"/>
  <c r="BE935" i="2"/>
  <c r="BE961" i="2"/>
  <c r="BE983" i="2"/>
  <c r="BE995" i="2"/>
  <c r="BE1017" i="2"/>
  <c r="BE1062" i="2"/>
  <c r="BE1078" i="2"/>
  <c r="BE1094" i="2"/>
  <c r="BE1096" i="2"/>
  <c r="BE1136" i="2"/>
  <c r="BE1183" i="2"/>
  <c r="BE209" i="2"/>
  <c r="BE573" i="2"/>
  <c r="BE638" i="2"/>
  <c r="BE648" i="2"/>
  <c r="BE652" i="2"/>
  <c r="BE666" i="2"/>
  <c r="BE672" i="2"/>
  <c r="BE679" i="2"/>
  <c r="BE694" i="2"/>
  <c r="BE721" i="2"/>
  <c r="BE725" i="2"/>
  <c r="BE773" i="2"/>
  <c r="BE775" i="2"/>
  <c r="BE778" i="2"/>
  <c r="BE781" i="2"/>
  <c r="BE783" i="2"/>
  <c r="BE789" i="2"/>
  <c r="BE800" i="2"/>
  <c r="BE817" i="2"/>
  <c r="BE855" i="2"/>
  <c r="BE865" i="2"/>
  <c r="BE875" i="2"/>
  <c r="BE876" i="2"/>
  <c r="BE884" i="2"/>
  <c r="BE901" i="2"/>
  <c r="BE928" i="2"/>
  <c r="BE945" i="2"/>
  <c r="BE977" i="2"/>
  <c r="BE997" i="2"/>
  <c r="BE1001" i="2"/>
  <c r="BE1020" i="2"/>
  <c r="BE1068" i="2"/>
  <c r="BE1099" i="2"/>
  <c r="BE1141" i="2"/>
  <c r="BE1154" i="2"/>
  <c r="BE1241" i="2"/>
  <c r="F36" i="3"/>
  <c r="BC56" i="1"/>
  <c r="F35" i="4"/>
  <c r="BB57" i="1"/>
  <c r="F36" i="4"/>
  <c r="BC57" i="1"/>
  <c r="F36" i="2"/>
  <c r="BC55" i="1"/>
  <c r="F37" i="4"/>
  <c r="BD57" i="1" s="1"/>
  <c r="F34" i="2"/>
  <c r="BA55" i="1" s="1"/>
  <c r="J34" i="3"/>
  <c r="AW56" i="1"/>
  <c r="F37" i="2"/>
  <c r="BD55" i="1" s="1"/>
  <c r="J34" i="4"/>
  <c r="AW57" i="1"/>
  <c r="J34" i="2"/>
  <c r="AW55" i="1" s="1"/>
  <c r="F37" i="3"/>
  <c r="BD56" i="1" s="1"/>
  <c r="F35" i="3"/>
  <c r="BB56" i="1" s="1"/>
  <c r="F34" i="3"/>
  <c r="BA56" i="1"/>
  <c r="F34" i="4"/>
  <c r="BA57" i="1" s="1"/>
  <c r="F35" i="2"/>
  <c r="BB55" i="1" s="1"/>
  <c r="T106" i="2" l="1"/>
  <c r="T650" i="2"/>
  <c r="P922" i="2"/>
  <c r="P650" i="2" s="1"/>
  <c r="P105" i="2" s="1"/>
  <c r="AU55" i="1" s="1"/>
  <c r="AU54" i="1" s="1"/>
  <c r="BK922" i="2"/>
  <c r="J922" i="2"/>
  <c r="J72" i="2"/>
  <c r="BK86" i="4"/>
  <c r="BK85" i="4"/>
  <c r="J85" i="4"/>
  <c r="J30" i="4" s="1"/>
  <c r="AG57" i="1" s="1"/>
  <c r="R922" i="2"/>
  <c r="R650" i="2"/>
  <c r="BK106" i="2"/>
  <c r="J106" i="2" s="1"/>
  <c r="J60" i="2" s="1"/>
  <c r="R106" i="2"/>
  <c r="R105" i="2" s="1"/>
  <c r="J87" i="4"/>
  <c r="J61" i="4"/>
  <c r="BC54" i="1"/>
  <c r="W32" i="1"/>
  <c r="J33" i="2"/>
  <c r="AV55" i="1" s="1"/>
  <c r="AT55" i="1" s="1"/>
  <c r="J30" i="3"/>
  <c r="AG56" i="1" s="1"/>
  <c r="J33" i="3"/>
  <c r="AV56" i="1"/>
  <c r="AT56" i="1"/>
  <c r="BA54" i="1"/>
  <c r="W30" i="1" s="1"/>
  <c r="BB54" i="1"/>
  <c r="W31" i="1"/>
  <c r="F33" i="2"/>
  <c r="AZ55" i="1" s="1"/>
  <c r="F33" i="3"/>
  <c r="AZ56" i="1" s="1"/>
  <c r="F33" i="4"/>
  <c r="AZ57" i="1" s="1"/>
  <c r="J33" i="4"/>
  <c r="AV57" i="1"/>
  <c r="AT57" i="1"/>
  <c r="BD54" i="1"/>
  <c r="W33" i="1" s="1"/>
  <c r="T105" i="2" l="1"/>
  <c r="BK650" i="2"/>
  <c r="J650" i="2" s="1"/>
  <c r="J69" i="2" s="1"/>
  <c r="J59" i="4"/>
  <c r="J86" i="4"/>
  <c r="J60" i="4"/>
  <c r="AN56" i="1"/>
  <c r="J39" i="4"/>
  <c r="J39" i="3"/>
  <c r="AN57" i="1"/>
  <c r="AZ54" i="1"/>
  <c r="AV54" i="1" s="1"/>
  <c r="AK29" i="1" s="1"/>
  <c r="AW54" i="1"/>
  <c r="AK30" i="1"/>
  <c r="AY54" i="1"/>
  <c r="AX54" i="1"/>
  <c r="BK105" i="2" l="1"/>
  <c r="J105" i="2"/>
  <c r="J59" i="2"/>
  <c r="W29" i="1"/>
  <c r="AT54" i="1"/>
  <c r="J30" i="2" l="1"/>
  <c r="AG55" i="1"/>
  <c r="AG54" i="1"/>
  <c r="AK26" i="1"/>
  <c r="AK35" i="1"/>
  <c r="AN54" i="1" l="1"/>
  <c r="J39" i="2"/>
  <c r="AN55" i="1"/>
</calcChain>
</file>

<file path=xl/sharedStrings.xml><?xml version="1.0" encoding="utf-8"?>
<sst xmlns="http://schemas.openxmlformats.org/spreadsheetml/2006/main" count="20010" uniqueCount="2399">
  <si>
    <t>Export Komplet</t>
  </si>
  <si>
    <t>VZ</t>
  </si>
  <si>
    <t>2.0</t>
  </si>
  <si>
    <t>ZAMOK</t>
  </si>
  <si>
    <t>False</t>
  </si>
  <si>
    <t>{020e1257-c927-4b98-abf1-24eacb92f5ee}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</si>
  <si>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</si>
  <si>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</si>
  <si>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</si>
  <si>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</si>
  <si>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</si>
  <si>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</si>
  <si>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</si>
  <si>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</si>
  <si>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529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</si>
  <si>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</si>
  <si>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</si>
  <si>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elektroinstalace objektu MŠ Hlubočepská</t>
  </si>
  <si>
    <t>KSO:</t>
  </si>
  <si>
    <t/>
  </si>
  <si>
    <t>CC-CZ:</t>
  </si>
  <si>
    <t>Místo:</t>
  </si>
  <si>
    <t>Hlubočepská 40/90</t>
  </si>
  <si>
    <t>Datum:</t>
  </si>
  <si>
    <t>Zadavatel:</t>
  </si>
  <si>
    <t>IČ:</t>
  </si>
  <si>
    <t>Městská část Praha 5</t>
  </si>
  <si>
    <t>DIČ:</t>
  </si>
  <si>
    <t>Účastník:</t>
  </si>
  <si>
    <t>Vyplň údaj</t>
  </si>
  <si>
    <t>Projektant:</t>
  </si>
  <si>
    <t xml:space="preserve">Ing. Filip Nehonský </t>
  </si>
  <si>
    <t>True</t>
  </si>
  <si>
    <t>Zpracovatel:</t>
  </si>
  <si>
    <t>Pavel Novotný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</si>
  <si>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</si>
  <si>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</si>
  <si>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</si>
  <si>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</si>
  <si>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</si>
  <si>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</si>
  <si>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</si>
  <si>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</si>
  <si>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</si>
  <si>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</si>
  <si>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</si>
  <si>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</si>
  <si>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</si>
  <si>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</si>
  <si>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</si>
  <si>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</si>
  <si>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</si>
  <si>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</si>
  <si>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</si>
  <si>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</si>
  <si>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</si>
  <si>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</si>
  <si>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</si>
  <si>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</si>
  <si>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</si>
  <si>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</si>
  <si>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</si>
  <si>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</si>
  <si>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</si>
  <si>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</si>
  <si>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</si>
  <si>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</si>
  <si>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</si>
  <si>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</si>
  <si>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</si>
  <si>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</si>
  <si>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</si>
  <si>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</si>
  <si>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</si>
  <si>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</si>
  <si>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</si>
  <si>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529.1B</t>
  </si>
  <si>
    <t>stavební a montážní práce</t>
  </si>
  <si>
    <t>STA</t>
  </si>
  <si>
    <t>1</t>
  </si>
  <si>
    <t>{6620c51d-4427-46f8-bf6b-4fb44186c85f}</t>
  </si>
  <si>
    <t>2</t>
  </si>
  <si>
    <t>529.2</t>
  </si>
  <si>
    <t>Stěhování nábytku</t>
  </si>
  <si>
    <t>{e14ebbf6-4a5c-404c-b681-6cf10511167c}</t>
  </si>
  <si>
    <t>529.3</t>
  </si>
  <si>
    <t>Vedlejší rozpočtové náklady</t>
  </si>
  <si>
    <t>{0c6bdc35-ba19-42d0-bdf1-75af80f5a359}</t>
  </si>
  <si>
    <t>KRYCÍ LIST SOUPISU PRACÍ</t>
  </si>
  <si>
    <t>Objekt:</t>
  </si>
  <si>
    <t>529.1B - stavební a montážní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</si>
  <si>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</si>
  <si>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</si>
  <si>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</si>
  <si>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</si>
  <si>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</si>
  <si>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</si>
  <si>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</si>
  <si>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</si>
  <si>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</si>
  <si>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</si>
  <si>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</si>
  <si>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</si>
  <si>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</si>
  <si>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</si>
  <si>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</si>
  <si>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</si>
  <si>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742 - Elektroinstalace - slaboproud</t>
  </si>
  <si>
    <t xml:space="preserve">      742.1 - PZTS</t>
  </si>
  <si>
    <t xml:space="preserve">      742.2 - PTV</t>
  </si>
  <si>
    <t xml:space="preserve">      742.3 - SKS</t>
  </si>
  <si>
    <t xml:space="preserve">      742.4 - VDT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</si>
  <si>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</si>
  <si>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</si>
  <si>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</si>
  <si>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</si>
  <si>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</si>
  <si>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</si>
  <si>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</si>
  <si>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</si>
  <si>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</si>
  <si>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</si>
  <si>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</si>
  <si>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</si>
  <si>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</si>
  <si>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</si>
  <si>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</si>
  <si>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</si>
  <si>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</si>
  <si>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</si>
  <si>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</si>
  <si>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</si>
  <si>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</si>
  <si>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</si>
  <si>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</si>
  <si>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</si>
  <si>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</si>
  <si>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</si>
  <si>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</si>
  <si>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</si>
  <si>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</si>
  <si>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m2</t>
  </si>
  <si>
    <t>4</t>
  </si>
  <si>
    <t>739210203</t>
  </si>
  <si>
    <t>Online PSC</t>
  </si>
  <si>
    <t>https://podminky.urs.cz/item/CS_URS_2025_01/113106023</t>
  </si>
  <si>
    <t>113204111</t>
  </si>
  <si>
    <t>Vytrhání obrub s vybouráním lože, s přemístěním hmot na skládku na vzdálenost do 3 m nebo s naložením na dopravní prostředek záhonových</t>
  </si>
  <si>
    <t>m</t>
  </si>
  <si>
    <t>2003713887</t>
  </si>
  <si>
    <t>https://podminky.urs.cz/item/CS_URS_2025_01/113204111</t>
  </si>
  <si>
    <t>3</t>
  </si>
  <si>
    <t>184512111</t>
  </si>
  <si>
    <t>Vyzvednutí dřeviny k přesazení bez balu v rovině nebo na svahu do 1:5 křovin</t>
  </si>
  <si>
    <t>kus</t>
  </si>
  <si>
    <t>1778266575</t>
  </si>
  <si>
    <t>https://podminky.urs.cz/item/CS_URS_2025_01/184512111</t>
  </si>
  <si>
    <t>VV</t>
  </si>
  <si>
    <t>"po dobu výkop el. instalace"  2</t>
  </si>
  <si>
    <t>M</t>
  </si>
  <si>
    <t>02652024</t>
  </si>
  <si>
    <t>růže /Rosa/</t>
  </si>
  <si>
    <t>8</t>
  </si>
  <si>
    <t>1645828088</t>
  </si>
  <si>
    <t>5</t>
  </si>
  <si>
    <t>184801121</t>
  </si>
  <si>
    <t>Ošetření vysazených dřevin solitérních v rovině nebo na svahu do 1:5</t>
  </si>
  <si>
    <t>1038951689</t>
  </si>
  <si>
    <t>https://podminky.urs.cz/item/CS_URS_2025_01/184801121</t>
  </si>
  <si>
    <t>"po zásypu výkopu el. instalace"  2</t>
  </si>
  <si>
    <t>Svislé a kompletní konstrukce</t>
  </si>
  <si>
    <t>6</t>
  </si>
  <si>
    <t>342271212</t>
  </si>
  <si>
    <t>Příčky z cihel betonových betonových, na cementovou maltu M10, tloušťka příčky 140 mm</t>
  </si>
  <si>
    <t>853995314</t>
  </si>
  <si>
    <t>https://podminky.urs.cz/item/CS_URS_2025_01/342271212</t>
  </si>
  <si>
    <t>"PS_cca" 0,5</t>
  </si>
  <si>
    <t>Vodorovné konstrukce</t>
  </si>
  <si>
    <t>7</t>
  </si>
  <si>
    <t>434191433</t>
  </si>
  <si>
    <t>Osazování schodišťových stupňů kamenných s vyspárováním styčných spár, s provizorním dřevěným zábradlím a dočasným zakrytím stupnic prkny současně při zdění, rovných, kosých nebo vřetenových oboustranně zazděných, stupňů pemrlovaných nebo ostatních</t>
  </si>
  <si>
    <t>-1694694201</t>
  </si>
  <si>
    <t>https://podminky.urs.cz/item/CS_URS_2025_01/434191433</t>
  </si>
  <si>
    <t>"venkovní schodiště"  7,0*2</t>
  </si>
  <si>
    <t>583880151</t>
  </si>
  <si>
    <t>stupeň schodišťový žulový plný stávající</t>
  </si>
  <si>
    <t>73215203</t>
  </si>
  <si>
    <t>P</t>
  </si>
  <si>
    <t>Poznámka k položce:_x000D_
pouze rozpočtová hmotnost</t>
  </si>
  <si>
    <t>Komunikace pozemní</t>
  </si>
  <si>
    <t>9</t>
  </si>
  <si>
    <t>566901124</t>
  </si>
  <si>
    <t>Vyspravení podkladu po překopech inženýrských sítí plochy do 15 m2 s rozprostřením a zhutněním štěrkopískem tl. 250 mm</t>
  </si>
  <si>
    <t>1722264910</t>
  </si>
  <si>
    <t>https://podminky.urs.cz/item/CS_URS_2025_01/566901124</t>
  </si>
  <si>
    <t>"cca" 0,6*0,6</t>
  </si>
  <si>
    <t>10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</si>
  <si>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</si>
  <si>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</si>
  <si>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-1192177204</t>
  </si>
  <si>
    <t>https://podminky.urs.cz/item/CS_URS_2025_01/596211110</t>
  </si>
  <si>
    <t>Úpravy povrchů, podlahy a osazování výplní</t>
  </si>
  <si>
    <t>11</t>
  </si>
  <si>
    <t>611325416</t>
  </si>
  <si>
    <t>Oprava vápenocementové omítky vnitřních ploch hladké, tl. do 20 mm, s celoplošným přeštukováním, tl. štuku do 3 mm stropů, v rozsahu opravované plochy do 10%</t>
  </si>
  <si>
    <t>-709624548</t>
  </si>
  <si>
    <t>https://podminky.urs.cz/item/CS_URS_2025_01/611325416</t>
  </si>
  <si>
    <t>****1. PP</t>
  </si>
  <si>
    <t>"0.01_zádveří"  10,48</t>
  </si>
  <si>
    <t>"0.02_sklad potravin"  12,27</t>
  </si>
  <si>
    <t>"0.03_škrabka brambor"  5,51</t>
  </si>
  <si>
    <t>"0.04_chodba"  28,61</t>
  </si>
  <si>
    <t>"0.05_strojovna"  9,72 nepřístupno</t>
  </si>
  <si>
    <t>"0.06_sklad uhlí"  50,55</t>
  </si>
  <si>
    <t>"0.07_kotelna"  39,68</t>
  </si>
  <si>
    <t>"0.08_sušárna"  16,52</t>
  </si>
  <si>
    <t>"0.09_prádelna"  19,16</t>
  </si>
  <si>
    <t>"0.10_sklad prádla"  4,94</t>
  </si>
  <si>
    <t>"0.11_příjem prádla"  8,15</t>
  </si>
  <si>
    <t>"0.12_sklad prádla"  3,22</t>
  </si>
  <si>
    <t>"0.13_předsíň"  4,05</t>
  </si>
  <si>
    <t>"0.14_sprcha"  3,13</t>
  </si>
  <si>
    <t>"0.15_WC"  3,16</t>
  </si>
  <si>
    <t>****1. NP</t>
  </si>
  <si>
    <t>"1.01_zádveří"  19,80</t>
  </si>
  <si>
    <t>"1.02_kuchyně"  11,17**</t>
  </si>
  <si>
    <t>"1.03_pokoj"  21,12**</t>
  </si>
  <si>
    <t>"1.04" není</t>
  </si>
  <si>
    <t>"1.05"  není</t>
  </si>
  <si>
    <t>"1.06_chodba"  8,05**</t>
  </si>
  <si>
    <t>"1.07_jídelna"  32,99</t>
  </si>
  <si>
    <t>"1.08_kuchyň"  28,05</t>
  </si>
  <si>
    <t>"1.09_sklad"  11,03</t>
  </si>
  <si>
    <t>"1.10_úklid"  1,70</t>
  </si>
  <si>
    <t>"1.11_umývárna"  3,02</t>
  </si>
  <si>
    <t>"1.12_není</t>
  </si>
  <si>
    <t>"1.13_není</t>
  </si>
  <si>
    <t>"1,14_výdej"  8,87</t>
  </si>
  <si>
    <t>"1.15_sklad"  6,12</t>
  </si>
  <si>
    <t>"1.16_schodiště"  41,33</t>
  </si>
  <si>
    <t>"1.17_kancelář"  19,16</t>
  </si>
  <si>
    <t>"1.18_chodba"  22,62</t>
  </si>
  <si>
    <t>"1.19_předsíň"  6,37</t>
  </si>
  <si>
    <t>"1.20_umývárna"  5,25</t>
  </si>
  <si>
    <t>"1.21_WC"  6,37_SDK oprava</t>
  </si>
  <si>
    <t>"1.22_sklad"  2,85</t>
  </si>
  <si>
    <t>"1.23_chodba"  2,66</t>
  </si>
  <si>
    <t>"1.24_sklad"  6,66</t>
  </si>
  <si>
    <t>"1.25_herna"  48,18***SDK</t>
  </si>
  <si>
    <t>"1.26_kabinet"   12,78</t>
  </si>
  <si>
    <t>"1.27_kancelář"  10,80</t>
  </si>
  <si>
    <t>"1.28_pracovna"  66,33***SDK</t>
  </si>
  <si>
    <t>****2. NP</t>
  </si>
  <si>
    <t>"2.01_schodiště s podestou"  61,46</t>
  </si>
  <si>
    <t>"2.02_šatna dětí"  10,92</t>
  </si>
  <si>
    <t>"2.03_šatna dětí"  17,89</t>
  </si>
  <si>
    <t>"2.04_úklid komora"  4,90</t>
  </si>
  <si>
    <t>"2.05_umývárna"  11,02</t>
  </si>
  <si>
    <t>"2.06_WC děti"  11,02</t>
  </si>
  <si>
    <t>"2.07-2.09_sprcha zaměstnanci"  4,57</t>
  </si>
  <si>
    <t>"2.10_sklad"  6,79</t>
  </si>
  <si>
    <t>"2.11_sklad"  2,74</t>
  </si>
  <si>
    <t>"2.12_sklad hraček"  2,91</t>
  </si>
  <si>
    <t>"2.13_herna"  52,47***SDK</t>
  </si>
  <si>
    <t>"2.14_schodiště"  12,82</t>
  </si>
  <si>
    <t>"2.15_pracovna"  66,33***SDK</t>
  </si>
  <si>
    <t>"2.16_kancelář"  14,94</t>
  </si>
  <si>
    <t>"2.17_chodba"  9,00</t>
  </si>
  <si>
    <t>"2.18_herna"  48,18***SDK</t>
  </si>
  <si>
    <t>"2.19_sklad"  6,67</t>
  </si>
  <si>
    <t>"2.20_sklad"  2,65</t>
  </si>
  <si>
    <t>"2.21_sklad hraček"  2,85</t>
  </si>
  <si>
    <t>"2.22_pracovna"  64,68***SDK</t>
  </si>
  <si>
    <t>612135101</t>
  </si>
  <si>
    <t>Hrubá výplň rýh maltou jakékoli šířky rýhy ve stěnách</t>
  </si>
  <si>
    <t>1107004810</t>
  </si>
  <si>
    <t>https://podminky.urs.cz/item/CS_URS_2025_01/612135101</t>
  </si>
  <si>
    <t>"cca"  5,5</t>
  </si>
  <si>
    <t>13</t>
  </si>
  <si>
    <t>612325417</t>
  </si>
  <si>
    <t>Oprava vápenocementové omítky vnitřních ploch hladké, tl. do 20 mm, s celoplošným přeštukováním, tl. štuku do 3 mm stěn, v rozsahu opravované plochy přes 10 do 30%</t>
  </si>
  <si>
    <t>1807466695</t>
  </si>
  <si>
    <t>https://podminky.urs.cz/item/CS_URS_2025_01/612325417</t>
  </si>
  <si>
    <t>"stěny"  (13,16-1,88)*3,3</t>
  </si>
  <si>
    <t>"otory"  (0,8*1,95)*-3</t>
  </si>
  <si>
    <t>"stěny"  (1,57)*1,95</t>
  </si>
  <si>
    <t>"otvory"  (0,8*1,95)*-1</t>
  </si>
  <si>
    <t>"ostění"  (1,0+1,95*2)*0,75</t>
  </si>
  <si>
    <t>"stěny"  (9,6)*1,95</t>
  </si>
  <si>
    <t>"ostění"  0</t>
  </si>
  <si>
    <t>"stěny"  (18,16+19,64-1,0)*2,7</t>
  </si>
  <si>
    <t>"otvory"  (0,8*1,97)*-2</t>
  </si>
  <si>
    <t>"ostění"  (1,0+2,0*2)*0,65</t>
  </si>
  <si>
    <t>"0.05_strojovna"  9,72***nepřístupno</t>
  </si>
  <si>
    <t>"stěny"  (28,57*3,0)</t>
  </si>
  <si>
    <t>"otvory"  (0,8*1,97)*-1</t>
  </si>
  <si>
    <t>"stěny"  (27,37*3,0)</t>
  </si>
  <si>
    <t>"otvory"  ((0,6*0,6)+(0,8*1,97))*-1</t>
  </si>
  <si>
    <t>"ostění"  (0,7+1,58*2)*(0,55/2)</t>
  </si>
  <si>
    <t>"stěny_k.o. 2,0 m"  (16,07*(3,0-2,0))</t>
  </si>
  <si>
    <t>"otvory"  (0,6*0,6)*2*-1</t>
  </si>
  <si>
    <t>"ostění"  (0,7+1,58*2)*(0,55/2)*2</t>
  </si>
  <si>
    <t>"stěny_k.o. 2,0 m"  (17,25*(3,0-2,0))</t>
  </si>
  <si>
    <t>"stěny"  (8,8*3,0)</t>
  </si>
  <si>
    <t>"stěny"  (12,15+0,75*2)*3,0</t>
  </si>
  <si>
    <t>"otvory"  ((1,15*2,6)+(0,8*1,97)*3)*-1</t>
  </si>
  <si>
    <t>"ostění"  (1,15+2,6*2)*0,75</t>
  </si>
  <si>
    <t>"stěny"  (7,23*3,0)</t>
  </si>
  <si>
    <t>"otvory"  (0,6*1,97)*-1</t>
  </si>
  <si>
    <t>"stěny_k.o. 2,0 m"  (8,16*(3,0-2,0))</t>
  </si>
  <si>
    <t>"otvory"  (0,6*0,6)*-1</t>
  </si>
  <si>
    <t>"stěny_k.o. 2,0 m"  (7,68*(3,0-2,0))</t>
  </si>
  <si>
    <t>"otvory"  0</t>
  </si>
  <si>
    <t>"stěny_k.o. 2,0 m"  (7,75*(3,0-2,0))</t>
  </si>
  <si>
    <t>"otovory"  (0,6*0,6)*-1</t>
  </si>
  <si>
    <t>"stěny"  (19,20*4,0)</t>
  </si>
  <si>
    <t>"otvory"  ((1,4*1,95)+(1,6*1,95)+(0,8*1,97))*-1</t>
  </si>
  <si>
    <t>"ostění"  (1,9+2,6*2)*0,1</t>
  </si>
  <si>
    <t>"stěny"  (23,20*4,0)</t>
  </si>
  <si>
    <t>"otvory"  ((1,35*2,35)*2+(1,2*1,95)+(0,6*1,97))*-1</t>
  </si>
  <si>
    <t>"ostění"  (1,35+2,35*2)*2*0,2</t>
  </si>
  <si>
    <t>"stěny_k.o. 2,0 m"  (21,70*(4,0-2,0))</t>
  </si>
  <si>
    <t>"otvory"  ((1,35*1,2)*2)*-1</t>
  </si>
  <si>
    <t>"ostění"  (1,35+1,2*2)*2*0,2</t>
  </si>
  <si>
    <t>"stěny_k.o. 2,0 m"  ((13,90+2,45*2)*(4,0-2,0))</t>
  </si>
  <si>
    <t>"otvory"  ((1,35*1,2)+(1,15*1,2))*-1</t>
  </si>
  <si>
    <t>"ostění"  ((1,35+1,2*2)+(1,15+1,2*2))*0,2</t>
  </si>
  <si>
    <t>"1.10_úklid"  1,7</t>
  </si>
  <si>
    <t>"stěny_k.o. 2,0 m"  (5,7*(4,0*2,0))</t>
  </si>
  <si>
    <t>"stěny_k.o. 2,0 m"  (7,02*(4,0-2,0))</t>
  </si>
  <si>
    <t>"otvory"  (1,35*1,2)*-1</t>
  </si>
  <si>
    <t>"ostění"  (1,35+1,2*2)*0,2</t>
  </si>
  <si>
    <t>"stěny"  ((12,1+1,7*2+0,1)*4,0)</t>
  </si>
  <si>
    <t>"otvory"  ((1,35*1,95)+(0,8*1,95)+(1,0*1,95))*-1</t>
  </si>
  <si>
    <t>"stěny_k.o. 2,0 m"  (9,9*(4,0-2,0))</t>
  </si>
  <si>
    <t>"otvory"  (1,15*1,2)*-1</t>
  </si>
  <si>
    <t>"ostění"  (1,15+1,2*2)*0,2</t>
  </si>
  <si>
    <t>"1.16_schodiště"  43,33</t>
  </si>
  <si>
    <t>"stěny"  (31,14*4,0)</t>
  </si>
  <si>
    <t>"otvory"  ((1,25*1,97)+(1,2*1,97)+(0,8*1,97)*2+(1,4*1,97))*-1</t>
  </si>
  <si>
    <t>"ostění"  (1,4+2,6*2)*0,45+(1,5+2,6*2)*0,5</t>
  </si>
  <si>
    <t>"stěny"  (19,0*4,0)</t>
  </si>
  <si>
    <t>"otvory"  ((1,3*2,35)+(0,8*1,97)*2)*-1</t>
  </si>
  <si>
    <t>"ostění"  (1,4+2,6*2)*0,45+(1,0+2,6*2)*0,3+(1,3+2,35*2)*0,2</t>
  </si>
  <si>
    <t>"stěny_linkrusta 1,6 m"  ((23,1+0,85*2)*(4,0-1,6))</t>
  </si>
  <si>
    <t>"otvory"  (0,8*(1,97-1,6))*-5</t>
  </si>
  <si>
    <t>"stěny_linkrusta 1,6 m"  (10,10*(4,0-1,6))</t>
  </si>
  <si>
    <t>"otvory"  ((1,15*2,35)+(0,7*0,37)+(0,8*0,37)*2)</t>
  </si>
  <si>
    <t>"ostění"  (1,15+2,35*2)*0,2</t>
  </si>
  <si>
    <t>"stěny_k.o. 2,0 m"  (9,2*(4,0-2,0))</t>
  </si>
  <si>
    <t>"otvory"  ((1,15*1,2))*-1</t>
  </si>
  <si>
    <t>"1.21_WC"  6,37</t>
  </si>
  <si>
    <t>"stěny_k.o. 2,0 m"  (10,10*(4,0-2,0))</t>
  </si>
  <si>
    <t>"otvory"  (1,15*1,2)*-2</t>
  </si>
  <si>
    <t>"ostění"  (1,15+1,2*2)*2*0,2+(1,0+0,6*2)*0,15</t>
  </si>
  <si>
    <t>"stěny"  (6,80*4,0)</t>
  </si>
  <si>
    <t>"stěny"  (6,60*4,0)</t>
  </si>
  <si>
    <t>"stěny"  (10,80*4,0)</t>
  </si>
  <si>
    <t>"otvory" ((1,35*2,35)+(0,8*1,97))*-1</t>
  </si>
  <si>
    <t>"ostění"  (1,35+2,35*2)*0,2</t>
  </si>
  <si>
    <t>"stěny"  (27,92*4,0)</t>
  </si>
  <si>
    <t>"otvory"  ((1,35*2,35)*3+(0,8*1,97)*3+(0,6*1,97))*-1</t>
  </si>
  <si>
    <t>"ostění"  (1,35+2,35*2)*0,2*3+(1,4+2,6*2)*0,45</t>
  </si>
  <si>
    <t>"stěny"  (14,3*4,0)</t>
  </si>
  <si>
    <t>"otvory"  ((1,35*2,35)+(0,8*1,97)*2)*-1</t>
  </si>
  <si>
    <t>"1.27_chodba"  10,80*</t>
  </si>
  <si>
    <t>"stěny"  (13,2*4,0)</t>
  </si>
  <si>
    <t>"ostění"  (1,4+2,6*2)*0,45</t>
  </si>
  <si>
    <t>"1.28_herna"  66,33***SDK</t>
  </si>
  <si>
    <t>"stěny"  (33,30*4,0)</t>
  </si>
  <si>
    <t>"otvory"  ((1,35*2,35)*4+(0,8*1,97)*2)*-1</t>
  </si>
  <si>
    <t>"ostění"  (1,35+2,35*2)*0,2*4+(1,4+2,6*2)*0,45</t>
  </si>
  <si>
    <t>"2.01_schodiště"  61,46</t>
  </si>
  <si>
    <t>"stěny"  (37,0*4,44)</t>
  </si>
  <si>
    <t>"otvory"  ((1,15*2,35)*2+(0,8*1,97)*7)*-1</t>
  </si>
  <si>
    <t>"ostění"  (1,0+2,6*2)*0,5*3</t>
  </si>
  <si>
    <t>"stěny"  (13,4*4,44)</t>
  </si>
  <si>
    <t>"otvory"  ((1,15*2,35)+(0,8*1,97))*-1</t>
  </si>
  <si>
    <t>"stěny_linkrusta 1,6 m"  (18,98*(4,26-1,6))</t>
  </si>
  <si>
    <t>"otvory"  ((1,15*2,35)+(0,8*0,37)*2+(0,95*0,37))*-1</t>
  </si>
  <si>
    <t>"ostění"  (1,15+2,35*2)*0,2+(1,0+1,0*2)*0,5</t>
  </si>
  <si>
    <t>"stěny_linkrusta_1,6 m"  (8,90*(4,26-1,6))</t>
  </si>
  <si>
    <t>"otvory"  ((0,8*0,37)*2+(0,6*0,37))*-1</t>
  </si>
  <si>
    <t>"ostění"  (0,9+1,0*2)*0,5</t>
  </si>
  <si>
    <t>"stěny_k.o. 1,4 m"  ((13,9+0,875+0,75*3+2,0-0,775*2)*(4,26-1,4))</t>
  </si>
  <si>
    <t>"otvory"  ((1,35*1,8)+(0,8*0,57))*-1</t>
  </si>
  <si>
    <t>"ostění"  ((1,35+1,8*2))*0,2</t>
  </si>
  <si>
    <t>"stěny_k.o. 1,4 m"  (13,90*(4,26-1,4))</t>
  </si>
  <si>
    <t>"otvory"  ((1,35*1,8)+(0,9*1,8)+(0,9*0,57))*-1</t>
  </si>
  <si>
    <t>"ostění"  ((1,35+1,8*2)+(0,9+1,8*2))*0,2</t>
  </si>
  <si>
    <t>"stěny_k.o. 1,4 m"  ((7,0+3,55-0,85+3,55)*(4,26-1,4))</t>
  </si>
  <si>
    <t>"otvory"  ((0,9*1,8)+(0,6*0,57))*-1</t>
  </si>
  <si>
    <t>"ostění"  (0,9+1,8*2)*0,2</t>
  </si>
  <si>
    <t>"stěny"  (10,87*4,26)</t>
  </si>
  <si>
    <t>"otvory"  ((1,35*2,35)+(0,8*1,97))*-1</t>
  </si>
  <si>
    <t>"ostění" (1,35+2,35*2)*0,2</t>
  </si>
  <si>
    <t>"stěny"  (6,71*4,26)</t>
  </si>
  <si>
    <t>"stěny"  (6,89*4,26)</t>
  </si>
  <si>
    <t>"2.13_pracovna"  52,47</t>
  </si>
  <si>
    <t>"stěny"  (29,10*4,26)</t>
  </si>
  <si>
    <t>"otvory"  ((1,35*2,35)*4+(0,8*1,97)*2+(0,6*1,97)+(2,2*2,6))*-1</t>
  </si>
  <si>
    <t>"ostění"  (1,35+2,35*2)*0,2*4+(2,2+2,6*2)*0,6</t>
  </si>
  <si>
    <t>"2.14_schodiště"  12,82_bez zásahu</t>
  </si>
  <si>
    <t>"stěny"  (15,26*4,26)_bez zásahu</t>
  </si>
  <si>
    <t>"otvory"  ((1,15*2,35)+(0,95*1,97))*-1_bez zásahu</t>
  </si>
  <si>
    <t>"ostění"  (1,15+2,35*2)*0,2+(1,15+2,6*2)*0,15_bez zásahu</t>
  </si>
  <si>
    <t>"stěny"  (33,30*4,26)</t>
  </si>
  <si>
    <t>"otvory"  ((1,35*2,35)*4+(0,9*0,9)+(0,8*1,97)+(2,2*2,6))*-1</t>
  </si>
  <si>
    <t>"ostění"  ((1,35+2,35*2)*0,2*4)+(2,2+2,6*2)*0,3</t>
  </si>
  <si>
    <t>"stěny"  (15,53*4,26)</t>
  </si>
  <si>
    <t>"otvory"  ((1,35*2,35)+(0,9*0,9)*2+(0,81*1,97))*-1</t>
  </si>
  <si>
    <t>"2.17_chodba"  9,0</t>
  </si>
  <si>
    <t>"stěny"  (12,20*4,26)</t>
  </si>
  <si>
    <t>"otvory"  ((2,2*2,6)*2+(0,8*1,97)*2)*-1</t>
  </si>
  <si>
    <t>"ostění"  (2,2+2,6*2)*0,3+(0,95+2,6*2)*0,5</t>
  </si>
  <si>
    <t>"2.18_pracovna"  48,18***SDK</t>
  </si>
  <si>
    <t>"stěny"  (27,80*4,26)</t>
  </si>
  <si>
    <t>"otvory"  ((1,35*2,35)*4+(2,2*2,6)+(0,9*0,9)+(0,8*1,97)*2+(0,6*1,97))*-1</t>
  </si>
  <si>
    <t>"ostění"  (1,35+2,35*2)*0,2*4</t>
  </si>
  <si>
    <t>"stěny"  (10,81*4,26)</t>
  </si>
  <si>
    <t>"stěny_k.o. 1,5 m"  (6,59*(4,26-1,5))</t>
  </si>
  <si>
    <t>"otvory"  (0,8*0,47)*-1</t>
  </si>
  <si>
    <t>"stěny"  (6,8*4,26)</t>
  </si>
  <si>
    <t>"2.22_herna"  64,68***SDK</t>
  </si>
  <si>
    <t>"stěny"  (32,80*4,26)</t>
  </si>
  <si>
    <t>"otvory"  ((1,8*3,0)*3+(2,2*2,6)+(0,8*1,97))*-1</t>
  </si>
  <si>
    <t>"ostění"  (1,8+3,0*2)*0,2*3</t>
  </si>
  <si>
    <t>14</t>
  </si>
  <si>
    <t>619991015</t>
  </si>
  <si>
    <t>Zakrytí vnitřních ploch před znečištěním textilií absorpční včetně pozdějšího odkrytí podlah</t>
  </si>
  <si>
    <t>-1832862461</t>
  </si>
  <si>
    <t>https://podminky.urs.cz/item/CS_URS_2025_01/619991015</t>
  </si>
  <si>
    <t>"0.01_zádveří"  10,48***</t>
  </si>
  <si>
    <t>"0.02_sklad potravin"  12,27***</t>
  </si>
  <si>
    <t>"0.03_škrabka brambor"  5,51***</t>
  </si>
  <si>
    <t>"0.04_chodba"  28,61***</t>
  </si>
  <si>
    <t>"0.05_strojovna"  9,72***</t>
  </si>
  <si>
    <t>"0.06_sklad uhlí"  50,55***</t>
  </si>
  <si>
    <t>"0.07_kotelna"  39,68***</t>
  </si>
  <si>
    <t>"0.08_sušárna"  16,52***</t>
  </si>
  <si>
    <t>"0.09_prádelna"  19,16***</t>
  </si>
  <si>
    <t>"0.10_sklad prádla"  4,94***</t>
  </si>
  <si>
    <t>"0.11_příjem prádla"  8,15***</t>
  </si>
  <si>
    <t>"0.12_sklad prádla"  3,22***</t>
  </si>
  <si>
    <t>"0.13_předsíň"  4,05***</t>
  </si>
  <si>
    <t>"0.14_sprcha"  3,13***</t>
  </si>
  <si>
    <t>"0.15_WC"  3,16***</t>
  </si>
  <si>
    <t>"1.02_kuchyně"  11,17***</t>
  </si>
  <si>
    <t>"1.04" není***</t>
  </si>
  <si>
    <t>"1.05"  není***</t>
  </si>
  <si>
    <t>"1.06_chodba"  8,05***</t>
  </si>
  <si>
    <t>"1.08_kuchyň"  28,05***</t>
  </si>
  <si>
    <t>"1.09_sklad"  11,03***</t>
  </si>
  <si>
    <t>"1.10_úklid"  1,70***</t>
  </si>
  <si>
    <t>"1.11_umývárna"  3,02***</t>
  </si>
  <si>
    <t>"1.12_není***</t>
  </si>
  <si>
    <t>"1.13_není***</t>
  </si>
  <si>
    <t>"1,14_výdej"  8,87***</t>
  </si>
  <si>
    <t>"1.15_sklad"  6,12***</t>
  </si>
  <si>
    <t>"1.25_herna"  48,18</t>
  </si>
  <si>
    <t>"1.28_pracovna"  66,33</t>
  </si>
  <si>
    <t>"2.04_úklid komora"  4,90***</t>
  </si>
  <si>
    <t>"2.05_umývárna"  11,02***</t>
  </si>
  <si>
    <t>"2.06_WC děti"  11,02***</t>
  </si>
  <si>
    <t>"2.07-2.09_sprcha zaměstnanci"  4,57***</t>
  </si>
  <si>
    <t>"2.13_herna"  52,47</t>
  </si>
  <si>
    <t>"2.14_schodiště"  12,82***</t>
  </si>
  <si>
    <t>"2.15_pracovna"  66,33</t>
  </si>
  <si>
    <t>"2.18_herna"  48,18</t>
  </si>
  <si>
    <t>"2.22_pracovna"  64,68</t>
  </si>
  <si>
    <t>15</t>
  </si>
  <si>
    <t>619996145</t>
  </si>
  <si>
    <t>Ochrana stavebních konstrukcí a samostatných prvků včetně pozdějšího odstranění geotextilií obalením samostatných konstrukcí a prvků</t>
  </si>
  <si>
    <t>-1215653072</t>
  </si>
  <si>
    <t>https://podminky.urs.cz/item/CS_URS_2025_01/619996145</t>
  </si>
  <si>
    <t>"gasro cca"  150,0</t>
  </si>
  <si>
    <t>16</t>
  </si>
  <si>
    <t>622225112</t>
  </si>
  <si>
    <t>Oprava kontaktního zateplení z desek z minerální vlny jednotlivých malých ploch tloušťky přes 40 do 80 mm stěn, plochy jednotlivě přes 0,1 do 0,25 m2</t>
  </si>
  <si>
    <t>-449324104</t>
  </si>
  <si>
    <t>https://podminky.urs.cz/item/CS_URS_2025_01/622225112</t>
  </si>
  <si>
    <t>"2.15_pracovna"  4</t>
  </si>
  <si>
    <t>17</t>
  </si>
  <si>
    <t>623511112</t>
  </si>
  <si>
    <t>Omítka tenkovrstvá akrylátová vnějších ploch probarvená bez penetrace mozaiková střednězrnná pilířů nebo sloupů</t>
  </si>
  <si>
    <t>-129383474</t>
  </si>
  <si>
    <t>https://podminky.urs.cz/item/CS_URS_2025_01/623511112</t>
  </si>
  <si>
    <t>"2x pilastr"  1,0*2</t>
  </si>
  <si>
    <t>18</t>
  </si>
  <si>
    <t>623631001</t>
  </si>
  <si>
    <t>Spárování vnějších ploch pohledového zdiva z cihel, spárovací maltou pilířů nebo sloupů</t>
  </si>
  <si>
    <t>632825230</t>
  </si>
  <si>
    <t>https://podminky.urs.cz/item/CS_URS_2025_01/623631001</t>
  </si>
  <si>
    <t>"PS_cca"  0,5</t>
  </si>
  <si>
    <t>19</t>
  </si>
  <si>
    <t>631311121</t>
  </si>
  <si>
    <t>Doplnění dosavadních mazanin prostým betonem s dodáním hmot, bez potěru, plochy jednotlivě do 1 m2 a tl. do 80 mm</t>
  </si>
  <si>
    <t>m3</t>
  </si>
  <si>
    <t>462419531</t>
  </si>
  <si>
    <t>https://podminky.urs.cz/item/CS_URS_2025_01/631311121</t>
  </si>
  <si>
    <t>"m.č. 1.01"  1,0*0,08</t>
  </si>
  <si>
    <t>20</t>
  </si>
  <si>
    <t>635111411</t>
  </si>
  <si>
    <t>Doplnění násypu pod dlažby, podlahy a mazaniny pískem neupraveným (s dodáním hmot), s udusáním a urovnáním povrchu násypu plochy jednotlivě do 2 m2</t>
  </si>
  <si>
    <t>-1634987051</t>
  </si>
  <si>
    <t>https://podminky.urs.cz/item/CS_URS_2025_01/635111411</t>
  </si>
  <si>
    <t>"m.č. 1.01_cca"  1,0*0,5</t>
  </si>
  <si>
    <t>Ostatní konstrukce a práce, bourání</t>
  </si>
  <si>
    <t>916331112</t>
  </si>
  <si>
    <t>Osazení zahradního obrubníku betonového s ložem tl. od 50 do 100 mm z betonu prostého tř. C 12/15 s boční opěrou z betonu prostého tř. C 12/15</t>
  </si>
  <si>
    <t>800412668</t>
  </si>
  <si>
    <t>https://podminky.urs.cz/item/CS_URS_2025_01/916331112</t>
  </si>
  <si>
    <t>"cca"  0,5</t>
  </si>
  <si>
    <t>22</t>
  </si>
  <si>
    <t>949101112</t>
  </si>
  <si>
    <t>Lešení pomocné pracovní pro objekty pozemních staveb pro zatížení do 150 kg/m2, o výšce lešeňové podlahy přes 1,9 do 3,5 m</t>
  </si>
  <si>
    <t>1823934080</t>
  </si>
  <si>
    <t>https://podminky.urs.cz/item/CS_URS_2025_01/949101112</t>
  </si>
  <si>
    <t>23</t>
  </si>
  <si>
    <t>952901111</t>
  </si>
  <si>
    <t>Vyčištění budov nebo objektů před předáním do užívání budov bytové nebo občanské výstavby, světlé výšky podlaží do 4 m</t>
  </si>
  <si>
    <t>-1338197769</t>
  </si>
  <si>
    <t>https://podminky.urs.cz/item/CS_URS_2025_01/952901111</t>
  </si>
  <si>
    <t>24</t>
  </si>
  <si>
    <t>963023712</t>
  </si>
  <si>
    <t>Vybourání schodišťových stupňů oblých, rovných nebo kosých ze zdi cihelné oboustranně</t>
  </si>
  <si>
    <t>2119503816</t>
  </si>
  <si>
    <t>https://podminky.urs.cz/item/CS_URS_2025_01/963023712</t>
  </si>
  <si>
    <t>25</t>
  </si>
  <si>
    <t>965082941</t>
  </si>
  <si>
    <t>Odstranění násypu pod podlahami nebo ochranného násypu na střechách tl. přes 200 mm jakékoliv plochy</t>
  </si>
  <si>
    <t>1624107217</t>
  </si>
  <si>
    <t>https://podminky.urs.cz/item/CS_URS_2025_01/965082941</t>
  </si>
  <si>
    <t>26</t>
  </si>
  <si>
    <t>971033131</t>
  </si>
  <si>
    <t>Vybourání otvorů ve zdivu základovém nebo nadzákladovém z cihel, tvárnic, příčkovek z cihel pálených na maltu vápennou nebo vápenocementovou průměru profilu do 60 mm, tl. do 150 mm</t>
  </si>
  <si>
    <t>-1216549367</t>
  </si>
  <si>
    <t>https://podminky.urs.cz/item/CS_URS_2025_01/971033131</t>
  </si>
  <si>
    <t>"ElSi"  10</t>
  </si>
  <si>
    <t>27</t>
  </si>
  <si>
    <t>971033161</t>
  </si>
  <si>
    <t>Vybourání otvorů ve zdivu základovém nebo nadzákladovém z cihel, tvárnic, příčkovek z cihel pálených na maltu vápennou nebo vápenocementovou průměru profilu do 60 mm, tl. do 600 mm</t>
  </si>
  <si>
    <t>-450314145</t>
  </si>
  <si>
    <t>https://podminky.urs.cz/item/CS_URS_2025_01/971033161</t>
  </si>
  <si>
    <t>"1. NP_ElSI"  8</t>
  </si>
  <si>
    <t>"2. NP_ElSi"  6</t>
  </si>
  <si>
    <t>28</t>
  </si>
  <si>
    <t>973031151</t>
  </si>
  <si>
    <t>Vysekání výklenků nebo kapes ve zdivu z cihel na maltu vápennou nebo vápenocementovou výklenků, pohledové plochy přes 0,25 m2</t>
  </si>
  <si>
    <t>456139966</t>
  </si>
  <si>
    <t>https://podminky.urs.cz/item/CS_URS_2025_01/973031151</t>
  </si>
  <si>
    <t>"R1NP"  0,5*0,85*0,3</t>
  </si>
  <si>
    <t>"R2NP"  0,5*0,85*0,3</t>
  </si>
  <si>
    <t>"RH"  0,5*0,85*0,3</t>
  </si>
  <si>
    <t>"RE"  0,6*0,85*0,3</t>
  </si>
  <si>
    <t>29</t>
  </si>
  <si>
    <t>974031143</t>
  </si>
  <si>
    <t>Vysekání rýh ve zdivu cihelném na maltu vápennou nebo vápenocementovou do hl. 70 mm a šířky do 100 mm</t>
  </si>
  <si>
    <t>145827194</t>
  </si>
  <si>
    <t>https://podminky.urs.cz/item/CS_URS_2025_01/974031143</t>
  </si>
  <si>
    <t>"ElSil"  350,0</t>
  </si>
  <si>
    <t>30</t>
  </si>
  <si>
    <t>974031155</t>
  </si>
  <si>
    <t>Vysekání rýh ve zdivu cihelném na maltu vápennou nebo vápenocementovou do hl. 100 mm a šířky do 200 mm</t>
  </si>
  <si>
    <t>-1552229764</t>
  </si>
  <si>
    <t>https://podminky.urs.cz/item/CS_URS_2025_01/974031155</t>
  </si>
  <si>
    <t>"ElSil"  150,0</t>
  </si>
  <si>
    <t>31</t>
  </si>
  <si>
    <t>977132111</t>
  </si>
  <si>
    <t>Vyvrtání otvorů pro elektroinstalační krabice ve stěnách z cihel, hloubky do 60 mm</t>
  </si>
  <si>
    <t>-1155722804</t>
  </si>
  <si>
    <t>https://podminky.urs.cz/item/CS_URS_2025_01/977132111</t>
  </si>
  <si>
    <t>"ElSil"  320</t>
  </si>
  <si>
    <t>"ElSla"  47</t>
  </si>
  <si>
    <t>32</t>
  </si>
  <si>
    <t>977151121</t>
  </si>
  <si>
    <t>Jádrové vrty diamantovými korunkami do stavebních materiálů (železobetonu, betonu, cihel, obkladů, dlažeb, kamene) průměru přes 110 do 120 mm</t>
  </si>
  <si>
    <t>55861597</t>
  </si>
  <si>
    <t>https://podminky.urs.cz/item/CS_URS_2025_01/977151121</t>
  </si>
  <si>
    <t>33</t>
  </si>
  <si>
    <t>977332121</t>
  </si>
  <si>
    <t>Frézování drážek pro vodiče ve stěnách z cihel včetně omítky, rozměru do 30x30 mm</t>
  </si>
  <si>
    <t>625012696</t>
  </si>
  <si>
    <t>https://podminky.urs.cz/item/CS_URS_2025_01/977332121</t>
  </si>
  <si>
    <t>34</t>
  </si>
  <si>
    <t>979021111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</si>
  <si>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zahradních</t>
  </si>
  <si>
    <t>-1844219218</t>
  </si>
  <si>
    <t>https://podminky.urs.cz/item/CS_URS_2025_01/979021111</t>
  </si>
  <si>
    <t>35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</si>
  <si>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</si>
  <si>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</t>
  </si>
  <si>
    <t>-1303842278</t>
  </si>
  <si>
    <t>https://podminky.urs.cz/item/CS_URS_2025_01/979051121</t>
  </si>
  <si>
    <t>"cca"  0,6*0,6</t>
  </si>
  <si>
    <t>36</t>
  </si>
  <si>
    <t>985141111</t>
  </si>
  <si>
    <t>Vyčištění trhlin nebo dutin ve zdivu šířky do 30 mm, hloubky do 150 mm</t>
  </si>
  <si>
    <t>1070877612</t>
  </si>
  <si>
    <t>https://podminky.urs.cz/item/CS_URS_2025_01/985141111</t>
  </si>
  <si>
    <t>37</t>
  </si>
  <si>
    <t>985421111</t>
  </si>
  <si>
    <t>Injektáž trhlin v cihelném, kamenném nebo smíšeném zdivu nízkotlaká do 0,6 MP, včetně provedení vrtů aktivovanou cementovou maltou šířka trhlin do 2 mm tloušťka zdiva do 300 mm</t>
  </si>
  <si>
    <t>390045545</t>
  </si>
  <si>
    <t>https://podminky.urs.cz/item/CS_URS_2025_01/985421111</t>
  </si>
  <si>
    <t>"0.01_zádveří"  1,0</t>
  </si>
  <si>
    <t>"0.02_sklad potravin"  1,0</t>
  </si>
  <si>
    <t>"0.03_škrabka brambor"  1,0</t>
  </si>
  <si>
    <t>"0.04_chodba"  5,0</t>
  </si>
  <si>
    <t>"1.16_schodiště"  1,0</t>
  </si>
  <si>
    <t>"1.17_kancelář"  1,0</t>
  </si>
  <si>
    <t>"1.18_chodba"  1,0</t>
  </si>
  <si>
    <t>"1.19_předsíň"  1,0</t>
  </si>
  <si>
    <t>"1.22_sklad"  1,0</t>
  </si>
  <si>
    <t>"1.23_chodba"  1,0</t>
  </si>
  <si>
    <t>"1.24_sklad"  1,0</t>
  </si>
  <si>
    <t>"1.26_kabinet"   1,0</t>
  </si>
  <si>
    <t>"1.27_kancelář"  1,0</t>
  </si>
  <si>
    <t>"2.01_schodiště s podestou"  1,0</t>
  </si>
  <si>
    <t>"2.02_šatna dětí"  1,0</t>
  </si>
  <si>
    <t>"2.03_šatna dětí"  1,0</t>
  </si>
  <si>
    <t>"2.10_sklad"  1,0</t>
  </si>
  <si>
    <t>"2.11_sklad"  1,0</t>
  </si>
  <si>
    <t>"2.12_sklad hraček"  1,0</t>
  </si>
  <si>
    <t>"2.16_kancelář"  1,0</t>
  </si>
  <si>
    <t>"2.17_chodba"  1,0</t>
  </si>
  <si>
    <t>"2.19_sklad"  1,0</t>
  </si>
  <si>
    <t>"2.20_sklad"  1,0</t>
  </si>
  <si>
    <t>"2.21_sklad hraček"  1,0</t>
  </si>
  <si>
    <t>997</t>
  </si>
  <si>
    <t>Doprava suti a vybouraných hmot</t>
  </si>
  <si>
    <t>38</t>
  </si>
  <si>
    <t>997013213</t>
  </si>
  <si>
    <t>Vnitrostaveništní doprava suti a vybouraných hmot vodorovně do 50 m s naložením ručně pro budovy a haly výšky přes 9 do 12 m</t>
  </si>
  <si>
    <t>t</t>
  </si>
  <si>
    <t>527365891</t>
  </si>
  <si>
    <t>https://podminky.urs.cz/item/CS_URS_2025_01/997013213</t>
  </si>
  <si>
    <t>39</t>
  </si>
  <si>
    <t>997013501</t>
  </si>
  <si>
    <t>Odvoz suti a vybouraných hmot na skládku nebo meziskládku se složením, na vzdálenost do 1 km</t>
  </si>
  <si>
    <t>-341296111</t>
  </si>
  <si>
    <t>https://podminky.urs.cz/item/CS_URS_2025_01/997013501</t>
  </si>
  <si>
    <t>40</t>
  </si>
  <si>
    <t>997013509</t>
  </si>
  <si>
    <t>Odvoz suti a vybouraných hmot na skládku nebo meziskládku se složením, na vzdálenost Příplatek k ceně za každý další započatý 1 km přes 1 km</t>
  </si>
  <si>
    <t>-994429734</t>
  </si>
  <si>
    <t>https://podminky.urs.cz/item/CS_URS_2025_01/997013509</t>
  </si>
  <si>
    <t>41</t>
  </si>
  <si>
    <t>997013871</t>
  </si>
  <si>
    <t>Poplatek za uložení stavebního odpadu na recyklační skládce (skládkovné) směsného stavebního a demoličního zatříděného do Katalogu odpadů pod kódem 17 09 04</t>
  </si>
  <si>
    <t>-2025540009</t>
  </si>
  <si>
    <t>https://podminky.urs.cz/item/CS_URS_2025_01/997013871</t>
  </si>
  <si>
    <t>25,463-10,802</t>
  </si>
  <si>
    <t>42</t>
  </si>
  <si>
    <t>997013811</t>
  </si>
  <si>
    <t>Poplatek za uložení stavebního odpadu na skládce (skládkovné) dřevěného zatříděného do Katalogu odpadů pod kódem 17 02 01</t>
  </si>
  <si>
    <t>-1627237474</t>
  </si>
  <si>
    <t>https://podminky.urs.cz/item/CS_URS_2025_01/997013811</t>
  </si>
  <si>
    <t>998</t>
  </si>
  <si>
    <t>Přesun hmot</t>
  </si>
  <si>
    <t>43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</si>
  <si>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</si>
  <si>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</si>
  <si>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2074135747</t>
  </si>
  <si>
    <t>https://podminky.urs.cz/item/CS_URS_2025_01/998018002</t>
  </si>
  <si>
    <t>PSV</t>
  </si>
  <si>
    <t>Práce a dodávky PSV</t>
  </si>
  <si>
    <t>711</t>
  </si>
  <si>
    <t>Izolace proti vodě, vlhkosti a plynům</t>
  </si>
  <si>
    <t>44</t>
  </si>
  <si>
    <t>711161215</t>
  </si>
  <si>
    <t>Izolace proti zemní vlhkosti a beztlakové vodě nopovými fóliemi na ploše svislé S vrstva ochranná, odvětrávací a drenážní výška nopu 20,0 mm, tl. fólie do 1,0 mm</t>
  </si>
  <si>
    <t>-2027451927</t>
  </si>
  <si>
    <t>https://podminky.urs.cz/item/CS_URS_2025_01/711161215</t>
  </si>
  <si>
    <t>"oprava stávající cca"  1,0</t>
  </si>
  <si>
    <t>741</t>
  </si>
  <si>
    <t>Elektroinstalace - silnoproud</t>
  </si>
  <si>
    <t>45</t>
  </si>
  <si>
    <t>741110062</t>
  </si>
  <si>
    <t>Montáž trubek elektroinstalačních s nasunutím nebo našroubováním do krabic plastových ohebných, uložených pod omítku, vnější Ø přes 23 do 35 mm</t>
  </si>
  <si>
    <t>383703548</t>
  </si>
  <si>
    <t>https://podminky.urs.cz/item/CS_URS_2025_01/741110062</t>
  </si>
  <si>
    <t>46</t>
  </si>
  <si>
    <t>34571377</t>
  </si>
  <si>
    <t>trubka elektroinstalační ohebná lehce odolná z PVC-U D 18,8/25mm poloměr ohybu &gt;100mm</t>
  </si>
  <si>
    <t>-703403440</t>
  </si>
  <si>
    <t>100*1,05 'Přepočtené koeficientem množství</t>
  </si>
  <si>
    <t>47</t>
  </si>
  <si>
    <t>741110063</t>
  </si>
  <si>
    <t>Montáž trubek elektroinstalačních s nasunutím nebo našroubováním do krabic plastových ohebných, uložených pod omítku, vnější Ø přes 35 mm</t>
  </si>
  <si>
    <t>-1877344605</t>
  </si>
  <si>
    <t>https://podminky.urs.cz/item/CS_URS_2025_01/741110063</t>
  </si>
  <si>
    <t>48</t>
  </si>
  <si>
    <t>34571380</t>
  </si>
  <si>
    <t>trubka elektroinstalační ohebná lehce odolná z PVC-U D 40,3/50mm poloměr ohybu &gt;220mm</t>
  </si>
  <si>
    <t>-448092635</t>
  </si>
  <si>
    <t>200*1,05 'Přepočtené koeficientem množství</t>
  </si>
  <si>
    <t>49</t>
  </si>
  <si>
    <t>741110302</t>
  </si>
  <si>
    <t>Montáž trubek ochranných s nasunutím nebo našroubováním do krabic plastových tuhých, uložených pevně, vnitřní Ø přes 40 do 90 mm</t>
  </si>
  <si>
    <t>-348055857</t>
  </si>
  <si>
    <t>https://podminky.urs.cz/item/CS_URS_2025_01/741110302</t>
  </si>
  <si>
    <t>50</t>
  </si>
  <si>
    <t>34571361</t>
  </si>
  <si>
    <t>trubka elektroinstalační HDPE tuhá dvouplášťová korugovaná D 41/50mm</t>
  </si>
  <si>
    <t>962072767</t>
  </si>
  <si>
    <t>80*1,05 'Přepočtené koeficientem množství</t>
  </si>
  <si>
    <t>51</t>
  </si>
  <si>
    <t>634997580</t>
  </si>
  <si>
    <t>52</t>
  </si>
  <si>
    <t>34571363</t>
  </si>
  <si>
    <t>trubka elektroinstalační HDPE tuhá dvouplášťová korugovaná D 61/75mm</t>
  </si>
  <si>
    <t>377867640</t>
  </si>
  <si>
    <t>120*1,05 'Přepočtené koeficientem množství</t>
  </si>
  <si>
    <t>53</t>
  </si>
  <si>
    <t>741110303</t>
  </si>
  <si>
    <t>Montáž trubek ochranných s nasunutím nebo našroubováním do krabic plastových tuhých, uložených pevně, vnitřní Ø přes 90 do 133 mm</t>
  </si>
  <si>
    <t>1590624248</t>
  </si>
  <si>
    <t>https://podminky.urs.cz/item/CS_URS_2025_01/741110303</t>
  </si>
  <si>
    <t>30,0+30,0</t>
  </si>
  <si>
    <t>54</t>
  </si>
  <si>
    <t>34571365</t>
  </si>
  <si>
    <t>trubka elektroinstalační HDPE tuhá dvouplášťová korugovaná D 94/110mm</t>
  </si>
  <si>
    <t>-1133455861</t>
  </si>
  <si>
    <t>60*1,05 'Přepočtené koeficientem množství</t>
  </si>
  <si>
    <t>55</t>
  </si>
  <si>
    <t>741110313</t>
  </si>
  <si>
    <t>Montáž trubek ochranných s nasunutím nebo našroubováním do krabic plastových tuhých, uložených volně, vnitřní Ø přes 90 do 133 mm</t>
  </si>
  <si>
    <t>269761172</t>
  </si>
  <si>
    <t>https://podminky.urs.cz/item/CS_URS_2025_01/741110313</t>
  </si>
  <si>
    <t>56</t>
  </si>
  <si>
    <t>1795409367</t>
  </si>
  <si>
    <t>15*1,05 'Přepočtené koeficientem množství</t>
  </si>
  <si>
    <t>57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</si>
  <si>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</si>
  <si>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</si>
  <si>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923079376</t>
  </si>
  <si>
    <t>https://podminky.urs.cz/item/CS_URS_2025_01/741112001</t>
  </si>
  <si>
    <t>58</t>
  </si>
  <si>
    <t>34571457</t>
  </si>
  <si>
    <t>krabice pod omítku PVC odbočná kruhová D 70mm s víčkem</t>
  </si>
  <si>
    <t>415509881</t>
  </si>
  <si>
    <t>59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</si>
  <si>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</si>
  <si>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</si>
  <si>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-2053959017</t>
  </si>
  <si>
    <t>https://podminky.urs.cz/item/CS_URS_2025_01/741112003</t>
  </si>
  <si>
    <t>60</t>
  </si>
  <si>
    <t>1690005760</t>
  </si>
  <si>
    <t>krabice elektroinstalační pod omítku KO 125 E_KA</t>
  </si>
  <si>
    <t>-1009970243</t>
  </si>
  <si>
    <t>61</t>
  </si>
  <si>
    <t>741112061</t>
  </si>
  <si>
    <t>Montáž krabic elektroinstalačních bez napojení na trubky a lišty, demontáže a montáže víčka a přístroje přístrojových zapuštěných plastových kruhových do zdiva</t>
  </si>
  <si>
    <t>-416863929</t>
  </si>
  <si>
    <t>https://podminky.urs.cz/item/CS_URS_2025_01/741112061</t>
  </si>
  <si>
    <t>62</t>
  </si>
  <si>
    <t>34571450</t>
  </si>
  <si>
    <t>krabice pod omítku PVC přístrojová kruhová D 70mm</t>
  </si>
  <si>
    <t>735048702</t>
  </si>
  <si>
    <t>63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</si>
  <si>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</si>
  <si>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</si>
  <si>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-1568325914</t>
  </si>
  <si>
    <t>https://podminky.urs.cz/item/CS_URS_2025_01/741112101</t>
  </si>
  <si>
    <t>40+20</t>
  </si>
  <si>
    <t>64</t>
  </si>
  <si>
    <t>34571521</t>
  </si>
  <si>
    <t>krabice pod omítku PVC odbočná kruhová D 70mm s víčkem a svorkovnicí</t>
  </si>
  <si>
    <t>-640787966</t>
  </si>
  <si>
    <t>65</t>
  </si>
  <si>
    <t>34571563</t>
  </si>
  <si>
    <t>krabice pod omítku PVC odbočná kruhová D 100mm s víčkem a svorkovnicí</t>
  </si>
  <si>
    <t>807064326</t>
  </si>
  <si>
    <t>66</t>
  </si>
  <si>
    <t>741120105</t>
  </si>
  <si>
    <t>Montáž vodičů izolovaných měděných bez ukončení uložených v trubkách nebo lištách zatažených plných a laněných s PVC pláštěm, bezhalogenových, ohniodolných (např. CY, CHAH-V) průřezu žíly 50 až 70 mm2</t>
  </si>
  <si>
    <t>-1630504041</t>
  </si>
  <si>
    <t>https://podminky.urs.cz/item/CS_URS_2025_01/741120105</t>
  </si>
  <si>
    <t>15,0+60,0</t>
  </si>
  <si>
    <t>67</t>
  </si>
  <si>
    <t>34141032</t>
  </si>
  <si>
    <t>vodič propojovací flexibilní jádro Cu lanované izolace PVC 450/750V (H07V-K) 1x50mm2</t>
  </si>
  <si>
    <t>-364127718</t>
  </si>
  <si>
    <t>68</t>
  </si>
  <si>
    <t>34141033</t>
  </si>
  <si>
    <t>vodič propojovací flexibilní jádro Cu lanované izolace PVC 450/750V (H07V-K) 1x70mm2</t>
  </si>
  <si>
    <t>-717210154</t>
  </si>
  <si>
    <t>69</t>
  </si>
  <si>
    <t>741122015</t>
  </si>
  <si>
    <t>Montáž kabelů měděných bez ukončení uložených pod omítku plných kulatých (např. CYKY), počtu a průřezu žil 3x1,5 mm2</t>
  </si>
  <si>
    <t>-520448349</t>
  </si>
  <si>
    <t>https://podminky.urs.cz/item/CS_URS_2025_01/741122015</t>
  </si>
  <si>
    <t>1850,0+200,0</t>
  </si>
  <si>
    <t>70</t>
  </si>
  <si>
    <t>34111030</t>
  </si>
  <si>
    <t>kabel instalační jádro Cu plné izolace PVC plášť PVC 450/750V (CYKY) 3x1,5mm2</t>
  </si>
  <si>
    <t>576651065</t>
  </si>
  <si>
    <t>2050*1,15 'Přepočtené koeficientem množství</t>
  </si>
  <si>
    <t>71</t>
  </si>
  <si>
    <t>741122016</t>
  </si>
  <si>
    <t>Montáž kabelů měděných bez ukončení uložených pod omítku plných kulatých (např. CYKY), počtu a průřezu žil 3x2,5 až 6 mm2</t>
  </si>
  <si>
    <t>-888175216</t>
  </si>
  <si>
    <t>https://podminky.urs.cz/item/CS_URS_2025_01/741122016</t>
  </si>
  <si>
    <t>72</t>
  </si>
  <si>
    <t>34111036</t>
  </si>
  <si>
    <t>kabel instalační jádro Cu plné izolace PVC plášť PVC 450/750V (CYKY) 3x2,5mm2</t>
  </si>
  <si>
    <t>-259138938</t>
  </si>
  <si>
    <t>2100*1,15 'Přepočtené koeficientem množství</t>
  </si>
  <si>
    <t>73</t>
  </si>
  <si>
    <t>741122031</t>
  </si>
  <si>
    <t>Montáž kabelů měděných bez ukončení uložených pod omítku plných kulatých (např. CYKY), počtu a průřezu žil 5x1,5 až 2,5 mm2</t>
  </si>
  <si>
    <t>1557592833</t>
  </si>
  <si>
    <t>https://podminky.urs.cz/item/CS_URS_2025_01/741122031</t>
  </si>
  <si>
    <t>74</t>
  </si>
  <si>
    <t>34111090</t>
  </si>
  <si>
    <t>kabel instalační jádro Cu plné izolace PVC plášť PVC 450/750V (CYKY) 5x1,5mm2</t>
  </si>
  <si>
    <t>-1274907621</t>
  </si>
  <si>
    <t>300*1,15 'Přepočtené koeficientem množství</t>
  </si>
  <si>
    <t>75</t>
  </si>
  <si>
    <t>-1190327239</t>
  </si>
  <si>
    <t>76</t>
  </si>
  <si>
    <t>34111094</t>
  </si>
  <si>
    <t>kabel instalační jádro Cu plné izolace PVC plášť PVC 450/750V (CYKY) 5x2,5mm2</t>
  </si>
  <si>
    <t>1332707959</t>
  </si>
  <si>
    <t>110*1,15 'Přepočtené koeficientem množství</t>
  </si>
  <si>
    <t>77</t>
  </si>
  <si>
    <t>741122032</t>
  </si>
  <si>
    <t>Montáž kabelů měděných bez ukončení uložených pod omítku plných kulatých (např. CYKY), počtu a průřezu žil 5x4 až 6 mm2</t>
  </si>
  <si>
    <t>2091246446</t>
  </si>
  <si>
    <t>https://podminky.urs.cz/item/CS_URS_2025_01/741122032</t>
  </si>
  <si>
    <t>78</t>
  </si>
  <si>
    <t>34111098</t>
  </si>
  <si>
    <t>kabel instalační jádro Cu plné izolace PVC plášť PVC 450/750V (CYKY) 5x4mm2</t>
  </si>
  <si>
    <t>1290979235</t>
  </si>
  <si>
    <t>95*1,15 'Přepočtené koeficientem množství</t>
  </si>
  <si>
    <t>79</t>
  </si>
  <si>
    <t>-524278316</t>
  </si>
  <si>
    <t>80</t>
  </si>
  <si>
    <t>34111100</t>
  </si>
  <si>
    <t>kabel instalační jádro Cu plné izolace PVC plášť PVC 450/750V (CYKY) 5x6mm2</t>
  </si>
  <si>
    <t>643360967</t>
  </si>
  <si>
    <t>180*1,15 'Přepočtené koeficientem množství</t>
  </si>
  <si>
    <t>81</t>
  </si>
  <si>
    <t>741122033</t>
  </si>
  <si>
    <t>Montáž kabelů měděných bez ukončení uložených pod omítku plných kulatých (např. CYKY), počtu a průřezu žil 5x10 mm2</t>
  </si>
  <si>
    <t>1381103340</t>
  </si>
  <si>
    <t>https://podminky.urs.cz/item/CS_URS_2025_01/741122033</t>
  </si>
  <si>
    <t>82</t>
  </si>
  <si>
    <t>34113034</t>
  </si>
  <si>
    <t>kabel instalační jádro Cu plné izolace PVC plášť PVC 450/750V (CYKY) 5x10mm2</t>
  </si>
  <si>
    <t>-1897033936</t>
  </si>
  <si>
    <t>45*1,15 'Přepočtené koeficientem množství</t>
  </si>
  <si>
    <t>83</t>
  </si>
  <si>
    <t>741130001</t>
  </si>
  <si>
    <t>Ukončení vodičů izolovaných s označením a zapojením v rozváděči nebo na přístroji, průřezu žíly do 2,5 mm2</t>
  </si>
  <si>
    <t>1576364880</t>
  </si>
  <si>
    <t>https://podminky.urs.cz/item/CS_URS_2025_01/741130001</t>
  </si>
  <si>
    <t>"RE"</t>
  </si>
  <si>
    <t>"RH"  3*1</t>
  </si>
  <si>
    <t>"R1NP"  3*28</t>
  </si>
  <si>
    <t>"R2NP"  3*28</t>
  </si>
  <si>
    <t>"Rk"  3*8+5*4</t>
  </si>
  <si>
    <t>"RM"  3*7+5*2</t>
  </si>
  <si>
    <t>"RS"  3*11+5*1</t>
  </si>
  <si>
    <t>84</t>
  </si>
  <si>
    <t>741130003</t>
  </si>
  <si>
    <t>Ukončení vodičů izolovaných s označením a zapojením v rozváděči nebo na přístroji, průřezu žíly do 4 mm2</t>
  </si>
  <si>
    <t>-1436970224</t>
  </si>
  <si>
    <t>https://podminky.urs.cz/item/CS_URS_2025_01/741130003</t>
  </si>
  <si>
    <t>"RH"  5*5</t>
  </si>
  <si>
    <t>"R1NP"</t>
  </si>
  <si>
    <t>"R2NP"</t>
  </si>
  <si>
    <t>"Rk"  5*4</t>
  </si>
  <si>
    <t>"RM"</t>
  </si>
  <si>
    <t>"RS"</t>
  </si>
  <si>
    <t>85</t>
  </si>
  <si>
    <t>741130004</t>
  </si>
  <si>
    <t>Ukončení vodičů izolovaných s označením a zapojením v rozváděči nebo na přístroji, průřezu žíly do 6 mm2</t>
  </si>
  <si>
    <t>-1473015267</t>
  </si>
  <si>
    <t>https://podminky.urs.cz/item/CS_URS_2025_01/741130004</t>
  </si>
  <si>
    <t>"RH"  3*1+5*4</t>
  </si>
  <si>
    <t>86</t>
  </si>
  <si>
    <t>741130005</t>
  </si>
  <si>
    <t>Ukončení vodičů izolovaných s označením a zapojením v rozváděči nebo na přístroji, průřezu žíly do 10 mm2</t>
  </si>
  <si>
    <t>133040290</t>
  </si>
  <si>
    <t>https://podminky.urs.cz/item/CS_URS_2025_01/741130005</t>
  </si>
  <si>
    <t>"RE"  5*1</t>
  </si>
  <si>
    <t>"RH"  5*1</t>
  </si>
  <si>
    <t xml:space="preserve">"R1NP"  </t>
  </si>
  <si>
    <t xml:space="preserve">"Rk"  </t>
  </si>
  <si>
    <t>87</t>
  </si>
  <si>
    <t>741130011</t>
  </si>
  <si>
    <t>Ukončení vodičů izolovaných s označením a zapojením v rozváděči nebo na přístroji, průřezu žíly do 50 mm2</t>
  </si>
  <si>
    <t>-719605671</t>
  </si>
  <si>
    <t>https://podminky.urs.cz/item/CS_URS_2025_01/741130011</t>
  </si>
  <si>
    <t>"RE"  1</t>
  </si>
  <si>
    <t>88</t>
  </si>
  <si>
    <t>741130012</t>
  </si>
  <si>
    <t>Ukončení vodičů izolovaných s označením a zapojením v rozváděči nebo na přístroji, průřezu žíly do 70 mm2</t>
  </si>
  <si>
    <t>-640255918</t>
  </si>
  <si>
    <t>https://podminky.urs.cz/item/CS_URS_2025_01/741130012</t>
  </si>
  <si>
    <t>89</t>
  </si>
  <si>
    <t>741210001</t>
  </si>
  <si>
    <t>Montáž rozvodnic oceloplechových nebo plastových bez zapojení vodičů běžných, hmotnosti do 20 kg</t>
  </si>
  <si>
    <t>1635690707</t>
  </si>
  <si>
    <t>https://podminky.urs.cz/item/CS_URS_2025_01/741210001</t>
  </si>
  <si>
    <t>90</t>
  </si>
  <si>
    <t>35711043</t>
  </si>
  <si>
    <t>rozvodnice zapuštěná, plné dveře plechové, IP30, 48 modulárních jednotek vč. N/pE</t>
  </si>
  <si>
    <t>-197015334</t>
  </si>
  <si>
    <t>"RH"  1</t>
  </si>
  <si>
    <t>"R1NP"  1</t>
  </si>
  <si>
    <t>"R2NP"  1</t>
  </si>
  <si>
    <t>91</t>
  </si>
  <si>
    <t>741210002</t>
  </si>
  <si>
    <t>Montáž rozvodnic oceloplechových nebo plastových bez zapojení vodičů běžných, hmotnosti do 50 kg</t>
  </si>
  <si>
    <t>224506304</t>
  </si>
  <si>
    <t>https://podminky.urs.cz/item/CS_URS_2025_01/741210002</t>
  </si>
  <si>
    <t>92</t>
  </si>
  <si>
    <t>357138521</t>
  </si>
  <si>
    <t>rozvodnice elektroměrové 4 odběrní místa připojovací podmínky PRE</t>
  </si>
  <si>
    <t>-2143120622</t>
  </si>
  <si>
    <t>93</t>
  </si>
  <si>
    <t>741310101</t>
  </si>
  <si>
    <t>Montáž spínačů jedno nebo dvoupólových polozapuštěných nebo zapuštěných se zapojením vodičů bezšroubové připojení spínačů, řazení 1-jednopólových</t>
  </si>
  <si>
    <t>1111892564</t>
  </si>
  <si>
    <t>https://podminky.urs.cz/item/CS_URS_2025_01/741310101</t>
  </si>
  <si>
    <t>94</t>
  </si>
  <si>
    <t>34539010</t>
  </si>
  <si>
    <t>přístroj spínače jednopólového, řazení 1, 1So bezšroubové svorky</t>
  </si>
  <si>
    <t>-579821338</t>
  </si>
  <si>
    <t>95</t>
  </si>
  <si>
    <t>34539049</t>
  </si>
  <si>
    <t>kryt spínače jednoduchý</t>
  </si>
  <si>
    <t>1716326554</t>
  </si>
  <si>
    <t>96</t>
  </si>
  <si>
    <t>34539059</t>
  </si>
  <si>
    <t>rámeček jednonásobný</t>
  </si>
  <si>
    <t>1611148845</t>
  </si>
  <si>
    <t>97</t>
  </si>
  <si>
    <t>741310121</t>
  </si>
  <si>
    <t>Montáž spínačů jedno nebo dvoupólových polozapuštěných nebo zapuštěných se zapojením vodičů bezšroubové připojení přepínačů, řazení 5-sériových</t>
  </si>
  <si>
    <t>1689017159</t>
  </si>
  <si>
    <t>https://podminky.urs.cz/item/CS_URS_2025_01/741310121</t>
  </si>
  <si>
    <t>98</t>
  </si>
  <si>
    <t>34539012</t>
  </si>
  <si>
    <t>přístroj přepínače sériového, řazení 5 bezšroubové svorky</t>
  </si>
  <si>
    <t>-1989915018</t>
  </si>
  <si>
    <t>99</t>
  </si>
  <si>
    <t>34539050</t>
  </si>
  <si>
    <t>kryt spínače dělený</t>
  </si>
  <si>
    <t>-2011365966</t>
  </si>
  <si>
    <t>100</t>
  </si>
  <si>
    <t>2870567</t>
  </si>
  <si>
    <t>101</t>
  </si>
  <si>
    <t>741310122</t>
  </si>
  <si>
    <t>Montáž spínačů jedno nebo dvoupólových polozapuštěných nebo zapuštěných se zapojením vodičů bezšroubové připojení přepínačů, řazení 6-střídavých</t>
  </si>
  <si>
    <t>538820052</t>
  </si>
  <si>
    <t>https://podminky.urs.cz/item/CS_URS_2025_01/741310122</t>
  </si>
  <si>
    <t>102</t>
  </si>
  <si>
    <t>34539013</t>
  </si>
  <si>
    <t>přístroj přepínače střídavého, řazení 6, 6So bezšroubové svorky</t>
  </si>
  <si>
    <t>2136789478</t>
  </si>
  <si>
    <t>103</t>
  </si>
  <si>
    <t>774533721</t>
  </si>
  <si>
    <t>104</t>
  </si>
  <si>
    <t>1327055599</t>
  </si>
  <si>
    <t>105</t>
  </si>
  <si>
    <t>741310126</t>
  </si>
  <si>
    <t>Montáž spínačů jedno nebo dvoupólových polozapuštěných nebo zapuštěných se zapojením vodičů bezšroubové připojení přepínačů, řazení 7-křížových</t>
  </si>
  <si>
    <t>-1804758443</t>
  </si>
  <si>
    <t>https://podminky.urs.cz/item/CS_URS_2025_01/741310126</t>
  </si>
  <si>
    <t>106</t>
  </si>
  <si>
    <t>34539014</t>
  </si>
  <si>
    <t>přístroj přepínače křížového, řazení 7, 7So bezšroubové svorky</t>
  </si>
  <si>
    <t>1940033091</t>
  </si>
  <si>
    <t>107</t>
  </si>
  <si>
    <t>1203296078</t>
  </si>
  <si>
    <t>108</t>
  </si>
  <si>
    <t>203555164</t>
  </si>
  <si>
    <t>109</t>
  </si>
  <si>
    <t>741310431</t>
  </si>
  <si>
    <t>Montáž spínačů tří nebo čtyřpólových vestavných bez zhotovení otvoru pro hřídel přístroje komorových nebo paketových ovládaných neodnímatelnou rukojetí, bez zapojení vodičů pro jakýkoliv počet komor nebo paket</t>
  </si>
  <si>
    <t>1152469502</t>
  </si>
  <si>
    <t>https://podminky.urs.cz/item/CS_URS_2025_01/741310431</t>
  </si>
  <si>
    <t>110</t>
  </si>
  <si>
    <t>358221864</t>
  </si>
  <si>
    <t>vypínač třípolový 40/3</t>
  </si>
  <si>
    <t>-1474726865</t>
  </si>
  <si>
    <t>"RS"  1</t>
  </si>
  <si>
    <t>111</t>
  </si>
  <si>
    <t>358221866</t>
  </si>
  <si>
    <t>vypínač třípolový 63/3</t>
  </si>
  <si>
    <t>-546031311</t>
  </si>
  <si>
    <t>"RM"  1</t>
  </si>
  <si>
    <t>112</t>
  </si>
  <si>
    <t>358221815</t>
  </si>
  <si>
    <t>vypínač třípolový 125/3</t>
  </si>
  <si>
    <t>1264305434</t>
  </si>
  <si>
    <t>"Rk"  1</t>
  </si>
  <si>
    <t>113</t>
  </si>
  <si>
    <t>741311001</t>
  </si>
  <si>
    <t>Montáž spínačů speciálních se zapojením vodičů schodišťových automatů</t>
  </si>
  <si>
    <t>1460439472</t>
  </si>
  <si>
    <t>https://podminky.urs.cz/item/CS_URS_2025_01/741311001</t>
  </si>
  <si>
    <t>114</t>
  </si>
  <si>
    <t>34535095</t>
  </si>
  <si>
    <t>spínač schodišťový</t>
  </si>
  <si>
    <t>1273651729</t>
  </si>
  <si>
    <t>115</t>
  </si>
  <si>
    <t>741311111R</t>
  </si>
  <si>
    <t xml:space="preserve">Demontáž stávající elektroinstalace bez zachování funkčnosti </t>
  </si>
  <si>
    <t>soub.</t>
  </si>
  <si>
    <t>-547699049</t>
  </si>
  <si>
    <t>116</t>
  </si>
  <si>
    <t>741313002</t>
  </si>
  <si>
    <t>Montáž zásuvek domovních se zapojením vodičů bezšroubové připojení polozapuštěných nebo zapuštěných 10/16 A, provedení 2P + PE dvojí zapojení pro průběžnou montáž</t>
  </si>
  <si>
    <t>-1059192718</t>
  </si>
  <si>
    <t>https://podminky.urs.cz/item/CS_URS_2025_01/741313002</t>
  </si>
  <si>
    <t>117</t>
  </si>
  <si>
    <t>34555241</t>
  </si>
  <si>
    <t>přístroj zásuvky zapuštěné jednonásobné, krytka s clonkami, bezšroubové svorky</t>
  </si>
  <si>
    <t>-1398170595</t>
  </si>
  <si>
    <t>118</t>
  </si>
  <si>
    <t>-312114105</t>
  </si>
  <si>
    <t>119</t>
  </si>
  <si>
    <t>741320101</t>
  </si>
  <si>
    <t>Montáž jističů se zapojením vodičů jednopólových nn do 25 A bez krytu</t>
  </si>
  <si>
    <t>1555274219</t>
  </si>
  <si>
    <t>https://podminky.urs.cz/item/CS_URS_2025_01/741320101</t>
  </si>
  <si>
    <t>120</t>
  </si>
  <si>
    <t>35822102</t>
  </si>
  <si>
    <t>jistič 1-pólový 4 A vypínací charakteristika B vypínací schopnost 6 kA</t>
  </si>
  <si>
    <t>-40946198</t>
  </si>
  <si>
    <t>121</t>
  </si>
  <si>
    <t>35822112</t>
  </si>
  <si>
    <t>jistič 1-pólový 6 A vypínací charakteristika B vypínací schopnost 6 kA</t>
  </si>
  <si>
    <t>309956787</t>
  </si>
  <si>
    <t>122</t>
  </si>
  <si>
    <t>35822115</t>
  </si>
  <si>
    <t>jistič 1-pólový 10 A vypínací charakteristika B vypínací schopnost 6 kA</t>
  </si>
  <si>
    <t>-1535329262</t>
  </si>
  <si>
    <t>"RS"  6</t>
  </si>
  <si>
    <t>"RK"  3</t>
  </si>
  <si>
    <t>123</t>
  </si>
  <si>
    <t>35822122</t>
  </si>
  <si>
    <t>jistič 1-pólový 16 A vypínací charakteristika B vypínací schopnost 6 kA</t>
  </si>
  <si>
    <t>-1686177243</t>
  </si>
  <si>
    <t>"RS"  4</t>
  </si>
  <si>
    <t>"RM"  7</t>
  </si>
  <si>
    <t>"RK"  4</t>
  </si>
  <si>
    <t>"R2NP"  4</t>
  </si>
  <si>
    <t>124</t>
  </si>
  <si>
    <t>741320111</t>
  </si>
  <si>
    <t>Montáž jističů se zapojením vodičů jednopólových nn do 63 A bez krytu</t>
  </si>
  <si>
    <t>-705099214</t>
  </si>
  <si>
    <t>https://podminky.urs.cz/item/CS_URS_2025_01/741320111</t>
  </si>
  <si>
    <t>125</t>
  </si>
  <si>
    <t>35822136</t>
  </si>
  <si>
    <t>jistič 1-pólový 40 A vypínací charakteristika C vypínací schopnost 6 kA</t>
  </si>
  <si>
    <t>1117767397</t>
  </si>
  <si>
    <t>126</t>
  </si>
  <si>
    <t>741320161</t>
  </si>
  <si>
    <t>Montáž jističů se zapojením vodičů třípólových nn do 25 A bez krytu</t>
  </si>
  <si>
    <t>1551629562</t>
  </si>
  <si>
    <t>https://podminky.urs.cz/item/CS_URS_2025_01/741320161</t>
  </si>
  <si>
    <t>127</t>
  </si>
  <si>
    <t>35822157</t>
  </si>
  <si>
    <t>jistič 3-pólový 10 A vypínací charakteristika B vypínací schopnost 6 kA</t>
  </si>
  <si>
    <t>-1502579509</t>
  </si>
  <si>
    <t>128</t>
  </si>
  <si>
    <t>35822163</t>
  </si>
  <si>
    <t>jistič 3-pólový 16 A vypínací charakteristika B vypínací schopnost 6 kA</t>
  </si>
  <si>
    <t>-697614037</t>
  </si>
  <si>
    <t>129</t>
  </si>
  <si>
    <t>35822168</t>
  </si>
  <si>
    <t>jistič 3-pólový 20 A vypínací charakteristika B vypínací schopnost 6 kA</t>
  </si>
  <si>
    <t>28153837</t>
  </si>
  <si>
    <t>130</t>
  </si>
  <si>
    <t>35822171</t>
  </si>
  <si>
    <t>jistič 3-pólový 25 A vypínací charakteristika B vypínací schopnost 6 kA</t>
  </si>
  <si>
    <t>-1540822294</t>
  </si>
  <si>
    <t>"Rk"  4</t>
  </si>
  <si>
    <t>"RH"  4</t>
  </si>
  <si>
    <t>131</t>
  </si>
  <si>
    <t>741320171</t>
  </si>
  <si>
    <t>Montáž jističů se zapojením vodičů třípólových nn do 63 A bez krytu</t>
  </si>
  <si>
    <t>492968238</t>
  </si>
  <si>
    <t>https://podminky.urs.cz/item/CS_URS_2025_01/741320171</t>
  </si>
  <si>
    <t>132</t>
  </si>
  <si>
    <t>35822174</t>
  </si>
  <si>
    <t>jistič 3-pólový 32 A vypínací charakteristika B vypínací schopnost 6 kA</t>
  </si>
  <si>
    <t>1960082392</t>
  </si>
  <si>
    <t>"RH"  2</t>
  </si>
  <si>
    <t>133</t>
  </si>
  <si>
    <t>35822177</t>
  </si>
  <si>
    <t>jistič 3-pólový 40 A vypínací charakteristika B vypínací schopnost 6 kA</t>
  </si>
  <si>
    <t>1480629617</t>
  </si>
  <si>
    <t>134</t>
  </si>
  <si>
    <t>35822184</t>
  </si>
  <si>
    <t>jistič 3-pólový 63 A vypínací charakteristika B vypínací schopnost 6 kA</t>
  </si>
  <si>
    <t>-896085747</t>
  </si>
  <si>
    <t>135</t>
  </si>
  <si>
    <t>741321001</t>
  </si>
  <si>
    <t>Montáž proudových chráničů se zapojením vodičů dvoupólových nn do 25 A bez krytu</t>
  </si>
  <si>
    <t>50344599</t>
  </si>
  <si>
    <t>https://podminky.urs.cz/item/CS_URS_2025_01/741321001</t>
  </si>
  <si>
    <t>136</t>
  </si>
  <si>
    <t>35829001</t>
  </si>
  <si>
    <t>chránič proudový 2 pólový 16A typ AC 0,03A</t>
  </si>
  <si>
    <t>1015747679</t>
  </si>
  <si>
    <t>137</t>
  </si>
  <si>
    <t>35829020</t>
  </si>
  <si>
    <t>chránič proudový 1+N pólový 10A typ B</t>
  </si>
  <si>
    <t>594359410</t>
  </si>
  <si>
    <t>"R1NP"  13</t>
  </si>
  <si>
    <t>"R2NP"  12</t>
  </si>
  <si>
    <t>138</t>
  </si>
  <si>
    <t>35829022</t>
  </si>
  <si>
    <t>chránič proudový 1+N pólový 16A typ B</t>
  </si>
  <si>
    <t>-1560320322</t>
  </si>
  <si>
    <t>139</t>
  </si>
  <si>
    <t>741321031</t>
  </si>
  <si>
    <t>Montáž proudových chráničů se zapojením vodičů čtyřpólových nn do 25 A bez krytu</t>
  </si>
  <si>
    <t>-828019276</t>
  </si>
  <si>
    <t>https://podminky.urs.cz/item/CS_URS_2025_01/741321031</t>
  </si>
  <si>
    <t>140</t>
  </si>
  <si>
    <t>35889206</t>
  </si>
  <si>
    <t>chránič proudový 4 pólový 25A typ AC 0,03A</t>
  </si>
  <si>
    <t>30919383</t>
  </si>
  <si>
    <t>"Rk"  2</t>
  </si>
  <si>
    <t>141</t>
  </si>
  <si>
    <t>741321041</t>
  </si>
  <si>
    <t>Montáž proudových chráničů se zapojením vodičů čtyřpólových nn do 63 A bez krytu</t>
  </si>
  <si>
    <t>-1372985189</t>
  </si>
  <si>
    <t>https://podminky.urs.cz/item/CS_URS_2025_01/741321041</t>
  </si>
  <si>
    <t>142</t>
  </si>
  <si>
    <t>35829010</t>
  </si>
  <si>
    <t>chránič proudový 4 pólový 63A typ AC 0,03A</t>
  </si>
  <si>
    <t>659654904</t>
  </si>
  <si>
    <t>143</t>
  </si>
  <si>
    <t>741322111</t>
  </si>
  <si>
    <t>Montáž přepěťových ochran nn se zapojením vodičů svodiče přepětí - typ 2 čtyřpólových jednodílných</t>
  </si>
  <si>
    <t>-174929034</t>
  </si>
  <si>
    <t>https://podminky.urs.cz/item/CS_URS_2025_01/741322111</t>
  </si>
  <si>
    <t>144</t>
  </si>
  <si>
    <t>358895221</t>
  </si>
  <si>
    <t>svodič přepětí T1+T2 čtyřpólový, stupeň krytí IP 40, ochranná úroveň 1,5 kV, maximální trvalé napětí AC 280 V</t>
  </si>
  <si>
    <t>1728415243</t>
  </si>
  <si>
    <t>145</t>
  </si>
  <si>
    <t>741330031</t>
  </si>
  <si>
    <t>Montáž stykačů nn se zapojením vodičů střídavých vestavných jednopólových do 16 A</t>
  </si>
  <si>
    <t>-1231430587</t>
  </si>
  <si>
    <t>https://podminky.urs.cz/item/CS_URS_2025_01/741330031</t>
  </si>
  <si>
    <t>146</t>
  </si>
  <si>
    <t>35826009</t>
  </si>
  <si>
    <t>relé ovládací</t>
  </si>
  <si>
    <t>1525130746</t>
  </si>
  <si>
    <t>"RS"  2</t>
  </si>
  <si>
    <t>147</t>
  </si>
  <si>
    <t>741372022</t>
  </si>
  <si>
    <t>Montáž svítidel s integrovaným zdrojem LED se zapojením vodičů interiérových přisazených nástěnných hranatých nebo kruhových, plochy přes 0,09 do 0,36 m2</t>
  </si>
  <si>
    <t>-98532382</t>
  </si>
  <si>
    <t>https://podminky.urs.cz/item/CS_URS_2025_01/741372022</t>
  </si>
  <si>
    <t>148</t>
  </si>
  <si>
    <t>1000085563</t>
  </si>
  <si>
    <t xml:space="preserve">interiérové svítidlo přisazená nástěnná montáž. Bílý translucentní polykarbonátový kryt, 350x350,123lm/W, 4000k,25W,elekronický předřadní, nestmívaný_x000D_
</t>
  </si>
  <si>
    <t>-1438106596</t>
  </si>
  <si>
    <t>Poznámka k položce:_x000D_
v souladu s PD</t>
  </si>
  <si>
    <t>149</t>
  </si>
  <si>
    <t>741372063</t>
  </si>
  <si>
    <t>Montáž svítidel s integrovaným zdrojem LED se zapojením vodičů exteriérových přisazených nástěnných hranatých nebo kruhových</t>
  </si>
  <si>
    <t>-1227223644</t>
  </si>
  <si>
    <t>https://podminky.urs.cz/item/CS_URS_2025_01/741372063</t>
  </si>
  <si>
    <t>150</t>
  </si>
  <si>
    <t>34845004</t>
  </si>
  <si>
    <t>svítidlo exteriérové nástěnné přisazené LED 600-1000lm</t>
  </si>
  <si>
    <t>1100442535</t>
  </si>
  <si>
    <t>151</t>
  </si>
  <si>
    <t>741372073</t>
  </si>
  <si>
    <t>Montáž svítidel s integrovaným zdrojem LED se zapojením vodičů interiérových závěsných hranatých nebo kruhových plochy přes 0,09 do 0,36 m2</t>
  </si>
  <si>
    <t>-667502643</t>
  </si>
  <si>
    <t>https://podminky.urs.cz/item/CS_URS_2025_01/741372073</t>
  </si>
  <si>
    <t>152</t>
  </si>
  <si>
    <t>1513192</t>
  </si>
  <si>
    <t>interiérové svítidlo přisazená závěsná montáž. Vícevrstvá mikropyramicdová optika, 1460x320, 137lm/W, 4000k,37W,elekronický předřadník, nestmívaný</t>
  </si>
  <si>
    <t>-936805951</t>
  </si>
  <si>
    <t>"1. NP"  7</t>
  </si>
  <si>
    <t>153</t>
  </si>
  <si>
    <t>102007975</t>
  </si>
  <si>
    <t>interiérové svítidlo závěsná montáž na lanka,  montáž. Bílý translucentní polykarbonátový kryt, 595x595,135lm/W, 4000k,30W,elekronický předřadní, nestmívaný</t>
  </si>
  <si>
    <t>-73273161</t>
  </si>
  <si>
    <t>Poznámka k položce:_x000D_
vv souladu s PD</t>
  </si>
  <si>
    <t>"1. NP"  16</t>
  </si>
  <si>
    <t>"2. NP"  21</t>
  </si>
  <si>
    <t>154</t>
  </si>
  <si>
    <t>1010174354</t>
  </si>
  <si>
    <t>závěsná sada svítidel</t>
  </si>
  <si>
    <t>1688864089</t>
  </si>
  <si>
    <t>155</t>
  </si>
  <si>
    <t>741372112</t>
  </si>
  <si>
    <t>Montáž svítidel s integrovaným zdrojem LED se zapojením vodičů interiérových vestavných stropních panelových hranatých nebo kruhových, plochy přes 0,09 do 0,36 m2</t>
  </si>
  <si>
    <t>-1936443182</t>
  </si>
  <si>
    <t>https://podminky.urs.cz/item/CS_URS_2025_01/741372112</t>
  </si>
  <si>
    <t>156</t>
  </si>
  <si>
    <t>1688573</t>
  </si>
  <si>
    <t>interiérové svítidlo montáž do podhledového rastru,  montáž. Bílý translucentní polykarbonátový kryt, 595x595,135lm/W, 4000k,30W,elekronický DALI předřadní, stmívatelné</t>
  </si>
  <si>
    <t>-52764819</t>
  </si>
  <si>
    <t>"1. NP"  27</t>
  </si>
  <si>
    <t>"2. NP"  45</t>
  </si>
  <si>
    <t>157</t>
  </si>
  <si>
    <t>741372162</t>
  </si>
  <si>
    <t>Montáž svítidel s integrovaným zdrojem LED se zapojením vodičů interiérových vestavných nouzových s piktogramem</t>
  </si>
  <si>
    <t>-319964080</t>
  </si>
  <si>
    <t>https://podminky.urs.cz/item/CS_URS_2025_01/741372162</t>
  </si>
  <si>
    <t>"Schodiětě a vestibul"  22</t>
  </si>
  <si>
    <t>158</t>
  </si>
  <si>
    <t>348350151</t>
  </si>
  <si>
    <t>svítidlo LED nouzové přisazené baterie 3h piktogram</t>
  </si>
  <si>
    <t>-622589781</t>
  </si>
  <si>
    <t>159</t>
  </si>
  <si>
    <t>741810003</t>
  </si>
  <si>
    <t>Zkoušky a prohlídky elektrických rozvodů a zařízení celková prohlídka a vyhotovení revizní zprávy pro objem montážních prací přes 500 do 1000 tis. Kč</t>
  </si>
  <si>
    <t>-272607600</t>
  </si>
  <si>
    <t>https://podminky.urs.cz/item/CS_URS_2025_01/741810003</t>
  </si>
  <si>
    <t>160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</si>
  <si>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</si>
  <si>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</si>
  <si>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-2001176535</t>
  </si>
  <si>
    <t>https://podminky.urs.cz/item/CS_URS_2025_01/741810011</t>
  </si>
  <si>
    <t>161</t>
  </si>
  <si>
    <t>741920111</t>
  </si>
  <si>
    <t>Protipožární ucpávky kabelových chrániček prostup stěnou tloušťky 100 mm tmelem požární odolnost EI 90, průměru chráničky do 10 mm</t>
  </si>
  <si>
    <t>1789837007</t>
  </si>
  <si>
    <t>https://podminky.urs.cz/item/CS_URS_2025_01/741920111</t>
  </si>
  <si>
    <t>35*2</t>
  </si>
  <si>
    <t>162</t>
  </si>
  <si>
    <t>998741122</t>
  </si>
  <si>
    <t>Přesun hmot pro silnoproud stanovený z hmotnosti přesunovaného materiálu vodorovná dopravní vzdálenost do 50 m ruční (bez užití mechanizace) v objektech výšky přes 6 do 12 m</t>
  </si>
  <si>
    <t>-834240456</t>
  </si>
  <si>
    <t>https://podminky.urs.cz/item/CS_URS_2025_01/998741122</t>
  </si>
  <si>
    <t>742</t>
  </si>
  <si>
    <t>Elektroinstalace - slaboproud</t>
  </si>
  <si>
    <t>742.1</t>
  </si>
  <si>
    <t>PZTS</t>
  </si>
  <si>
    <t>163</t>
  </si>
  <si>
    <t>742110504</t>
  </si>
  <si>
    <t>Montáž krabic elektroinstalačních s víčkem zapuštěných plastových odbočných kruhových</t>
  </si>
  <si>
    <t>-322934057</t>
  </si>
  <si>
    <t>https://podminky.urs.cz/item/CS_URS_2025_01/742110504</t>
  </si>
  <si>
    <t>"PZTS"  15</t>
  </si>
  <si>
    <t>164</t>
  </si>
  <si>
    <t>2014613796</t>
  </si>
  <si>
    <t>165</t>
  </si>
  <si>
    <t>742121001</t>
  </si>
  <si>
    <t>Montáž kabelů sdělovacích pro vnitřní rozvody počtu žil do 15</t>
  </si>
  <si>
    <t>-644309077</t>
  </si>
  <si>
    <t>https://podminky.urs.cz/item/CS_URS_2025_01/742121001</t>
  </si>
  <si>
    <t>166</t>
  </si>
  <si>
    <t>ADI.0033264</t>
  </si>
  <si>
    <t>sběrnicový kabel 2x2x24 0,5mm</t>
  </si>
  <si>
    <t>403699261</t>
  </si>
  <si>
    <t>600*1,2 'Přepočtené koeficientem množství</t>
  </si>
  <si>
    <t>167</t>
  </si>
  <si>
    <t>742210121</t>
  </si>
  <si>
    <t>Montáž hlásiče automatického bodového</t>
  </si>
  <si>
    <t>-701827725</t>
  </si>
  <si>
    <t>https://podminky.urs.cz/item/CS_URS_2025_01/742210121</t>
  </si>
  <si>
    <t>168</t>
  </si>
  <si>
    <t>ADI.0031835.URS</t>
  </si>
  <si>
    <t>sběrnicový kombinovaný detektor kouře a teplot se sirénkou</t>
  </si>
  <si>
    <t>1726316372</t>
  </si>
  <si>
    <t>169</t>
  </si>
  <si>
    <t>742220004</t>
  </si>
  <si>
    <t>Montáž ústředny PZTS se zdrojem s komunikátorem 1 linka</t>
  </si>
  <si>
    <t>1558662455</t>
  </si>
  <si>
    <t>https://podminky.urs.cz/item/CS_URS_2025_01/742220004</t>
  </si>
  <si>
    <t>170</t>
  </si>
  <si>
    <t>404620201</t>
  </si>
  <si>
    <t>ústředna pro bezpečnostní systémy</t>
  </si>
  <si>
    <t>-537586778</t>
  </si>
  <si>
    <t>171</t>
  </si>
  <si>
    <t>742220053</t>
  </si>
  <si>
    <t xml:space="preserve">Montáž krabice </t>
  </si>
  <si>
    <t>1006766659</t>
  </si>
  <si>
    <t>https://podminky.urs.cz/item/CS_URS_2025_01/742220053</t>
  </si>
  <si>
    <t>172</t>
  </si>
  <si>
    <t>ADI.0031880.URS</t>
  </si>
  <si>
    <t>propojovací krabice</t>
  </si>
  <si>
    <t>694011524</t>
  </si>
  <si>
    <t>173</t>
  </si>
  <si>
    <t>742220081</t>
  </si>
  <si>
    <t>Montáž čtečky bezkontaktních karet</t>
  </si>
  <si>
    <t>-956031557</t>
  </si>
  <si>
    <t>https://podminky.urs.cz/item/CS_URS_2025_01/742220081</t>
  </si>
  <si>
    <t>174</t>
  </si>
  <si>
    <t>40467004</t>
  </si>
  <si>
    <t>čtečka čipů</t>
  </si>
  <si>
    <t>-881362936</t>
  </si>
  <si>
    <t>175</t>
  </si>
  <si>
    <t>742220121</t>
  </si>
  <si>
    <t>Montáž modulu do systému PZTS</t>
  </si>
  <si>
    <t>-49462327</t>
  </si>
  <si>
    <t>https://podminky.urs.cz/item/CS_URS_2025_01/742220121</t>
  </si>
  <si>
    <t>176</t>
  </si>
  <si>
    <t>1201964</t>
  </si>
  <si>
    <t>silový modul PG</t>
  </si>
  <si>
    <t>2121751261</t>
  </si>
  <si>
    <t>177</t>
  </si>
  <si>
    <t>ADI.0031844.URS</t>
  </si>
  <si>
    <t>sběrnicový modul pro obsluhu elektrického zámku</t>
  </si>
  <si>
    <t>1110012997</t>
  </si>
  <si>
    <t>178</t>
  </si>
  <si>
    <t>742220141</t>
  </si>
  <si>
    <t>Montáž klávesnice pro dodanou ústřednu</t>
  </si>
  <si>
    <t>1414660047</t>
  </si>
  <si>
    <t>https://podminky.urs.cz/item/CS_URS_2025_01/742220141</t>
  </si>
  <si>
    <t>179</t>
  </si>
  <si>
    <t>ADI.0097966.URS</t>
  </si>
  <si>
    <t xml:space="preserve">ovládací klávesnice </t>
  </si>
  <si>
    <t>1916805090</t>
  </si>
  <si>
    <t>180</t>
  </si>
  <si>
    <t>742220161</t>
  </si>
  <si>
    <t>Montáž akumulátoru 12 V</t>
  </si>
  <si>
    <t>782429136</t>
  </si>
  <si>
    <t>https://podminky.urs.cz/item/CS_URS_2025_01/742220161</t>
  </si>
  <si>
    <t>181</t>
  </si>
  <si>
    <t>346410761</t>
  </si>
  <si>
    <t>akumulátor 12V/18,0Ah</t>
  </si>
  <si>
    <t>-281260965</t>
  </si>
  <si>
    <t>182</t>
  </si>
  <si>
    <t>346410752</t>
  </si>
  <si>
    <t>akumulátor AA NiMh 1,2AH</t>
  </si>
  <si>
    <t>1320817330</t>
  </si>
  <si>
    <t>183</t>
  </si>
  <si>
    <t>742220172</t>
  </si>
  <si>
    <t>Montáž komunikátoru do ústředny bez držáku GSM</t>
  </si>
  <si>
    <t>-793396607</t>
  </si>
  <si>
    <t>https://podminky.urs.cz/item/CS_URS_2025_01/742220172</t>
  </si>
  <si>
    <t>184</t>
  </si>
  <si>
    <t>1754801</t>
  </si>
  <si>
    <t>4G GSM komunikátor</t>
  </si>
  <si>
    <t>397562210</t>
  </si>
  <si>
    <t>185</t>
  </si>
  <si>
    <t>ADI.0031886.URS</t>
  </si>
  <si>
    <t xml:space="preserve">kryt pro radiový modul </t>
  </si>
  <si>
    <t>-1912477222</t>
  </si>
  <si>
    <t>186</t>
  </si>
  <si>
    <t>742220231</t>
  </si>
  <si>
    <t>Montáž příslušenství pro PZTS kombinovaný kloubový držák pro pohybový detektor na strop nebo na stěnu</t>
  </si>
  <si>
    <t>1744397255</t>
  </si>
  <si>
    <t>https://podminky.urs.cz/item/CS_URS_2025_01/742220231</t>
  </si>
  <si>
    <t>187</t>
  </si>
  <si>
    <t>40468000</t>
  </si>
  <si>
    <t>držák kloubový pro PIR detektory</t>
  </si>
  <si>
    <t>10793117</t>
  </si>
  <si>
    <t>188</t>
  </si>
  <si>
    <t>742220232</t>
  </si>
  <si>
    <t>Montáž příslušenství pro PZTS detektor na stěnu nebo na strop</t>
  </si>
  <si>
    <t>-832431659</t>
  </si>
  <si>
    <t>https://podminky.urs.cz/item/CS_URS_2025_01/742220232</t>
  </si>
  <si>
    <t>189</t>
  </si>
  <si>
    <t>40461021</t>
  </si>
  <si>
    <t>detektor pohybu PIR</t>
  </si>
  <si>
    <t>1786436808</t>
  </si>
  <si>
    <t>190</t>
  </si>
  <si>
    <t>742220235</t>
  </si>
  <si>
    <t>Montáž příslušenství pro PZTS magnetický kontakt povrchový</t>
  </si>
  <si>
    <t>788806397</t>
  </si>
  <si>
    <t>https://podminky.urs.cz/item/CS_URS_2025_01/742220235</t>
  </si>
  <si>
    <t>191</t>
  </si>
  <si>
    <t>ADI.0031838.URS</t>
  </si>
  <si>
    <t>sběrnicový magnetický detektor otevření dveří nebo oken</t>
  </si>
  <si>
    <t>-1602658018</t>
  </si>
  <si>
    <t>192</t>
  </si>
  <si>
    <t>742220252</t>
  </si>
  <si>
    <t>Montáž příslušenství pro PZTS tlačítko tísňové bezdrátové</t>
  </si>
  <si>
    <t>1829418562</t>
  </si>
  <si>
    <t>https://podminky.urs.cz/item/CS_URS_2025_01/742220252</t>
  </si>
  <si>
    <t>193</t>
  </si>
  <si>
    <t>ADI.0078397.URS</t>
  </si>
  <si>
    <t xml:space="preserve">tísňové tlačítko </t>
  </si>
  <si>
    <t>-183100545</t>
  </si>
  <si>
    <t>194</t>
  </si>
  <si>
    <t>742220255</t>
  </si>
  <si>
    <t>Montáž příslušenství pro PZTS siréna vnitřní pro vyhlášení poplachu</t>
  </si>
  <si>
    <t>1673047322</t>
  </si>
  <si>
    <t>https://podminky.urs.cz/item/CS_URS_2025_01/742220255</t>
  </si>
  <si>
    <t>195</t>
  </si>
  <si>
    <t>ADI.0031846.URS</t>
  </si>
  <si>
    <t>vnitřní siréna</t>
  </si>
  <si>
    <t>-1714647219</t>
  </si>
  <si>
    <t>196</t>
  </si>
  <si>
    <t>742220401</t>
  </si>
  <si>
    <t>Nastavení a oživení PZTS programování základních parametrů ústředny</t>
  </si>
  <si>
    <t>-56783771</t>
  </si>
  <si>
    <t>https://podminky.urs.cz/item/CS_URS_2025_01/742220401</t>
  </si>
  <si>
    <t>197</t>
  </si>
  <si>
    <t>742220402</t>
  </si>
  <si>
    <t>Nastavení a oživení PZTS programování systému na jeden detektor</t>
  </si>
  <si>
    <t>1329687489</t>
  </si>
  <si>
    <t>https://podminky.urs.cz/item/CS_URS_2025_01/742220402</t>
  </si>
  <si>
    <t>198</t>
  </si>
  <si>
    <t>742220411</t>
  </si>
  <si>
    <t>Nastavení a oživení PZTS oživení systému na jeden detektor</t>
  </si>
  <si>
    <t>1046871218</t>
  </si>
  <si>
    <t>https://podminky.urs.cz/item/CS_URS_2025_01/742220411</t>
  </si>
  <si>
    <t>199</t>
  </si>
  <si>
    <t>742220421</t>
  </si>
  <si>
    <t>Nastavení a oživení PZTS instalace přístupového SW Připojení na PCO MP</t>
  </si>
  <si>
    <t>232650259</t>
  </si>
  <si>
    <t>https://podminky.urs.cz/item/CS_URS_2025_01/742220421</t>
  </si>
  <si>
    <t>200</t>
  </si>
  <si>
    <t>742220511</t>
  </si>
  <si>
    <t>Zkoušky a revize PZTS revize výchozí systému PZTS</t>
  </si>
  <si>
    <t>-833161933</t>
  </si>
  <si>
    <t>https://podminky.urs.cz/item/CS_URS_2025_01/742220511</t>
  </si>
  <si>
    <t>201</t>
  </si>
  <si>
    <t>ADI.0031761.URS</t>
  </si>
  <si>
    <t>ovládací čip</t>
  </si>
  <si>
    <t>2135277942</t>
  </si>
  <si>
    <t>202</t>
  </si>
  <si>
    <t>742320012</t>
  </si>
  <si>
    <t>Montáž elektricky ovládaných zámků elektromechanických včetně trasy dveřmi a přechodové krabice</t>
  </si>
  <si>
    <t>-1278341286</t>
  </si>
  <si>
    <t>https://podminky.urs.cz/item/CS_URS_2025_01/742320012</t>
  </si>
  <si>
    <t>203</t>
  </si>
  <si>
    <t>ADI.0068754.URS</t>
  </si>
  <si>
    <t xml:space="preserve">odchodové tlačítko </t>
  </si>
  <si>
    <t>-9469433</t>
  </si>
  <si>
    <t>204</t>
  </si>
  <si>
    <t>1228123</t>
  </si>
  <si>
    <t>eL.zámek nízkoodběrový</t>
  </si>
  <si>
    <t>2045371950</t>
  </si>
  <si>
    <t>205</t>
  </si>
  <si>
    <t>8500040594</t>
  </si>
  <si>
    <t xml:space="preserve">baterie AA 1,5 V </t>
  </si>
  <si>
    <t>1040560497</t>
  </si>
  <si>
    <t>742.2</t>
  </si>
  <si>
    <t>PTV</t>
  </si>
  <si>
    <t>206</t>
  </si>
  <si>
    <t>-1702081958</t>
  </si>
  <si>
    <t>"PTV"  8</t>
  </si>
  <si>
    <t>207</t>
  </si>
  <si>
    <t>805397613</t>
  </si>
  <si>
    <t xml:space="preserve">Poznámka k položce:_x000D_
v souladu s PD_x000D_
</t>
  </si>
  <si>
    <t>208</t>
  </si>
  <si>
    <t>742124002</t>
  </si>
  <si>
    <t>Montáž kabelů datových FTP, UTP, STP pro vnitřní rozvody do trubky</t>
  </si>
  <si>
    <t>-1629411393</t>
  </si>
  <si>
    <t>https://podminky.urs.cz/item/CS_URS_2025_01/742124002</t>
  </si>
  <si>
    <t>209</t>
  </si>
  <si>
    <t>34121340</t>
  </si>
  <si>
    <t>kabel datový se stíněnými páry Al fólií třída reakce na oheň Dcas1d2a1 jádro Cu plné (U/FTP) kategorie 6a</t>
  </si>
  <si>
    <t>1155632676</t>
  </si>
  <si>
    <t>500*1,2 'Přepočtené koeficientem množství</t>
  </si>
  <si>
    <t>210</t>
  </si>
  <si>
    <t>742124005</t>
  </si>
  <si>
    <t>Montáž kabelů datových FTP, UTP, STP ukončení kabelu konektorem</t>
  </si>
  <si>
    <t>-550576600</t>
  </si>
  <si>
    <t>https://podminky.urs.cz/item/CS_URS_2025_01/742124005</t>
  </si>
  <si>
    <t>211</t>
  </si>
  <si>
    <t>37459025</t>
  </si>
  <si>
    <t>konektor na drát/lanko s vložkou RJ45 FTP Cat6 stíněný</t>
  </si>
  <si>
    <t>-1935574747</t>
  </si>
  <si>
    <t>212</t>
  </si>
  <si>
    <t>742230001</t>
  </si>
  <si>
    <t>Montáž kamerového systému DVR nebo NAS, nahrávacího zařízení pro kamery</t>
  </si>
  <si>
    <t>903915074</t>
  </si>
  <si>
    <t>https://podminky.urs.cz/item/CS_URS_2025_01/742230001</t>
  </si>
  <si>
    <t>213</t>
  </si>
  <si>
    <t>38472008</t>
  </si>
  <si>
    <t>rekordér HD DVR 8 vstupů (analog) bez HDD maximální rozlišení záznamu 8MP rozpoznání osob a vozidel</t>
  </si>
  <si>
    <t>-607933189</t>
  </si>
  <si>
    <t>214</t>
  </si>
  <si>
    <t>1725789</t>
  </si>
  <si>
    <t>PEVNY DISK DR-HDD-4TB</t>
  </si>
  <si>
    <t>-2074255933</t>
  </si>
  <si>
    <t>215</t>
  </si>
  <si>
    <t>742230003</t>
  </si>
  <si>
    <t>Montáž kamerového systému venkovní kamery</t>
  </si>
  <si>
    <t>-1677475194</t>
  </si>
  <si>
    <t>https://podminky.urs.cz/item/CS_URS_2025_01/742230003</t>
  </si>
  <si>
    <t>216</t>
  </si>
  <si>
    <t>ADI.0077908.URS</t>
  </si>
  <si>
    <t>4 Mpx Dome Ball IP kamera, IP67</t>
  </si>
  <si>
    <t>-405551371</t>
  </si>
  <si>
    <t>217</t>
  </si>
  <si>
    <t>742230007</t>
  </si>
  <si>
    <t>Montáž kamerového systému konzoly pro kryt nebo kameru</t>
  </si>
  <si>
    <t>-99149467</t>
  </si>
  <si>
    <t>https://podminky.urs.cz/item/CS_URS_2025_01/742230007</t>
  </si>
  <si>
    <t>218</t>
  </si>
  <si>
    <t>ADI.0031581.URS</t>
  </si>
  <si>
    <t>instalační krabice pro montáž vybraných kamer</t>
  </si>
  <si>
    <t>388243147</t>
  </si>
  <si>
    <t>219</t>
  </si>
  <si>
    <t>742230103</t>
  </si>
  <si>
    <t>Montáž kamerového systému nastavení a instalace nastavení záběru podle přání uživatele</t>
  </si>
  <si>
    <t>571900908</t>
  </si>
  <si>
    <t>https://podminky.urs.cz/item/CS_URS_2025_01/742230103</t>
  </si>
  <si>
    <t>742.3</t>
  </si>
  <si>
    <t>SKS</t>
  </si>
  <si>
    <t>220</t>
  </si>
  <si>
    <t>-271139717</t>
  </si>
  <si>
    <t>"SKS"  24</t>
  </si>
  <si>
    <t>221</t>
  </si>
  <si>
    <t>-942592765</t>
  </si>
  <si>
    <t>222</t>
  </si>
  <si>
    <t>742124001</t>
  </si>
  <si>
    <t>Montáž kabelů datových FTP, UTP, STP pro vnitřní rozvody do žlabu nebo lišty</t>
  </si>
  <si>
    <t>-812603333</t>
  </si>
  <si>
    <t>https://podminky.urs.cz/item/CS_URS_2025_01/742124001</t>
  </si>
  <si>
    <t>223</t>
  </si>
  <si>
    <t>341212631</t>
  </si>
  <si>
    <t>kabel propojovací datový jádro Cu plné plášť PVC (U/UTP) kategorie 6</t>
  </si>
  <si>
    <t>1488960651</t>
  </si>
  <si>
    <t>41,6666666666667*1,2 'Přepočtené koeficientem množství</t>
  </si>
  <si>
    <t>224</t>
  </si>
  <si>
    <t>795358907</t>
  </si>
  <si>
    <t>225</t>
  </si>
  <si>
    <t>ADI.0051256.URS</t>
  </si>
  <si>
    <t>instalační kabel CAT6 UTP LSOH Dca 305m\box SXKD-6-UTP-LSOH</t>
  </si>
  <si>
    <t>394232563</t>
  </si>
  <si>
    <t>10*1,2 'Přepočtené koeficientem množství</t>
  </si>
  <si>
    <t>226</t>
  </si>
  <si>
    <t>742330001</t>
  </si>
  <si>
    <t>Montáž strukturované kabeláže rozvaděče nástěnného</t>
  </si>
  <si>
    <t>-1721837599</t>
  </si>
  <si>
    <t>https://podminky.urs.cz/item/CS_URS_2025_01/742330001</t>
  </si>
  <si>
    <t>227</t>
  </si>
  <si>
    <t>35712011</t>
  </si>
  <si>
    <t>rozvaděč nástěnný jednodílný 19" celoskleněné dveře 18U/500mm</t>
  </si>
  <si>
    <t>370341782</t>
  </si>
  <si>
    <t>228</t>
  </si>
  <si>
    <t>742330012</t>
  </si>
  <si>
    <t>Montáž strukturované kabeláže zařízení do rozvaděče switche, UPS, DVR, server bez nastavení</t>
  </si>
  <si>
    <t>-1211245507</t>
  </si>
  <si>
    <t>https://podminky.urs.cz/item/CS_URS_2025_01/742330012</t>
  </si>
  <si>
    <t>229</t>
  </si>
  <si>
    <t>357120951</t>
  </si>
  <si>
    <t>switch 24 portů 100/1000M</t>
  </si>
  <si>
    <t>1689976344</t>
  </si>
  <si>
    <t>230</t>
  </si>
  <si>
    <t>742330021</t>
  </si>
  <si>
    <t>Montáž strukturované kabeláže příslušenství a ostatní práce k rozvaděčům police</t>
  </si>
  <si>
    <t>-1498245593</t>
  </si>
  <si>
    <t>https://podminky.urs.cz/item/CS_URS_2025_01/742330021</t>
  </si>
  <si>
    <t>231</t>
  </si>
  <si>
    <t>35712068</t>
  </si>
  <si>
    <t>police rozvaděče 19" perforovaná 1U/350mm nosnost 40kg</t>
  </si>
  <si>
    <t>1333516703</t>
  </si>
  <si>
    <t>232</t>
  </si>
  <si>
    <t>742330022</t>
  </si>
  <si>
    <t>Montáž strukturované kabeláže příslušenství a ostatní práce k rozvaděčům napájecího panelu</t>
  </si>
  <si>
    <t>-1586155096</t>
  </si>
  <si>
    <t>https://podminky.urs.cz/item/CS_URS_2025_01/742330022</t>
  </si>
  <si>
    <t>233</t>
  </si>
  <si>
    <t>35712106</t>
  </si>
  <si>
    <t>panel rozvodný 19" 8x zásuvka dle ČSN max 16A kabel 3x1,5mm 2m</t>
  </si>
  <si>
    <t>1396754647</t>
  </si>
  <si>
    <t xml:space="preserve">Poznámka k položce:_x000D_
s přepěťovou ochranou_x000D_
v souladu s PD_x000D_
</t>
  </si>
  <si>
    <t>234</t>
  </si>
  <si>
    <t>742330023</t>
  </si>
  <si>
    <t>Montáž strukturované kabeláže příslušenství a ostatní práce k rozvaděčům vyvazovacíhoho panelu 1U</t>
  </si>
  <si>
    <t>1392086916</t>
  </si>
  <si>
    <t>https://podminky.urs.cz/item/CS_URS_2025_01/742330023</t>
  </si>
  <si>
    <t>235</t>
  </si>
  <si>
    <t>37451145</t>
  </si>
  <si>
    <t>panel vyvazovací 5x plastové oko s průchody 1U 19"</t>
  </si>
  <si>
    <t>513038796</t>
  </si>
  <si>
    <t>236</t>
  </si>
  <si>
    <t>742330029</t>
  </si>
  <si>
    <t>Montáž strukturované kabeláže příslušenství a ostatní práce k rozvaděčům konektoru MM/SM</t>
  </si>
  <si>
    <t>753730791</t>
  </si>
  <si>
    <t>https://podminky.urs.cz/item/CS_URS_2025_01/742330029</t>
  </si>
  <si>
    <t>237</t>
  </si>
  <si>
    <t>1090000672</t>
  </si>
  <si>
    <t>keystone datový SOLARIX SXKJ-6-UTP-WH-SA, CAT6, UTP, RJ45, bílý, samořezný</t>
  </si>
  <si>
    <t>-802432980</t>
  </si>
  <si>
    <t>238</t>
  </si>
  <si>
    <t>742330034</t>
  </si>
  <si>
    <t>Montáž strukturované kabeláže příslušenství a ostatní práce k rozvaděčům patch panelu 24 portů neosazeného</t>
  </si>
  <si>
    <t>1312934982</t>
  </si>
  <si>
    <t>https://podminky.urs.cz/item/CS_URS_2025_01/742330034</t>
  </si>
  <si>
    <t>239</t>
  </si>
  <si>
    <t>ADI.0079997.URS</t>
  </si>
  <si>
    <t>modulární neosazený patch panel 24 portů 1U SX24M-0-STP-BK-UNI-N</t>
  </si>
  <si>
    <t>1821562655</t>
  </si>
  <si>
    <t>240</t>
  </si>
  <si>
    <t>742330044</t>
  </si>
  <si>
    <t>Montáž strukturované kabeláže zásuvek datových pod omítku, do nábytku, do parapetního žlabu nebo podlahové krabice 1 až 6 pozic</t>
  </si>
  <si>
    <t>-1473815576</t>
  </si>
  <si>
    <t>https://podminky.urs.cz/item/CS_URS_2025_01/742330044</t>
  </si>
  <si>
    <t>241</t>
  </si>
  <si>
    <t>1000308218</t>
  </si>
  <si>
    <t>zásuvka datová SX9-2-0-WH, 2x RJ45, pod omítku, modulární, bílá</t>
  </si>
  <si>
    <t>57949158</t>
  </si>
  <si>
    <t>242</t>
  </si>
  <si>
    <t>37451190</t>
  </si>
  <si>
    <t>krabička nástěnná zásuvková pro keystone moduly plast bílá 2 porty (neosazený)</t>
  </si>
  <si>
    <t>1781962421</t>
  </si>
  <si>
    <t>243</t>
  </si>
  <si>
    <t>34539100</t>
  </si>
  <si>
    <t>rámeček datové zásuvky pro 2 moduly 22,5x45mm</t>
  </si>
  <si>
    <t>1536495139</t>
  </si>
  <si>
    <t>244</t>
  </si>
  <si>
    <t>742330061</t>
  </si>
  <si>
    <t>Montáž strukturované kabeláže bodu přístupového včetně nastavení</t>
  </si>
  <si>
    <t>2063621228</t>
  </si>
  <si>
    <t>https://podminky.urs.cz/item/CS_URS_2025_01/742330061</t>
  </si>
  <si>
    <t>245</t>
  </si>
  <si>
    <t>40371013</t>
  </si>
  <si>
    <t>bod přístupový HD vnitřní, WiFi 6</t>
  </si>
  <si>
    <t>-238600859</t>
  </si>
  <si>
    <t>246</t>
  </si>
  <si>
    <t>742330101</t>
  </si>
  <si>
    <t>Montáž strukturované kabeláže měření segmentu metalického s vyhotovením protokolu</t>
  </si>
  <si>
    <t>139080076</t>
  </si>
  <si>
    <t>https://podminky.urs.cz/item/CS_URS_2025_01/742330101</t>
  </si>
  <si>
    <t>742.4</t>
  </si>
  <si>
    <t>VDT</t>
  </si>
  <si>
    <t>247</t>
  </si>
  <si>
    <t>-1329266804</t>
  </si>
  <si>
    <t>248</t>
  </si>
  <si>
    <t>ADI.0033264.URS</t>
  </si>
  <si>
    <t>instalační kabel 2×2×24 AWG (0,5 mm)</t>
  </si>
  <si>
    <t>-488646746</t>
  </si>
  <si>
    <t>300*1,2 'Přepočtené koeficientem množství</t>
  </si>
  <si>
    <t>249</t>
  </si>
  <si>
    <t>742122001</t>
  </si>
  <si>
    <t>Montáž kabelové spojky nebo svorkovnice do 15 žil</t>
  </si>
  <si>
    <t>-500380388</t>
  </si>
  <si>
    <t>https://podminky.urs.cz/item/CS_URS_2025_01/742122001</t>
  </si>
  <si>
    <t>250</t>
  </si>
  <si>
    <t>354361539</t>
  </si>
  <si>
    <t>sada spojek 2 - pro MOD-3x1-ZAP a MOD-3x2-ZAP (2010-134)</t>
  </si>
  <si>
    <t>865802963</t>
  </si>
  <si>
    <t>251</t>
  </si>
  <si>
    <t>742220061</t>
  </si>
  <si>
    <t>Montáž rozbočovače, opakovače nebo oddělovače sběrnice v krabici</t>
  </si>
  <si>
    <t>759324523</t>
  </si>
  <si>
    <t>https://podminky.urs.cz/item/CS_URS_2025_01/742220061</t>
  </si>
  <si>
    <t>252</t>
  </si>
  <si>
    <t>404660351</t>
  </si>
  <si>
    <t>VT-BUS4A - rozbočovač sběrnice</t>
  </si>
  <si>
    <t>586938714</t>
  </si>
  <si>
    <t>253</t>
  </si>
  <si>
    <t>742220071</t>
  </si>
  <si>
    <t>Montáž dveřního modulu pro připojení čteček v krytu bez vstupů</t>
  </si>
  <si>
    <t>-843292246</t>
  </si>
  <si>
    <t>https://podminky.urs.cz/item/CS_URS_2025_01/742220071</t>
  </si>
  <si>
    <t>254</t>
  </si>
  <si>
    <t>404660461</t>
  </si>
  <si>
    <t>VT-RELÉ modul pro rozšíření dveřní stanice o druhé relé</t>
  </si>
  <si>
    <t>-918073100</t>
  </si>
  <si>
    <t>255</t>
  </si>
  <si>
    <t>742310002</t>
  </si>
  <si>
    <t>Montáž domovního telefonu komunikačního tabla</t>
  </si>
  <si>
    <t>-106622326</t>
  </si>
  <si>
    <t>https://podminky.urs.cz/item/CS_URS_2025_01/742310002</t>
  </si>
  <si>
    <t>256</t>
  </si>
  <si>
    <t>382260141</t>
  </si>
  <si>
    <t>vnitřní zobrazovací jednotka pro videotelefony s barevným LCD 4,3" displejem a sluchátkem</t>
  </si>
  <si>
    <t>-848805905</t>
  </si>
  <si>
    <t>257</t>
  </si>
  <si>
    <t>742320051</t>
  </si>
  <si>
    <t>Montáž elektricky ovládaných zámků komunikačního tabla dveřního</t>
  </si>
  <si>
    <t>-1195058891</t>
  </si>
  <si>
    <t>https://podminky.urs.cz/item/CS_URS_2025_01/742320051</t>
  </si>
  <si>
    <t>258</t>
  </si>
  <si>
    <t>382260091</t>
  </si>
  <si>
    <t>MOD-4TL-MECH tlačítkový modul, 4tl. mechanická, podsvícená</t>
  </si>
  <si>
    <t>1521525806</t>
  </si>
  <si>
    <t>259</t>
  </si>
  <si>
    <t>742320052</t>
  </si>
  <si>
    <t>Montáž elektricky ovládaných zámků komunikačního tabla instalační krabice s krytem</t>
  </si>
  <si>
    <t>-859823077</t>
  </si>
  <si>
    <t>https://podminky.urs.cz/item/CS_URS_2025_01/742320052</t>
  </si>
  <si>
    <t>260</t>
  </si>
  <si>
    <t>382920191</t>
  </si>
  <si>
    <t>povrchová stříška s rámečkem pro tři moduly určená k instalaci modulárního systému, kovové provedení</t>
  </si>
  <si>
    <t>937707811</t>
  </si>
  <si>
    <t>261</t>
  </si>
  <si>
    <t>742310006</t>
  </si>
  <si>
    <t>Montáž domovního telefonu nástěnného audio/video telefonu</t>
  </si>
  <si>
    <t>1350308428</t>
  </si>
  <si>
    <t>https://podminky.urs.cz/item/CS_URS_2025_01/742310006</t>
  </si>
  <si>
    <t>262</t>
  </si>
  <si>
    <t>382260661</t>
  </si>
  <si>
    <t>MOD-VM170 hlavní video modul s fisheye kamerou 170°</t>
  </si>
  <si>
    <t>1031197562</t>
  </si>
  <si>
    <t>263</t>
  </si>
  <si>
    <t>742320031</t>
  </si>
  <si>
    <t>Montáž elektricky ovládaných zámků ostatní prvky napájecího zdroje</t>
  </si>
  <si>
    <t>1043151594</t>
  </si>
  <si>
    <t>https://podminky.urs.cz/item/CS_URS_2025_01/742320031</t>
  </si>
  <si>
    <t>264</t>
  </si>
  <si>
    <t>4046302811</t>
  </si>
  <si>
    <t>VT-SEPv2+PS1 zdroj se směšovačem napětí a dat</t>
  </si>
  <si>
    <t>926748964</t>
  </si>
  <si>
    <t>265</t>
  </si>
  <si>
    <t>998742121</t>
  </si>
  <si>
    <t>Přesun hmot pro slaboproud stanovený z hmotnosti přesunovaného materiálu vodorovná dopravní vzdálenost do 50 m ruční (bez užití mechanizace) v objektech výšky do 6 m</t>
  </si>
  <si>
    <t>-1496344791</t>
  </si>
  <si>
    <t>https://podminky.urs.cz/item/CS_URS_2025_01/998742121</t>
  </si>
  <si>
    <t>266</t>
  </si>
  <si>
    <t>742810002</t>
  </si>
  <si>
    <t>Zkoušky a prohlídky elektrických rozvodů a zařízení celková prohlídka a vyhotovení revizní zprávy pro objem montážních prací přes 100 do 500 tis. Kč</t>
  </si>
  <si>
    <t>-801661676</t>
  </si>
  <si>
    <t>https://podminky.urs.cz/item/CS_URS_2025_01/742810002</t>
  </si>
  <si>
    <t>763</t>
  </si>
  <si>
    <t>Konstrukce suché výstavby</t>
  </si>
  <si>
    <t>267</t>
  </si>
  <si>
    <t>763111322</t>
  </si>
  <si>
    <t>Příčka ze sádrokartonových desek s nosnou konstrukcí z jednoduchých ocelových profilů UW, CW jednoduše opláštěná deskou protipožární DF tl. 12,5 mm bez izolace, EI 30, příčka tl. 100 mm, profil 75</t>
  </si>
  <si>
    <t>1435288266</t>
  </si>
  <si>
    <t>https://podminky.urs.cz/item/CS_URS_2025_01/763111322</t>
  </si>
  <si>
    <t xml:space="preserve">"1.16_schodiště"  </t>
  </si>
  <si>
    <t>"stěny"  (4,5+2,6)*4,5</t>
  </si>
  <si>
    <t>"otvory"  0,8*1,97*-1</t>
  </si>
  <si>
    <t xml:space="preserve">"1.18_chodba"  </t>
  </si>
  <si>
    <t>"stěny"  2,5*4,0</t>
  </si>
  <si>
    <t>268</t>
  </si>
  <si>
    <t>763131511</t>
  </si>
  <si>
    <t>Podhled ze sádrokartonových desek jednovrstvá zavěšená spodní konstrukce z ocelových profilů CD, UD jednoduše opláštěná deskou standardní A, tl. 12,5 mm, bez izolace</t>
  </si>
  <si>
    <t>-736807252</t>
  </si>
  <si>
    <t>https://podminky.urs.cz/item/CS_URS_2025_01/763131511</t>
  </si>
  <si>
    <t>"1.21_WC_cca"  2</t>
  </si>
  <si>
    <t>269</t>
  </si>
  <si>
    <t>763181311</t>
  </si>
  <si>
    <t>Výplně otvorů konstrukcí ze sádrokartonových desek montáž zárubně kovové s konstrukcí jednokřídlové</t>
  </si>
  <si>
    <t>379383108</t>
  </si>
  <si>
    <t>https://podminky.urs.cz/item/CS_URS_2025_01/763181311</t>
  </si>
  <si>
    <t>"1.16_schodiště"  1</t>
  </si>
  <si>
    <t>"1.18_chodba"  1</t>
  </si>
  <si>
    <t>270</t>
  </si>
  <si>
    <t>55331590</t>
  </si>
  <si>
    <t>zárubeň jednokřídlá ocelová pro sádrokartonové příčky tl stěny 75-100mm rozměru 800/1970, 2100mm</t>
  </si>
  <si>
    <t>1309365199</t>
  </si>
  <si>
    <t>271</t>
  </si>
  <si>
    <t>763431001</t>
  </si>
  <si>
    <t>Montáž podhledu minerálního včetně zavěšeného roštu viditelného s panely vyjímatelnými, velikosti panelů do 0,36 m2</t>
  </si>
  <si>
    <t>2145640211</t>
  </si>
  <si>
    <t>https://podminky.urs.cz/item/CS_URS_2025_01/763431001</t>
  </si>
  <si>
    <t>272</t>
  </si>
  <si>
    <t>59036514</t>
  </si>
  <si>
    <t>deska podhledová minerální rovná bílá jemně strukturovaná mikroperforovaná zvukově pohltivá 15x600x600mm</t>
  </si>
  <si>
    <t>-646885876</t>
  </si>
  <si>
    <t>"1.25_herna"  48,18*1,05-(0,6*0,6)*16</t>
  </si>
  <si>
    <t>"1.28_pracovna"  66,33*1,05-(0,6*0,6)*20</t>
  </si>
  <si>
    <t>"2.13_herna"  52,47*1,05-(0,6*0,6)*16</t>
  </si>
  <si>
    <t>"2.15_pracovna"  66,33*1,05-(0,6*0,6)*24</t>
  </si>
  <si>
    <t>"2.18_herna"  48,18*1,05-(0,6*0,6)*16</t>
  </si>
  <si>
    <t>"2.22_pracovna"  64,68*1,05-(0,6*0,6)*24</t>
  </si>
  <si>
    <t>273</t>
  </si>
  <si>
    <t>59036519</t>
  </si>
  <si>
    <t>deska podhledová minerální rovná bílá jemně texturovaná zvukově pohltivá tlumivá 15x600x600mm</t>
  </si>
  <si>
    <t>-1199551759</t>
  </si>
  <si>
    <t>"1.07_jídelna"  32,99*1,05-(0,6*0,6)*9</t>
  </si>
  <si>
    <t>274</t>
  </si>
  <si>
    <t>998763332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</si>
  <si>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</si>
  <si>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-574767179</t>
  </si>
  <si>
    <t>https://podminky.urs.cz/item/CS_URS_2025_01/998763332</t>
  </si>
  <si>
    <t>766</t>
  </si>
  <si>
    <t>Konstrukce truhlářské</t>
  </si>
  <si>
    <t>275</t>
  </si>
  <si>
    <t>766411811</t>
  </si>
  <si>
    <t>Demontáž obložení stěn panely, plochy do 1,5 m2</t>
  </si>
  <si>
    <t>-786749109</t>
  </si>
  <si>
    <t>https://podminky.urs.cz/item/CS_URS_2025_01/766411811</t>
  </si>
  <si>
    <t>"1.07_jídelna"  32,99***</t>
  </si>
  <si>
    <t>"stěny"  (23,20*1,0)</t>
  </si>
  <si>
    <t>"otvory"  ((1,2*1,0)+(0,6*1,0))*-1</t>
  </si>
  <si>
    <t>"stěny"  (27,92*1,0)</t>
  </si>
  <si>
    <t>"otvory"  ((0,8*1,0)*3+(0,6*1,0))*-1</t>
  </si>
  <si>
    <t>"ostění"  (1,0*2)*0,45</t>
  </si>
  <si>
    <t>"stěny"  (33,30*1,0)</t>
  </si>
  <si>
    <t>"otvory"  ((0,8*1,0)*2)*-1</t>
  </si>
  <si>
    <t>"otvory"  ((0,8*1,0)+(2,2*1,0))*-1</t>
  </si>
  <si>
    <t>"ostění"  (1,0*2)*0,3</t>
  </si>
  <si>
    <t>"stěny"  (27,80*1,0)</t>
  </si>
  <si>
    <t>"otvory"  ((2,2*1,0)+(0,8*1,0)*2+(0,6*1,0))*-1</t>
  </si>
  <si>
    <t>"stěny"  (32,80*1,0)</t>
  </si>
  <si>
    <t>"otvory"  ((2,2*1,0)+(0,8*1,0))*-1</t>
  </si>
  <si>
    <t>276</t>
  </si>
  <si>
    <t>766411822</t>
  </si>
  <si>
    <t>Demontáž obložení stěn podkladových roštů</t>
  </si>
  <si>
    <t>-1462846929</t>
  </si>
  <si>
    <t>https://podminky.urs.cz/item/CS_URS_2025_01/766411822</t>
  </si>
  <si>
    <t>"stěny"  (23,20-1,2-0,6)*3,75</t>
  </si>
  <si>
    <t>"stěny"  (27,92-0,*3-0,6)*3,75</t>
  </si>
  <si>
    <t>"stěny"  (33,30-0,8*2)*3,75</t>
  </si>
  <si>
    <t>"stěny"  (33,30-0,8-2,2)*3,75</t>
  </si>
  <si>
    <t>"stěny"  (27,80-2,2-0,8*2-0,6)*3,75</t>
  </si>
  <si>
    <t>"stěny"  (32,80-2,2-0,8)*3,75</t>
  </si>
  <si>
    <t>277</t>
  </si>
  <si>
    <t>766660021</t>
  </si>
  <si>
    <t>Montáž dveřních křídel dřevěných nebo plastových otevíravých do ocelové zárubně protipožárních jednokřídlových, šířky do 800 mm</t>
  </si>
  <si>
    <t>1767367051</t>
  </si>
  <si>
    <t>https://podminky.urs.cz/item/CS_URS_2025_01/766660021</t>
  </si>
  <si>
    <t>278</t>
  </si>
  <si>
    <t>61165339</t>
  </si>
  <si>
    <t>dveře jednokřídlé dřevotřískové protipožární EI (EW) 30 D3 povrch lakovaný plné 800x1970-2100mm</t>
  </si>
  <si>
    <t>-1329217279</t>
  </si>
  <si>
    <t>279</t>
  </si>
  <si>
    <t>766660728</t>
  </si>
  <si>
    <t>Montáž dveřních doplňků dveřního kování interiérového zámku</t>
  </si>
  <si>
    <t>-794683760</t>
  </si>
  <si>
    <t>https://podminky.urs.cz/item/CS_URS_2025_01/766660728</t>
  </si>
  <si>
    <t>280</t>
  </si>
  <si>
    <t>54924002</t>
  </si>
  <si>
    <t>zámek zadlabací mezipokojový levý s dozickým klíčem rozteč 72x55mm</t>
  </si>
  <si>
    <t>889147002</t>
  </si>
  <si>
    <t>Poznámka k položce:_x000D_
Dodávka v souladu s PD.Dodávka v souladu s PD.</t>
  </si>
  <si>
    <t>281</t>
  </si>
  <si>
    <t>766660729</t>
  </si>
  <si>
    <t>Montáž dveřních doplňků dveřního kování interiérového štítku s klikou</t>
  </si>
  <si>
    <t>-871914273</t>
  </si>
  <si>
    <t>https://podminky.urs.cz/item/CS_URS_2025_01/766660729</t>
  </si>
  <si>
    <t>282</t>
  </si>
  <si>
    <t>54914123</t>
  </si>
  <si>
    <t>dveřní kování interiérové rozetové klika/klika</t>
  </si>
  <si>
    <t>-13893690</t>
  </si>
  <si>
    <t>Poznámka k položce:_x000D_
Dodávka v souladu s PD.</t>
  </si>
  <si>
    <t>283</t>
  </si>
  <si>
    <t>766695212</t>
  </si>
  <si>
    <t>Montáž ostatních truhlářských konstrukcí prahů dveří jednokřídlových, šířky do 100 mm</t>
  </si>
  <si>
    <t>9782383</t>
  </si>
  <si>
    <t>https://podminky.urs.cz/item/CS_URS_2025_01/766695212</t>
  </si>
  <si>
    <t>284</t>
  </si>
  <si>
    <t>61187156</t>
  </si>
  <si>
    <t>práh dveřní dřevěný dubový tl 20mm dl 820mm š 100mm</t>
  </si>
  <si>
    <t>-2143039493</t>
  </si>
  <si>
    <t>285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</si>
  <si>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</si>
  <si>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</si>
  <si>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-1544731046</t>
  </si>
  <si>
    <t>https://podminky.urs.cz/item/CS_URS_2025_01/998766121</t>
  </si>
  <si>
    <t>771</t>
  </si>
  <si>
    <t>Podlahy z dlaždic</t>
  </si>
  <si>
    <t>286</t>
  </si>
  <si>
    <t>771571810</t>
  </si>
  <si>
    <t>Demontáž podlah z dlaždic keramických kladených do malty</t>
  </si>
  <si>
    <t>-1891916809</t>
  </si>
  <si>
    <t>https://podminky.urs.cz/item/CS_URS_2025_01/771571810</t>
  </si>
  <si>
    <t>"m. 1.01_cca"  1,0</t>
  </si>
  <si>
    <t>287</t>
  </si>
  <si>
    <t>771575441</t>
  </si>
  <si>
    <t>Montáž podlah z dlaždic keramických lepených disperzním lepidlem reliéfních nebo z dekorů, tloušťky do 10 mm přes 35 do 45 ks/m2</t>
  </si>
  <si>
    <t>1581822947</t>
  </si>
  <si>
    <t>https://podminky.urs.cz/item/CS_URS_2025_01/771575441</t>
  </si>
  <si>
    <t>288</t>
  </si>
  <si>
    <t>59761134</t>
  </si>
  <si>
    <t xml:space="preserve">dlažba keramická </t>
  </si>
  <si>
    <t>174748835</t>
  </si>
  <si>
    <t>289</t>
  </si>
  <si>
    <t>998771121</t>
  </si>
  <si>
    <t>Přesun hmot pro podlahy z dlaždic stanovený z hmotnosti přesunovaného materiálu vodorovná dopravní vzdálenost do 50 m ruční (bez užití mechanizace) v objektech výšky do 6 m</t>
  </si>
  <si>
    <t>714723018</t>
  </si>
  <si>
    <t>https://podminky.urs.cz/item/CS_URS_2025_01/998771121</t>
  </si>
  <si>
    <t>775</t>
  </si>
  <si>
    <t>Podlahy skládané</t>
  </si>
  <si>
    <t>290</t>
  </si>
  <si>
    <t>775591311</t>
  </si>
  <si>
    <t>Skládané podlahy - ostatní práce lakování jednotlivé operace základní lak</t>
  </si>
  <si>
    <t>1565466125</t>
  </si>
  <si>
    <t>https://podminky.urs.cz/item/CS_URS_2025_01/775591311</t>
  </si>
  <si>
    <t>291</t>
  </si>
  <si>
    <t>998775122</t>
  </si>
  <si>
    <t>Přesun hmot pro podlahy skládané stanovený z hmotnosti přesunovaného materiálu vodorovná dopravní vzdálenost do 50 m ruční (bez užití mechanizace) v objektech výšky přes 6 do 12 m</t>
  </si>
  <si>
    <t>1089610979</t>
  </si>
  <si>
    <t>https://podminky.urs.cz/item/CS_URS_2025_01/998775122</t>
  </si>
  <si>
    <t>776</t>
  </si>
  <si>
    <t>Podlahy povlakové</t>
  </si>
  <si>
    <t>292</t>
  </si>
  <si>
    <t>776111116</t>
  </si>
  <si>
    <t>Příprava podkladu povlakových podlah a stěn broušení podlah stávajícího podkladu pro odstranění lepidla (po starých krytinách)</t>
  </si>
  <si>
    <t>-1676255682</t>
  </si>
  <si>
    <t>https://podminky.urs.cz/item/CS_URS_2025_01/776111116</t>
  </si>
  <si>
    <t>293</t>
  </si>
  <si>
    <t>776111311</t>
  </si>
  <si>
    <t>Příprava podkladu povlakových podlah a stěn vysátí podlah</t>
  </si>
  <si>
    <t>-1723875365</t>
  </si>
  <si>
    <t>https://podminky.urs.cz/item/CS_URS_2025_01/776111311</t>
  </si>
  <si>
    <t>294</t>
  </si>
  <si>
    <t>776121411</t>
  </si>
  <si>
    <t>Příprava podkladu povlakových podlah a stěn penetrace dvousložková podlah na dřevo (špachtlováním)</t>
  </si>
  <si>
    <t>31867470</t>
  </si>
  <si>
    <t>https://podminky.urs.cz/item/CS_URS_2025_01/776121411</t>
  </si>
  <si>
    <t>295</t>
  </si>
  <si>
    <t>776141111</t>
  </si>
  <si>
    <t>Příprava podkladu povlakových podlah a stěn vyrovnání samonivelační stěrkou podlah min.pevnosti 20 MPa, tloušťky do 3 mm</t>
  </si>
  <si>
    <t>-2085569211</t>
  </si>
  <si>
    <t>https://podminky.urs.cz/item/CS_URS_2025_01/776141111</t>
  </si>
  <si>
    <t>Poznámka k položce:_x000D_
vhodná pro uvažovaný podklad.</t>
  </si>
  <si>
    <t>296</t>
  </si>
  <si>
    <t>776201811</t>
  </si>
  <si>
    <t>Demontáž povlakových podlahovin lepených ručně bez podložky</t>
  </si>
  <si>
    <t>-183787152</t>
  </si>
  <si>
    <t>https://podminky.urs.cz/item/CS_URS_2025_01/776201811</t>
  </si>
  <si>
    <t>297</t>
  </si>
  <si>
    <t>776211111</t>
  </si>
  <si>
    <t>Montáž textilních podlahovin lepením pásů standardních</t>
  </si>
  <si>
    <t>475329024</t>
  </si>
  <si>
    <t>https://podminky.urs.cz/item/CS_URS_2025_01/776211111</t>
  </si>
  <si>
    <t>298</t>
  </si>
  <si>
    <t>69751060</t>
  </si>
  <si>
    <t>koberec zátěžový vpichovaný vlákno 100% PA, třída zátěže 33, útlum 21dB, hm 540g/m2</t>
  </si>
  <si>
    <t>-44017381</t>
  </si>
  <si>
    <t>346,17*1,1 'Přepočtené koeficientem množství</t>
  </si>
  <si>
    <t>299</t>
  </si>
  <si>
    <t>776211131R</t>
  </si>
  <si>
    <t>Lepení textilních pásů příplatek na pracnost provedení</t>
  </si>
  <si>
    <t>96132435</t>
  </si>
  <si>
    <t>300</t>
  </si>
  <si>
    <t>998776122</t>
  </si>
  <si>
    <t>Přesun hmot pro podlahy povlakové stanovený z hmotnosti přesunovaného materiálu vodorovná dopravní vzdálenost do 50 m ruční (bez užití mechanizace) v objektech výšky přes 6 do 12 m</t>
  </si>
  <si>
    <t>674974419</t>
  </si>
  <si>
    <t>https://podminky.urs.cz/item/CS_URS_2025_01/998776122</t>
  </si>
  <si>
    <t>781</t>
  </si>
  <si>
    <t>Dokončovací práce - obklady</t>
  </si>
  <si>
    <t>301</t>
  </si>
  <si>
    <t>781475219</t>
  </si>
  <si>
    <t>Montáž keramických obkladů stěn lepených disperzním lepidlem hladkých přes 22 do 25 ks/m2</t>
  </si>
  <si>
    <t>123978562</t>
  </si>
  <si>
    <t>https://podminky.urs.cz/item/CS_URS_2025_01/781475219</t>
  </si>
  <si>
    <t>"1.20_umývárna_cca 0,5 m2"  0,5</t>
  </si>
  <si>
    <t>302</t>
  </si>
  <si>
    <t>59761714</t>
  </si>
  <si>
    <t>obklad keramický nemrazuvzdorný povrch hladký/matný tl do 10mm přes 22 do 25ks/m2</t>
  </si>
  <si>
    <t>2131181178</t>
  </si>
  <si>
    <t>0,5*1,1 'Přepočtené koeficientem množství</t>
  </si>
  <si>
    <t>303</t>
  </si>
  <si>
    <t>781475291</t>
  </si>
  <si>
    <t>Montáž keramických obkladů stěn lepených disperzním lepidlem Příplatek k cenám za plochu do 10 m2 jednotlivě</t>
  </si>
  <si>
    <t>-935696166</t>
  </si>
  <si>
    <t>https://podminky.urs.cz/item/CS_URS_2025_01/781475291</t>
  </si>
  <si>
    <t>784</t>
  </si>
  <si>
    <t>Dokončovací práce - malby a tapety</t>
  </si>
  <si>
    <t>304</t>
  </si>
  <si>
    <t>784121001</t>
  </si>
  <si>
    <t>Oškrabání malby v místnostech výšky do 3,80 m</t>
  </si>
  <si>
    <t>715442840</t>
  </si>
  <si>
    <t>https://podminky.urs.cz/item/CS_URS_2025_01/784121001</t>
  </si>
  <si>
    <t>"otory"  (0,8*1,95)*-3+4,0</t>
  </si>
  <si>
    <t>"otvory"  (0,8*1,95)*-1*</t>
  </si>
  <si>
    <t>"otvory"  (0,8*1,97)*-2*</t>
  </si>
  <si>
    <t>"otvory"  (0,8*1,97)*-1*</t>
  </si>
  <si>
    <t>"otvory"  ((0,6*0,6)+(0,8*1,97))*-1*</t>
  </si>
  <si>
    <t>"otvory"  (0,6*0,6)*2*-1*</t>
  </si>
  <si>
    <t>"otvory"  ((1,15*2,6)+(0,8*1,97)*3)*-1+4,0</t>
  </si>
  <si>
    <t>"otvory"  (0,6*1,97)*-1*</t>
  </si>
  <si>
    <t>"otvory"  (0,6*0,6)*-1*</t>
  </si>
  <si>
    <t>"otovory"  (0,6*0,6)*-1*</t>
  </si>
  <si>
    <t>305</t>
  </si>
  <si>
    <t>784121003</t>
  </si>
  <si>
    <t>Oškrabání malby v místnostech výšky přes 3,80 do 5,00 m</t>
  </si>
  <si>
    <t>905075566</t>
  </si>
  <si>
    <t>https://podminky.urs.cz/item/CS_URS_2025_01/784121003</t>
  </si>
  <si>
    <t>"otvory"  ((1,4*1,95)+(1,6*1,95)+(0,8*1,97))*-1+4,0</t>
  </si>
  <si>
    <t>"otvory"  ((1,35*2,35)*2+(1,2*1,95)+(0,6*1,97))*-1+4,0</t>
  </si>
  <si>
    <t>"otvory"  ((1,35*1,2)*2)*-1*</t>
  </si>
  <si>
    <t>"otvory"  ((1,35*1,2)+(1,15*1,2))*-1*</t>
  </si>
  <si>
    <t>"otvory"  (1,35*1,2)*-1*</t>
  </si>
  <si>
    <t>"otvory"  ((1,35*1,95)+(0,8*1,95)+(1,0*1,95))*-1+4,0</t>
  </si>
  <si>
    <t>"otvory"  (1,15*1,2)*-1*</t>
  </si>
  <si>
    <t>"otvory"  ((1,25*1,97)+(1,2*1,97)+(0,8*1,97)*2+(1,4*1,97))*-1+4,0</t>
  </si>
  <si>
    <t>"otvory"  ((1,3*2,35)+(0,8*1,97)*2)*-1+4,0</t>
  </si>
  <si>
    <t>"otvory"  (0,8*(1,97-1,6))*-5*</t>
  </si>
  <si>
    <t>"otvory"  ((1,15*2,35)+(0,7*0,37)+(0,8*0,37)*2)*</t>
  </si>
  <si>
    <t>"otvory"  ((1,15*1,2))*-1*</t>
  </si>
  <si>
    <t>"otvory"  (1,15*1,2)*-2*</t>
  </si>
  <si>
    <t>"otvory" ((1,35*2,35)+(0,8*1,97))*-1+4,0</t>
  </si>
  <si>
    <t>"otvory"  ((1,35*2,35)*3+(0,8*1,97)*3+(0,6*1,97))*-1+4,0</t>
  </si>
  <si>
    <t>"otvory"  ((1,35*2,35)+(0,8*1,97)*2)*-1+4,0</t>
  </si>
  <si>
    <t>"1.27_chodba"  10,80</t>
  </si>
  <si>
    <t>"otvory"  ((1,35*2,35)*4+(0,8*1,97)*2)*-1+4,0</t>
  </si>
  <si>
    <t>"otvory"  ((1,15*2,35)*2+(0,8*1,97)*7)*-1+4,0</t>
  </si>
  <si>
    <t>"otvory"  ((1,15*2,35)+(0,8*1,97))*-1+4,0</t>
  </si>
  <si>
    <t>"otvory"  ((1,15*2,35)+(0,8*0,37)*2+(0,95*0,37))*-1*</t>
  </si>
  <si>
    <t>"otvory"  ((0,8*0,37)*2+(0,6*0,37))*-1*</t>
  </si>
  <si>
    <t>"otvory"  ((1,35*1,8)+(0,8*0,57))*-1*</t>
  </si>
  <si>
    <t>"otvory"  ((1,35*1,8)+(0,9*1,8)+(0,9*0,57))*-1+4,0</t>
  </si>
  <si>
    <t>"otvory"  ((0,9*1,8)+(0,6*0,57))*-1*</t>
  </si>
  <si>
    <t>"otvory"  ((1,35*2,35)*4+(0,8*1,97)*2+(0,6*1,97)+(2,2*2,6))*-1+4,0</t>
  </si>
  <si>
    <t>"otvory"  ((1,15*2,35)+(0,95*1,97))*-1+4,0_bez zásahu</t>
  </si>
  <si>
    <t>"otvory"  ((1,35*2,35)*4+(0,9*0,9)+(0,8*1,97)+(2,2*2,6))*-1+4,0</t>
  </si>
  <si>
    <t>"otvory"  ((1,35*2,35)+(0,9*0,9)*2+(0,81*1,97))*-1+4,0</t>
  </si>
  <si>
    <t>"otvory"  ((2,2*2,6)*2+(0,8*1,97)*2)*-1+4,0</t>
  </si>
  <si>
    <t>"otvory"  ((1,35*2,35)*4+(2,2*2,6)+(0,9*0,9)+(0,8*1,97)*2+(0,6*1,97))*-1+4,0</t>
  </si>
  <si>
    <t>"otvory"  ((1,35*2,35)+(0,8*1,97))*-1+4,0</t>
  </si>
  <si>
    <t>"otvory"  (0,8*0,47)*-1*</t>
  </si>
  <si>
    <t>"otvory"  ((1,8*3,0)*3+(2,2*2,6)+(0,8*1,97))*-1+4,0</t>
  </si>
  <si>
    <t>306</t>
  </si>
  <si>
    <t>784121011</t>
  </si>
  <si>
    <t>Rozmývání podkladu po oškrabání malby v místnostech výšky do 3,80 m</t>
  </si>
  <si>
    <t>1185444375</t>
  </si>
  <si>
    <t>https://podminky.urs.cz/item/CS_URS_2025_01/784121011</t>
  </si>
  <si>
    <t>307</t>
  </si>
  <si>
    <t>784121013</t>
  </si>
  <si>
    <t>Rozmývání podkladu po oškrabání malby v místnostech výšky přes 3,80 do 5,00 m</t>
  </si>
  <si>
    <t>-863462362</t>
  </si>
  <si>
    <t>https://podminky.urs.cz/item/CS_URS_2025_01/784121013</t>
  </si>
  <si>
    <t>308</t>
  </si>
  <si>
    <t>784181111</t>
  </si>
  <si>
    <t>Penetrace podkladu jednonásobná základní silikátová bezbarvá v místnostech výšky do 3,80 m</t>
  </si>
  <si>
    <t>-103214380</t>
  </si>
  <si>
    <t>https://podminky.urs.cz/item/CS_URS_2025_01/784181111</t>
  </si>
  <si>
    <t>309</t>
  </si>
  <si>
    <t>784181113</t>
  </si>
  <si>
    <t>Penetrace podkladu jednonásobná základní silikátová bezbarvá v místnostech výšky přes 3,80 do 5,00 m</t>
  </si>
  <si>
    <t>1128473983</t>
  </si>
  <si>
    <t>https://podminky.urs.cz/item/CS_URS_2025_01/784181113</t>
  </si>
  <si>
    <t>310</t>
  </si>
  <si>
    <t>784211143</t>
  </si>
  <si>
    <t>Malby z malířských směsí oděruvzdorných za mokra Příplatek k cenám dvojnásobných maleb za zvýšenou pracnost při provádění styku 2 barev</t>
  </si>
  <si>
    <t>1906429296</t>
  </si>
  <si>
    <t>https://podminky.urs.cz/item/CS_URS_2025_01/784211143</t>
  </si>
  <si>
    <t>"0.01_zádveří"  10,48 ne</t>
  </si>
  <si>
    <t>"stěny"  (13,16-1,88)</t>
  </si>
  <si>
    <t>"0.02_sklad potravin"  12,27 ne</t>
  </si>
  <si>
    <t>"stěny"  (1,57)</t>
  </si>
  <si>
    <t>"0.03_škrabka brambor"  5,51 ne</t>
  </si>
  <si>
    <t>"stěny"  (9,6)</t>
  </si>
  <si>
    <t>"0.04_chodba"  28,61 ne</t>
  </si>
  <si>
    <t>"stěny"  (18,16+19,64-1,0)</t>
  </si>
  <si>
    <t>"0.06_sklad uhlí"  50,55 ne</t>
  </si>
  <si>
    <t>"stěny"  (28,57)</t>
  </si>
  <si>
    <t>"0.07_kotelna"  39,68 ne</t>
  </si>
  <si>
    <t>"stěny"  (27,37)</t>
  </si>
  <si>
    <t>"0.08_sušárna"  16,52 ne</t>
  </si>
  <si>
    <t>"stěny_k.o. 2,0 m"  (16,07)</t>
  </si>
  <si>
    <t>"0.09_prádelna"  19,16 ne</t>
  </si>
  <si>
    <t>"stěny_k.o. 2,0 m"  (17,25)</t>
  </si>
  <si>
    <t>"0.10_sklad prádla"  4,94 ne</t>
  </si>
  <si>
    <t>"stěny"  (8,8)</t>
  </si>
  <si>
    <t>"0.11_příjem prádla"  8,15 ne</t>
  </si>
  <si>
    <t>"stěny"  (12,15+0,75*2)</t>
  </si>
  <si>
    <t>"0.12_sklad prádla"  3,22 ne</t>
  </si>
  <si>
    <t>"stěny"  (7,23)</t>
  </si>
  <si>
    <t>"0.13_předsíň"  4,05 ne</t>
  </si>
  <si>
    <t>"stěny_k.o. 2,0 m"  (8,16)</t>
  </si>
  <si>
    <t>"0.14_sprcha"  3,13 ne</t>
  </si>
  <si>
    <t>"stěny_k.o. 2,0 m"  (7,68)</t>
  </si>
  <si>
    <t>"0.15_WC"  3,16 ne</t>
  </si>
  <si>
    <t>"stěny_k.o. 2,0 m"  (7,75)</t>
  </si>
  <si>
    <t>"1.01_zádveří"  19,80 ne</t>
  </si>
  <si>
    <t>"stěny"  (19,20)</t>
  </si>
  <si>
    <t>"1.07_jídelna"  32,99 ne</t>
  </si>
  <si>
    <t>"stěny"  (23,20)</t>
  </si>
  <si>
    <t>"1.08_kuchyň"  28,05 ne</t>
  </si>
  <si>
    <t>"stěny_k.o. 2,0 m"  (21,70)</t>
  </si>
  <si>
    <t>"1.09_sklad"  11,03 ne</t>
  </si>
  <si>
    <t>"stěny_k.o. 2,0 m"  ((13,90+2,45*2))</t>
  </si>
  <si>
    <t>"1.10_úklid"  1,7 ne</t>
  </si>
  <si>
    <t>"stěny_k.o. 2,0 m"  (5,7)</t>
  </si>
  <si>
    <t>"1.11_umývárna"  3,02 ne</t>
  </si>
  <si>
    <t>"stěny_k.o. 2,0 m"  (7,02)</t>
  </si>
  <si>
    <t>"1,14_výdej"  8,87 ne</t>
  </si>
  <si>
    <t>"stěny"  ((12,1+1,7*2+0,1))</t>
  </si>
  <si>
    <t>"1.15_sklad"  6,12 ne</t>
  </si>
  <si>
    <t>"stěny_k.o. 2,0 m"  (9,9)</t>
  </si>
  <si>
    <t>"1.16_schodiště"  43,33 ne</t>
  </si>
  <si>
    <t>"stěny"  (31,14)</t>
  </si>
  <si>
    <t>"1.17_kancelář"  19,16 ne</t>
  </si>
  <si>
    <t>"stěny"  (19,0)</t>
  </si>
  <si>
    <t>"1.18_chodba"  22,62 ne</t>
  </si>
  <si>
    <t>"stěny_linkrusta 1,6 m"  ((23,1+0,85*2))</t>
  </si>
  <si>
    <t>"1.19_předsíň"  6,37 ne</t>
  </si>
  <si>
    <t>"stěny_linkrusta 1,6 m"  (10,10)</t>
  </si>
  <si>
    <t>"1.20_umývárna"  5,25 ne</t>
  </si>
  <si>
    <t>"stěny_k.o. 2,0 m"  (9,2)</t>
  </si>
  <si>
    <t>"1.21_WC"  6,37 ne</t>
  </si>
  <si>
    <t>"stěny_k.o. 2,0 m"  (10,10)</t>
  </si>
  <si>
    <t>"1.22_sklad"  2,85 ne</t>
  </si>
  <si>
    <t>"stěny"  (6,80)</t>
  </si>
  <si>
    <t>"1.23_chodba"  2,66 ne</t>
  </si>
  <si>
    <t>"stěny"  (6,60)</t>
  </si>
  <si>
    <t>"1.24_sklad"  6,66 ne</t>
  </si>
  <si>
    <t>"stěny"  (10,80)</t>
  </si>
  <si>
    <t>"stěny"  (27,92)</t>
  </si>
  <si>
    <t>"1.26_kabinet"   12,78 ne</t>
  </si>
  <si>
    <t>"stěny"  (14,3)</t>
  </si>
  <si>
    <t xml:space="preserve">"1.27_chodba"  10,80 </t>
  </si>
  <si>
    <t>"stěny"  (13,2)</t>
  </si>
  <si>
    <t>"stěny"  (33,30)</t>
  </si>
  <si>
    <t>"2.01_schodiště"  61,46 ne</t>
  </si>
  <si>
    <t>"stěny"  (37,0)</t>
  </si>
  <si>
    <t>"2.02_šatna dětí"  10,92 ne</t>
  </si>
  <si>
    <t>"stěny"  (13,4)</t>
  </si>
  <si>
    <t>"2.03_šatna dětí"  17,89 ne</t>
  </si>
  <si>
    <t>"stěny_linkrusta 1,6 m"  (18,98)</t>
  </si>
  <si>
    <t>"2.04_úklid komora"  4,90 ne</t>
  </si>
  <si>
    <t>"stěny_linkrusta_1,6 m"  (8,90)</t>
  </si>
  <si>
    <t>"2.05_umývárna"  11,02 ne</t>
  </si>
  <si>
    <t>"stěny_k.o. 1,4 m"  ((13,9+0,875+0,75*3+2,0-0,775*2))</t>
  </si>
  <si>
    <t>"2.06_WC děti"  11,02 ne</t>
  </si>
  <si>
    <t>"stěny_k.o. 1,4 m"  (13,90)</t>
  </si>
  <si>
    <t>"2.07-2.09_sprcha zaměstnanci"  4,57 ne</t>
  </si>
  <si>
    <t>"stěny_k.o. 1,4 m"  ((7,0+3,55-0,85+3,55))</t>
  </si>
  <si>
    <t>"2.10_sklad"  6,79 ne</t>
  </si>
  <si>
    <t>"stěny"  (10,87)</t>
  </si>
  <si>
    <t>"2.11_sklad"  2,74 ne</t>
  </si>
  <si>
    <t>"stěny"  (6,71)</t>
  </si>
  <si>
    <t>"2.12_sklad hraček"  2,91 ne</t>
  </si>
  <si>
    <t>"stěny"  (6,89)</t>
  </si>
  <si>
    <t>"2.13_pracovna"  52,47 ne</t>
  </si>
  <si>
    <t>"stěny"  (29,10)</t>
  </si>
  <si>
    <t xml:space="preserve">"2.14_schodiště"  12,82_bez zásahu </t>
  </si>
  <si>
    <t>"2.16_kancelář"  14,94 ne</t>
  </si>
  <si>
    <t>"stěny"  (15,53)</t>
  </si>
  <si>
    <t>"2.17_chodba"  9,0 ne</t>
  </si>
  <si>
    <t>"stěny"  (12,20)</t>
  </si>
  <si>
    <t>"stěny"  (27,80)</t>
  </si>
  <si>
    <t>"2.19_sklad"  6,67 ne</t>
  </si>
  <si>
    <t>"stěny"  (10,81)</t>
  </si>
  <si>
    <t>"2.20_sklad"  2,65 ne</t>
  </si>
  <si>
    <t>"stěny_k.o. 1,5 m"  (6,59)</t>
  </si>
  <si>
    <t>"2.21_sklad hraček"  2,85 ne</t>
  </si>
  <si>
    <t>"stěny"  (6,8)</t>
  </si>
  <si>
    <t>"stěny"  (32,80)</t>
  </si>
  <si>
    <t>311</t>
  </si>
  <si>
    <t>784211151</t>
  </si>
  <si>
    <t>Malby z malířských směsí oděruvzdorných za mokra Příplatek k cenám dvojnásobných maleb za provádění barevné malby tónované tónovacími přípravky</t>
  </si>
  <si>
    <t>-963600983</t>
  </si>
  <si>
    <t>https://podminky.urs.cz/item/CS_URS_2025_01/784211151</t>
  </si>
  <si>
    <t xml:space="preserve">"ostění"  (1,35+1,2*2)*0,2 </t>
  </si>
  <si>
    <t>312</t>
  </si>
  <si>
    <t>784331001</t>
  </si>
  <si>
    <t>Malby protiplísňové dvojnásobné, bílé v místnostech výšky do 3,80 m</t>
  </si>
  <si>
    <t>-794590165</t>
  </si>
  <si>
    <t>https://podminky.urs.cz/item/CS_URS_2025_01/784331001</t>
  </si>
  <si>
    <t>313</t>
  </si>
  <si>
    <t>784331003</t>
  </si>
  <si>
    <t>Malby protiplísňové dvojnásobné, bílé v místnostech výšky přes 3,80 do 5,00 m</t>
  </si>
  <si>
    <t>715991888</t>
  </si>
  <si>
    <t>https://podminky.urs.cz/item/CS_URS_2025_01/784331003</t>
  </si>
  <si>
    <t>Práce a dodávky M</t>
  </si>
  <si>
    <t>46-M</t>
  </si>
  <si>
    <t>Zemní práce při extr.mont.pracích</t>
  </si>
  <si>
    <t>314</t>
  </si>
  <si>
    <t>460161151</t>
  </si>
  <si>
    <t>Hloubení kabelových rýh ručně včetně urovnání dna s přemístěním výkopku do vzdálenosti 3 m od okraje jámy nebo s naložením na dopravní prostředek šířky 35 cm hloubky 60 cm v hornině třídy těžitelnosti I skupiny 1 a 2</t>
  </si>
  <si>
    <t>-1145201955</t>
  </si>
  <si>
    <t>https://podminky.urs.cz/item/CS_URS_2025_01/460161151</t>
  </si>
  <si>
    <t>315</t>
  </si>
  <si>
    <t>460431161</t>
  </si>
  <si>
    <t>Zásyp kabelových rýh ručně s přemístění sypaniny ze vzdálenosti do 10 m, s uložením výkopku ve vrstvách včetně zhutnění a úpravy povrchu šířky 35 cm hloubky 60 cm z horniny třídy těžitelnosti I skupiny 1 a 2</t>
  </si>
  <si>
    <t>1776981423</t>
  </si>
  <si>
    <t>https://podminky.urs.cz/item/CS_URS_2025_01/460431161</t>
  </si>
  <si>
    <t>316</t>
  </si>
  <si>
    <t>460661111</t>
  </si>
  <si>
    <t>Kabelové lože z písku včetně podsypu, zhutnění a urovnání povrchu pro kabely nn bez zakrytí, šířky do 35 cm</t>
  </si>
  <si>
    <t>810277632</t>
  </si>
  <si>
    <t>https://podminky.urs.cz/item/CS_URS_2025_01/460661111</t>
  </si>
  <si>
    <t>317</t>
  </si>
  <si>
    <t>460581121</t>
  </si>
  <si>
    <t>Úprava terénu zatravnění, včetně dodání osiva a zalití vodou na rovině</t>
  </si>
  <si>
    <t>1344273795</t>
  </si>
  <si>
    <t>https://podminky.urs.cz/item/CS_URS_2025_01/460581121</t>
  </si>
  <si>
    <t>6,0*0,35</t>
  </si>
  <si>
    <t>529.2 - Stěhování nábytku</t>
  </si>
  <si>
    <t xml:space="preserve">St00 - Stěhování </t>
  </si>
  <si>
    <t>St00</t>
  </si>
  <si>
    <t xml:space="preserve">Stěhování </t>
  </si>
  <si>
    <t>ST01</t>
  </si>
  <si>
    <t>Stěhovací a manipulační práce s interierovým zařízením objektu</t>
  </si>
  <si>
    <t>512</t>
  </si>
  <si>
    <t>137467924</t>
  </si>
  <si>
    <t>ST02</t>
  </si>
  <si>
    <t>Poplatek za uskladnění</t>
  </si>
  <si>
    <t>223661515</t>
  </si>
  <si>
    <t>529.3 -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</si>
  <si>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</si>
  <si>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</si>
  <si>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</si>
  <si>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</si>
  <si>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</si>
  <si>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</si>
  <si>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</si>
  <si>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VRN1</t>
  </si>
  <si>
    <t>Průzkumné, geodetické a projektové práce</t>
  </si>
  <si>
    <t>013254000</t>
  </si>
  <si>
    <t>Dokumentace skutečného provedení stavby</t>
  </si>
  <si>
    <t>1024</t>
  </si>
  <si>
    <t>787320001</t>
  </si>
  <si>
    <t>https://podminky.urs.cz/item/CS_URS_2025_01/013254000</t>
  </si>
  <si>
    <t>VRN3</t>
  </si>
  <si>
    <t>Zařízení staveniště</t>
  </si>
  <si>
    <t>030001000</t>
  </si>
  <si>
    <t>1113433743</t>
  </si>
  <si>
    <t>https://podminky.urs.cz/item/CS_URS_2025_01/030001000</t>
  </si>
  <si>
    <t>VRN4</t>
  </si>
  <si>
    <t>Inženýrská činnost</t>
  </si>
  <si>
    <t>045002000</t>
  </si>
  <si>
    <t>Kompletační a koordinační činnost</t>
  </si>
  <si>
    <t>-1319083094</t>
  </si>
  <si>
    <t>https://podminky.urs.cz/item/CS_URS_2025_01/045002000</t>
  </si>
  <si>
    <t>VRN6</t>
  </si>
  <si>
    <t>Územní vlivy</t>
  </si>
  <si>
    <t>060001000</t>
  </si>
  <si>
    <t>-1716279471</t>
  </si>
  <si>
    <t>https://podminky.urs.cz/item/CS_URS_2025_01/060001000</t>
  </si>
  <si>
    <t>VRN7</t>
  </si>
  <si>
    <t>Provozní vlivy</t>
  </si>
  <si>
    <t>070001000</t>
  </si>
  <si>
    <t>616163885</t>
  </si>
  <si>
    <t>https://podminky.urs.cz/item/CS_URS_2025_01/070001000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</si>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</sst>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5_01/742124005" TargetMode="External"/><Relationship Id="rId21" Type="http://schemas.openxmlformats.org/officeDocument/2006/relationships/hyperlink" Target="https://podminky.urs.cz/item/CS_URS_2025_01/952901111" TargetMode="External"/><Relationship Id="rId42" Type="http://schemas.openxmlformats.org/officeDocument/2006/relationships/hyperlink" Target="https://podminky.urs.cz/item/CS_URS_2025_01/711161215" TargetMode="External"/><Relationship Id="rId63" Type="http://schemas.openxmlformats.org/officeDocument/2006/relationships/hyperlink" Target="https://podminky.urs.cz/item/CS_URS_2025_01/741130004" TargetMode="External"/><Relationship Id="rId84" Type="http://schemas.openxmlformats.org/officeDocument/2006/relationships/hyperlink" Target="https://podminky.urs.cz/item/CS_URS_2025_01/741330031" TargetMode="External"/><Relationship Id="rId138" Type="http://schemas.openxmlformats.org/officeDocument/2006/relationships/hyperlink" Target="https://podminky.urs.cz/item/CS_URS_2025_01/742220071" TargetMode="External"/><Relationship Id="rId159" Type="http://schemas.openxmlformats.org/officeDocument/2006/relationships/hyperlink" Target="https://podminky.urs.cz/item/CS_URS_2025_01/771575441" TargetMode="External"/><Relationship Id="rId170" Type="http://schemas.openxmlformats.org/officeDocument/2006/relationships/hyperlink" Target="https://podminky.urs.cz/item/CS_URS_2025_01/781475219" TargetMode="External"/><Relationship Id="rId107" Type="http://schemas.openxmlformats.org/officeDocument/2006/relationships/hyperlink" Target="https://podminky.urs.cz/item/CS_URS_2025_01/742220252" TargetMode="External"/><Relationship Id="rId11" Type="http://schemas.openxmlformats.org/officeDocument/2006/relationships/hyperlink" Target="https://podminky.urs.cz/item/CS_URS_2025_01/612325417" TargetMode="External"/><Relationship Id="rId32" Type="http://schemas.openxmlformats.org/officeDocument/2006/relationships/hyperlink" Target="https://podminky.urs.cz/item/CS_URS_2025_01/979021111" TargetMode="External"/><Relationship Id="rId53" Type="http://schemas.openxmlformats.org/officeDocument/2006/relationships/hyperlink" Target="https://podminky.urs.cz/item/CS_URS_2025_01/741120105" TargetMode="External"/><Relationship Id="rId74" Type="http://schemas.openxmlformats.org/officeDocument/2006/relationships/hyperlink" Target="https://podminky.urs.cz/item/CS_URS_2025_01/741311001" TargetMode="External"/><Relationship Id="rId128" Type="http://schemas.openxmlformats.org/officeDocument/2006/relationships/hyperlink" Target="https://podminky.urs.cz/item/CS_URS_2025_01/742330022" TargetMode="External"/><Relationship Id="rId149" Type="http://schemas.openxmlformats.org/officeDocument/2006/relationships/hyperlink" Target="https://podminky.urs.cz/item/CS_URS_2025_01/763431001" TargetMode="External"/><Relationship Id="rId5" Type="http://schemas.openxmlformats.org/officeDocument/2006/relationships/hyperlink" Target="https://podminky.urs.cz/item/CS_URS_2025_01/342271212" TargetMode="External"/><Relationship Id="rId95" Type="http://schemas.openxmlformats.org/officeDocument/2006/relationships/hyperlink" Target="https://podminky.urs.cz/item/CS_URS_2025_01/742121001" TargetMode="External"/><Relationship Id="rId160" Type="http://schemas.openxmlformats.org/officeDocument/2006/relationships/hyperlink" Target="https://podminky.urs.cz/item/CS_URS_2025_01/998771121" TargetMode="External"/><Relationship Id="rId181" Type="http://schemas.openxmlformats.org/officeDocument/2006/relationships/hyperlink" Target="https://podminky.urs.cz/item/CS_URS_2025_01/784331003" TargetMode="External"/><Relationship Id="rId22" Type="http://schemas.openxmlformats.org/officeDocument/2006/relationships/hyperlink" Target="https://podminky.urs.cz/item/CS_URS_2025_01/963023712" TargetMode="External"/><Relationship Id="rId43" Type="http://schemas.openxmlformats.org/officeDocument/2006/relationships/hyperlink" Target="https://podminky.urs.cz/item/CS_URS_2025_01/741110062" TargetMode="External"/><Relationship Id="rId64" Type="http://schemas.openxmlformats.org/officeDocument/2006/relationships/hyperlink" Target="https://podminky.urs.cz/item/CS_URS_2025_01/741130005" TargetMode="External"/><Relationship Id="rId118" Type="http://schemas.openxmlformats.org/officeDocument/2006/relationships/hyperlink" Target="https://podminky.urs.cz/item/CS_URS_2025_01/742230001" TargetMode="External"/><Relationship Id="rId139" Type="http://schemas.openxmlformats.org/officeDocument/2006/relationships/hyperlink" Target="https://podminky.urs.cz/item/CS_URS_2025_01/742310002" TargetMode="External"/><Relationship Id="rId85" Type="http://schemas.openxmlformats.org/officeDocument/2006/relationships/hyperlink" Target="https://podminky.urs.cz/item/CS_URS_2025_01/741372022" TargetMode="External"/><Relationship Id="rId150" Type="http://schemas.openxmlformats.org/officeDocument/2006/relationships/hyperlink" Target="https://podminky.urs.cz/item/CS_URS_2025_01/998763332" TargetMode="External"/><Relationship Id="rId171" Type="http://schemas.openxmlformats.org/officeDocument/2006/relationships/hyperlink" Target="https://podminky.urs.cz/item/CS_URS_2025_01/781475291" TargetMode="External"/><Relationship Id="rId12" Type="http://schemas.openxmlformats.org/officeDocument/2006/relationships/hyperlink" Target="https://podminky.urs.cz/item/CS_URS_2025_01/619991015" TargetMode="External"/><Relationship Id="rId33" Type="http://schemas.openxmlformats.org/officeDocument/2006/relationships/hyperlink" Target="https://podminky.urs.cz/item/CS_URS_2025_01/979051121" TargetMode="External"/><Relationship Id="rId108" Type="http://schemas.openxmlformats.org/officeDocument/2006/relationships/hyperlink" Target="https://podminky.urs.cz/item/CS_URS_2025_01/742220255" TargetMode="External"/><Relationship Id="rId129" Type="http://schemas.openxmlformats.org/officeDocument/2006/relationships/hyperlink" Target="https://podminky.urs.cz/item/CS_URS_2025_01/742330023" TargetMode="External"/><Relationship Id="rId54" Type="http://schemas.openxmlformats.org/officeDocument/2006/relationships/hyperlink" Target="https://podminky.urs.cz/item/CS_URS_2025_01/741122015" TargetMode="External"/><Relationship Id="rId75" Type="http://schemas.openxmlformats.org/officeDocument/2006/relationships/hyperlink" Target="https://podminky.urs.cz/item/CS_URS_2025_01/741313002" TargetMode="External"/><Relationship Id="rId96" Type="http://schemas.openxmlformats.org/officeDocument/2006/relationships/hyperlink" Target="https://podminky.urs.cz/item/CS_URS_2025_01/742210121" TargetMode="External"/><Relationship Id="rId140" Type="http://schemas.openxmlformats.org/officeDocument/2006/relationships/hyperlink" Target="https://podminky.urs.cz/item/CS_URS_2025_01/742320051" TargetMode="External"/><Relationship Id="rId161" Type="http://schemas.openxmlformats.org/officeDocument/2006/relationships/hyperlink" Target="https://podminky.urs.cz/item/CS_URS_2025_01/775591311" TargetMode="External"/><Relationship Id="rId182" Type="http://schemas.openxmlformats.org/officeDocument/2006/relationships/hyperlink" Target="https://podminky.urs.cz/item/CS_URS_2025_01/460161151" TargetMode="External"/><Relationship Id="rId6" Type="http://schemas.openxmlformats.org/officeDocument/2006/relationships/hyperlink" Target="https://podminky.urs.cz/item/CS_URS_2025_01/434191433" TargetMode="External"/><Relationship Id="rId23" Type="http://schemas.openxmlformats.org/officeDocument/2006/relationships/hyperlink" Target="https://podminky.urs.cz/item/CS_URS_2025_01/965082941" TargetMode="External"/><Relationship Id="rId119" Type="http://schemas.openxmlformats.org/officeDocument/2006/relationships/hyperlink" Target="https://podminky.urs.cz/item/CS_URS_2025_01/742230003" TargetMode="External"/><Relationship Id="rId44" Type="http://schemas.openxmlformats.org/officeDocument/2006/relationships/hyperlink" Target="https://podminky.urs.cz/item/CS_URS_2025_01/741110063" TargetMode="External"/><Relationship Id="rId65" Type="http://schemas.openxmlformats.org/officeDocument/2006/relationships/hyperlink" Target="https://podminky.urs.cz/item/CS_URS_2025_01/741130011" TargetMode="External"/><Relationship Id="rId86" Type="http://schemas.openxmlformats.org/officeDocument/2006/relationships/hyperlink" Target="https://podminky.urs.cz/item/CS_URS_2025_01/741372063" TargetMode="External"/><Relationship Id="rId130" Type="http://schemas.openxmlformats.org/officeDocument/2006/relationships/hyperlink" Target="https://podminky.urs.cz/item/CS_URS_2025_01/742330029" TargetMode="External"/><Relationship Id="rId151" Type="http://schemas.openxmlformats.org/officeDocument/2006/relationships/hyperlink" Target="https://podminky.urs.cz/item/CS_URS_2025_01/766411811" TargetMode="External"/><Relationship Id="rId172" Type="http://schemas.openxmlformats.org/officeDocument/2006/relationships/hyperlink" Target="https://podminky.urs.cz/item/CS_URS_2025_01/784121001" TargetMode="External"/><Relationship Id="rId13" Type="http://schemas.openxmlformats.org/officeDocument/2006/relationships/hyperlink" Target="https://podminky.urs.cz/item/CS_URS_2025_01/619996145" TargetMode="External"/><Relationship Id="rId18" Type="http://schemas.openxmlformats.org/officeDocument/2006/relationships/hyperlink" Target="https://podminky.urs.cz/item/CS_URS_2025_01/635111411" TargetMode="External"/><Relationship Id="rId39" Type="http://schemas.openxmlformats.org/officeDocument/2006/relationships/hyperlink" Target="https://podminky.urs.cz/item/CS_URS_2025_01/997013871" TargetMode="External"/><Relationship Id="rId109" Type="http://schemas.openxmlformats.org/officeDocument/2006/relationships/hyperlink" Target="https://podminky.urs.cz/item/CS_URS_2025_01/742220401" TargetMode="External"/><Relationship Id="rId34" Type="http://schemas.openxmlformats.org/officeDocument/2006/relationships/hyperlink" Target="https://podminky.urs.cz/item/CS_URS_2025_01/985141111" TargetMode="External"/><Relationship Id="rId50" Type="http://schemas.openxmlformats.org/officeDocument/2006/relationships/hyperlink" Target="https://podminky.urs.cz/item/CS_URS_2025_01/741112003" TargetMode="External"/><Relationship Id="rId55" Type="http://schemas.openxmlformats.org/officeDocument/2006/relationships/hyperlink" Target="https://podminky.urs.cz/item/CS_URS_2025_01/741122016" TargetMode="External"/><Relationship Id="rId76" Type="http://schemas.openxmlformats.org/officeDocument/2006/relationships/hyperlink" Target="https://podminky.urs.cz/item/CS_URS_2025_01/741320101" TargetMode="External"/><Relationship Id="rId97" Type="http://schemas.openxmlformats.org/officeDocument/2006/relationships/hyperlink" Target="https://podminky.urs.cz/item/CS_URS_2025_01/742220004" TargetMode="External"/><Relationship Id="rId104" Type="http://schemas.openxmlformats.org/officeDocument/2006/relationships/hyperlink" Target="https://podminky.urs.cz/item/CS_URS_2025_01/742220231" TargetMode="External"/><Relationship Id="rId120" Type="http://schemas.openxmlformats.org/officeDocument/2006/relationships/hyperlink" Target="https://podminky.urs.cz/item/CS_URS_2025_01/742230007" TargetMode="External"/><Relationship Id="rId125" Type="http://schemas.openxmlformats.org/officeDocument/2006/relationships/hyperlink" Target="https://podminky.urs.cz/item/CS_URS_2025_01/742330001" TargetMode="External"/><Relationship Id="rId141" Type="http://schemas.openxmlformats.org/officeDocument/2006/relationships/hyperlink" Target="https://podminky.urs.cz/item/CS_URS_2025_01/742320052" TargetMode="External"/><Relationship Id="rId146" Type="http://schemas.openxmlformats.org/officeDocument/2006/relationships/hyperlink" Target="https://podminky.urs.cz/item/CS_URS_2025_01/763111322" TargetMode="External"/><Relationship Id="rId167" Type="http://schemas.openxmlformats.org/officeDocument/2006/relationships/hyperlink" Target="https://podminky.urs.cz/item/CS_URS_2025_01/776201811" TargetMode="External"/><Relationship Id="rId7" Type="http://schemas.openxmlformats.org/officeDocument/2006/relationships/hyperlink" Target="https://podminky.urs.cz/item/CS_URS_2025_01/566901124" TargetMode="External"/><Relationship Id="rId71" Type="http://schemas.openxmlformats.org/officeDocument/2006/relationships/hyperlink" Target="https://podminky.urs.cz/item/CS_URS_2025_01/741310122" TargetMode="External"/><Relationship Id="rId92" Type="http://schemas.openxmlformats.org/officeDocument/2006/relationships/hyperlink" Target="https://podminky.urs.cz/item/CS_URS_2025_01/741920111" TargetMode="External"/><Relationship Id="rId162" Type="http://schemas.openxmlformats.org/officeDocument/2006/relationships/hyperlink" Target="https://podminky.urs.cz/item/CS_URS_2025_01/998775122" TargetMode="External"/><Relationship Id="rId183" Type="http://schemas.openxmlformats.org/officeDocument/2006/relationships/hyperlink" Target="https://podminky.urs.cz/item/CS_URS_2025_01/460431161" TargetMode="External"/><Relationship Id="rId2" Type="http://schemas.openxmlformats.org/officeDocument/2006/relationships/hyperlink" Target="https://podminky.urs.cz/item/CS_URS_2025_01/113204111" TargetMode="External"/><Relationship Id="rId29" Type="http://schemas.openxmlformats.org/officeDocument/2006/relationships/hyperlink" Target="https://podminky.urs.cz/item/CS_URS_2025_01/977132111" TargetMode="External"/><Relationship Id="rId24" Type="http://schemas.openxmlformats.org/officeDocument/2006/relationships/hyperlink" Target="https://podminky.urs.cz/item/CS_URS_2025_01/971033131" TargetMode="External"/><Relationship Id="rId40" Type="http://schemas.openxmlformats.org/officeDocument/2006/relationships/hyperlink" Target="https://podminky.urs.cz/item/CS_URS_2025_01/997013811" TargetMode="External"/><Relationship Id="rId45" Type="http://schemas.openxmlformats.org/officeDocument/2006/relationships/hyperlink" Target="https://podminky.urs.cz/item/CS_URS_2025_01/741110302" TargetMode="External"/><Relationship Id="rId66" Type="http://schemas.openxmlformats.org/officeDocument/2006/relationships/hyperlink" Target="https://podminky.urs.cz/item/CS_URS_2025_01/741130012" TargetMode="External"/><Relationship Id="rId87" Type="http://schemas.openxmlformats.org/officeDocument/2006/relationships/hyperlink" Target="https://podminky.urs.cz/item/CS_URS_2025_01/741372073" TargetMode="External"/><Relationship Id="rId110" Type="http://schemas.openxmlformats.org/officeDocument/2006/relationships/hyperlink" Target="https://podminky.urs.cz/item/CS_URS_2025_01/742220402" TargetMode="External"/><Relationship Id="rId115" Type="http://schemas.openxmlformats.org/officeDocument/2006/relationships/hyperlink" Target="https://podminky.urs.cz/item/CS_URS_2025_01/742110504" TargetMode="External"/><Relationship Id="rId131" Type="http://schemas.openxmlformats.org/officeDocument/2006/relationships/hyperlink" Target="https://podminky.urs.cz/item/CS_URS_2025_01/742330034" TargetMode="External"/><Relationship Id="rId136" Type="http://schemas.openxmlformats.org/officeDocument/2006/relationships/hyperlink" Target="https://podminky.urs.cz/item/CS_URS_2025_01/742122001" TargetMode="External"/><Relationship Id="rId157" Type="http://schemas.openxmlformats.org/officeDocument/2006/relationships/hyperlink" Target="https://podminky.urs.cz/item/CS_URS_2025_01/998766121" TargetMode="External"/><Relationship Id="rId178" Type="http://schemas.openxmlformats.org/officeDocument/2006/relationships/hyperlink" Target="https://podminky.urs.cz/item/CS_URS_2025_01/784211143" TargetMode="External"/><Relationship Id="rId61" Type="http://schemas.openxmlformats.org/officeDocument/2006/relationships/hyperlink" Target="https://podminky.urs.cz/item/CS_URS_2025_01/741130001" TargetMode="External"/><Relationship Id="rId82" Type="http://schemas.openxmlformats.org/officeDocument/2006/relationships/hyperlink" Target="https://podminky.urs.cz/item/CS_URS_2025_01/741321041" TargetMode="External"/><Relationship Id="rId152" Type="http://schemas.openxmlformats.org/officeDocument/2006/relationships/hyperlink" Target="https://podminky.urs.cz/item/CS_URS_2025_01/766411822" TargetMode="External"/><Relationship Id="rId173" Type="http://schemas.openxmlformats.org/officeDocument/2006/relationships/hyperlink" Target="https://podminky.urs.cz/item/CS_URS_2025_01/784121003" TargetMode="External"/><Relationship Id="rId19" Type="http://schemas.openxmlformats.org/officeDocument/2006/relationships/hyperlink" Target="https://podminky.urs.cz/item/CS_URS_2025_01/916331112" TargetMode="External"/><Relationship Id="rId14" Type="http://schemas.openxmlformats.org/officeDocument/2006/relationships/hyperlink" Target="https://podminky.urs.cz/item/CS_URS_2025_01/622225112" TargetMode="External"/><Relationship Id="rId30" Type="http://schemas.openxmlformats.org/officeDocument/2006/relationships/hyperlink" Target="https://podminky.urs.cz/item/CS_URS_2025_01/977151121" TargetMode="External"/><Relationship Id="rId35" Type="http://schemas.openxmlformats.org/officeDocument/2006/relationships/hyperlink" Target="https://podminky.urs.cz/item/CS_URS_2025_01/985421111" TargetMode="External"/><Relationship Id="rId56" Type="http://schemas.openxmlformats.org/officeDocument/2006/relationships/hyperlink" Target="https://podminky.urs.cz/item/CS_URS_2025_01/741122031" TargetMode="External"/><Relationship Id="rId77" Type="http://schemas.openxmlformats.org/officeDocument/2006/relationships/hyperlink" Target="https://podminky.urs.cz/item/CS_URS_2025_01/741320111" TargetMode="External"/><Relationship Id="rId100" Type="http://schemas.openxmlformats.org/officeDocument/2006/relationships/hyperlink" Target="https://podminky.urs.cz/item/CS_URS_2025_01/742220121" TargetMode="External"/><Relationship Id="rId105" Type="http://schemas.openxmlformats.org/officeDocument/2006/relationships/hyperlink" Target="https://podminky.urs.cz/item/CS_URS_2025_01/742220232" TargetMode="External"/><Relationship Id="rId126" Type="http://schemas.openxmlformats.org/officeDocument/2006/relationships/hyperlink" Target="https://podminky.urs.cz/item/CS_URS_2025_01/742330012" TargetMode="External"/><Relationship Id="rId147" Type="http://schemas.openxmlformats.org/officeDocument/2006/relationships/hyperlink" Target="https://podminky.urs.cz/item/CS_URS_2025_01/763131511" TargetMode="External"/><Relationship Id="rId168" Type="http://schemas.openxmlformats.org/officeDocument/2006/relationships/hyperlink" Target="https://podminky.urs.cz/item/CS_URS_2025_01/776211111" TargetMode="External"/><Relationship Id="rId8" Type="http://schemas.openxmlformats.org/officeDocument/2006/relationships/hyperlink" Target="https://podminky.urs.cz/item/CS_URS_2025_01/596211110" TargetMode="External"/><Relationship Id="rId51" Type="http://schemas.openxmlformats.org/officeDocument/2006/relationships/hyperlink" Target="https://podminky.urs.cz/item/CS_URS_2025_01/741112061" TargetMode="External"/><Relationship Id="rId72" Type="http://schemas.openxmlformats.org/officeDocument/2006/relationships/hyperlink" Target="https://podminky.urs.cz/item/CS_URS_2025_01/741310126" TargetMode="External"/><Relationship Id="rId93" Type="http://schemas.openxmlformats.org/officeDocument/2006/relationships/hyperlink" Target="https://podminky.urs.cz/item/CS_URS_2025_01/998741122" TargetMode="External"/><Relationship Id="rId98" Type="http://schemas.openxmlformats.org/officeDocument/2006/relationships/hyperlink" Target="https://podminky.urs.cz/item/CS_URS_2025_01/742220053" TargetMode="External"/><Relationship Id="rId121" Type="http://schemas.openxmlformats.org/officeDocument/2006/relationships/hyperlink" Target="https://podminky.urs.cz/item/CS_URS_2025_01/742230103" TargetMode="External"/><Relationship Id="rId142" Type="http://schemas.openxmlformats.org/officeDocument/2006/relationships/hyperlink" Target="https://podminky.urs.cz/item/CS_URS_2025_01/742310006" TargetMode="External"/><Relationship Id="rId163" Type="http://schemas.openxmlformats.org/officeDocument/2006/relationships/hyperlink" Target="https://podminky.urs.cz/item/CS_URS_2025_01/776111116" TargetMode="External"/><Relationship Id="rId184" Type="http://schemas.openxmlformats.org/officeDocument/2006/relationships/hyperlink" Target="https://podminky.urs.cz/item/CS_URS_2025_01/460661111" TargetMode="External"/><Relationship Id="rId3" Type="http://schemas.openxmlformats.org/officeDocument/2006/relationships/hyperlink" Target="https://podminky.urs.cz/item/CS_URS_2025_01/184512111" TargetMode="External"/><Relationship Id="rId25" Type="http://schemas.openxmlformats.org/officeDocument/2006/relationships/hyperlink" Target="https://podminky.urs.cz/item/CS_URS_2025_01/971033161" TargetMode="External"/><Relationship Id="rId46" Type="http://schemas.openxmlformats.org/officeDocument/2006/relationships/hyperlink" Target="https://podminky.urs.cz/item/CS_URS_2025_01/741110302" TargetMode="External"/><Relationship Id="rId67" Type="http://schemas.openxmlformats.org/officeDocument/2006/relationships/hyperlink" Target="https://podminky.urs.cz/item/CS_URS_2025_01/741210001" TargetMode="External"/><Relationship Id="rId116" Type="http://schemas.openxmlformats.org/officeDocument/2006/relationships/hyperlink" Target="https://podminky.urs.cz/item/CS_URS_2025_01/742124002" TargetMode="External"/><Relationship Id="rId137" Type="http://schemas.openxmlformats.org/officeDocument/2006/relationships/hyperlink" Target="https://podminky.urs.cz/item/CS_URS_2025_01/742220061" TargetMode="External"/><Relationship Id="rId158" Type="http://schemas.openxmlformats.org/officeDocument/2006/relationships/hyperlink" Target="https://podminky.urs.cz/item/CS_URS_2025_01/771571810" TargetMode="External"/><Relationship Id="rId20" Type="http://schemas.openxmlformats.org/officeDocument/2006/relationships/hyperlink" Target="https://podminky.urs.cz/item/CS_URS_2025_01/949101112" TargetMode="External"/><Relationship Id="rId41" Type="http://schemas.openxmlformats.org/officeDocument/2006/relationships/hyperlink" Target="https://podminky.urs.cz/item/CS_URS_2025_01/998018002" TargetMode="External"/><Relationship Id="rId62" Type="http://schemas.openxmlformats.org/officeDocument/2006/relationships/hyperlink" Target="https://podminky.urs.cz/item/CS_URS_2025_01/741130003" TargetMode="External"/><Relationship Id="rId83" Type="http://schemas.openxmlformats.org/officeDocument/2006/relationships/hyperlink" Target="https://podminky.urs.cz/item/CS_URS_2025_01/741322111" TargetMode="External"/><Relationship Id="rId88" Type="http://schemas.openxmlformats.org/officeDocument/2006/relationships/hyperlink" Target="https://podminky.urs.cz/item/CS_URS_2025_01/741372112" TargetMode="External"/><Relationship Id="rId111" Type="http://schemas.openxmlformats.org/officeDocument/2006/relationships/hyperlink" Target="https://podminky.urs.cz/item/CS_URS_2025_01/742220411" TargetMode="External"/><Relationship Id="rId132" Type="http://schemas.openxmlformats.org/officeDocument/2006/relationships/hyperlink" Target="https://podminky.urs.cz/item/CS_URS_2025_01/742330044" TargetMode="External"/><Relationship Id="rId153" Type="http://schemas.openxmlformats.org/officeDocument/2006/relationships/hyperlink" Target="https://podminky.urs.cz/item/CS_URS_2025_01/766660021" TargetMode="External"/><Relationship Id="rId174" Type="http://schemas.openxmlformats.org/officeDocument/2006/relationships/hyperlink" Target="https://podminky.urs.cz/item/CS_URS_2025_01/784121011" TargetMode="External"/><Relationship Id="rId179" Type="http://schemas.openxmlformats.org/officeDocument/2006/relationships/hyperlink" Target="https://podminky.urs.cz/item/CS_URS_2025_01/784211151" TargetMode="External"/><Relationship Id="rId15" Type="http://schemas.openxmlformats.org/officeDocument/2006/relationships/hyperlink" Target="https://podminky.urs.cz/item/CS_URS_2025_01/623511112" TargetMode="External"/><Relationship Id="rId36" Type="http://schemas.openxmlformats.org/officeDocument/2006/relationships/hyperlink" Target="https://podminky.urs.cz/item/CS_URS_2025_01/997013213" TargetMode="External"/><Relationship Id="rId57" Type="http://schemas.openxmlformats.org/officeDocument/2006/relationships/hyperlink" Target="https://podminky.urs.cz/item/CS_URS_2025_01/741122031" TargetMode="External"/><Relationship Id="rId106" Type="http://schemas.openxmlformats.org/officeDocument/2006/relationships/hyperlink" Target="https://podminky.urs.cz/item/CS_URS_2025_01/742220235" TargetMode="External"/><Relationship Id="rId127" Type="http://schemas.openxmlformats.org/officeDocument/2006/relationships/hyperlink" Target="https://podminky.urs.cz/item/CS_URS_2025_01/742330021" TargetMode="External"/><Relationship Id="rId10" Type="http://schemas.openxmlformats.org/officeDocument/2006/relationships/hyperlink" Target="https://podminky.urs.cz/item/CS_URS_2025_01/612135101" TargetMode="External"/><Relationship Id="rId31" Type="http://schemas.openxmlformats.org/officeDocument/2006/relationships/hyperlink" Target="https://podminky.urs.cz/item/CS_URS_2025_01/977332121" TargetMode="External"/><Relationship Id="rId52" Type="http://schemas.openxmlformats.org/officeDocument/2006/relationships/hyperlink" Target="https://podminky.urs.cz/item/CS_URS_2025_01/741112101" TargetMode="External"/><Relationship Id="rId73" Type="http://schemas.openxmlformats.org/officeDocument/2006/relationships/hyperlink" Target="https://podminky.urs.cz/item/CS_URS_2025_01/741310431" TargetMode="External"/><Relationship Id="rId78" Type="http://schemas.openxmlformats.org/officeDocument/2006/relationships/hyperlink" Target="https://podminky.urs.cz/item/CS_URS_2025_01/741320161" TargetMode="External"/><Relationship Id="rId94" Type="http://schemas.openxmlformats.org/officeDocument/2006/relationships/hyperlink" Target="https://podminky.urs.cz/item/CS_URS_2025_01/742110504" TargetMode="External"/><Relationship Id="rId99" Type="http://schemas.openxmlformats.org/officeDocument/2006/relationships/hyperlink" Target="https://podminky.urs.cz/item/CS_URS_2025_01/742220081" TargetMode="External"/><Relationship Id="rId101" Type="http://schemas.openxmlformats.org/officeDocument/2006/relationships/hyperlink" Target="https://podminky.urs.cz/item/CS_URS_2025_01/742220141" TargetMode="External"/><Relationship Id="rId122" Type="http://schemas.openxmlformats.org/officeDocument/2006/relationships/hyperlink" Target="https://podminky.urs.cz/item/CS_URS_2025_01/742110504" TargetMode="External"/><Relationship Id="rId143" Type="http://schemas.openxmlformats.org/officeDocument/2006/relationships/hyperlink" Target="https://podminky.urs.cz/item/CS_URS_2025_01/742320031" TargetMode="External"/><Relationship Id="rId148" Type="http://schemas.openxmlformats.org/officeDocument/2006/relationships/hyperlink" Target="https://podminky.urs.cz/item/CS_URS_2025_01/763181311" TargetMode="External"/><Relationship Id="rId164" Type="http://schemas.openxmlformats.org/officeDocument/2006/relationships/hyperlink" Target="https://podminky.urs.cz/item/CS_URS_2025_01/776111311" TargetMode="External"/><Relationship Id="rId169" Type="http://schemas.openxmlformats.org/officeDocument/2006/relationships/hyperlink" Target="https://podminky.urs.cz/item/CS_URS_2025_01/998776122" TargetMode="External"/><Relationship Id="rId185" Type="http://schemas.openxmlformats.org/officeDocument/2006/relationships/hyperlink" Target="https://podminky.urs.cz/item/CS_URS_2025_01/460581121" TargetMode="External"/><Relationship Id="rId4" Type="http://schemas.openxmlformats.org/officeDocument/2006/relationships/hyperlink" Target="https://podminky.urs.cz/item/CS_URS_2025_01/184801121" TargetMode="External"/><Relationship Id="rId9" Type="http://schemas.openxmlformats.org/officeDocument/2006/relationships/hyperlink" Target="https://podminky.urs.cz/item/CS_URS_2025_01/611325416" TargetMode="External"/><Relationship Id="rId180" Type="http://schemas.openxmlformats.org/officeDocument/2006/relationships/hyperlink" Target="https://podminky.urs.cz/item/CS_URS_2025_01/784331001" TargetMode="External"/><Relationship Id="rId26" Type="http://schemas.openxmlformats.org/officeDocument/2006/relationships/hyperlink" Target="https://podminky.urs.cz/item/CS_URS_2025_01/973031151" TargetMode="External"/><Relationship Id="rId47" Type="http://schemas.openxmlformats.org/officeDocument/2006/relationships/hyperlink" Target="https://podminky.urs.cz/item/CS_URS_2025_01/741110303" TargetMode="External"/><Relationship Id="rId68" Type="http://schemas.openxmlformats.org/officeDocument/2006/relationships/hyperlink" Target="https://podminky.urs.cz/item/CS_URS_2025_01/741210002" TargetMode="External"/><Relationship Id="rId89" Type="http://schemas.openxmlformats.org/officeDocument/2006/relationships/hyperlink" Target="https://podminky.urs.cz/item/CS_URS_2025_01/741372162" TargetMode="External"/><Relationship Id="rId112" Type="http://schemas.openxmlformats.org/officeDocument/2006/relationships/hyperlink" Target="https://podminky.urs.cz/item/CS_URS_2025_01/742220421" TargetMode="External"/><Relationship Id="rId133" Type="http://schemas.openxmlformats.org/officeDocument/2006/relationships/hyperlink" Target="https://podminky.urs.cz/item/CS_URS_2025_01/742330061" TargetMode="External"/><Relationship Id="rId154" Type="http://schemas.openxmlformats.org/officeDocument/2006/relationships/hyperlink" Target="https://podminky.urs.cz/item/CS_URS_2025_01/766660728" TargetMode="External"/><Relationship Id="rId175" Type="http://schemas.openxmlformats.org/officeDocument/2006/relationships/hyperlink" Target="https://podminky.urs.cz/item/CS_URS_2025_01/784121013" TargetMode="External"/><Relationship Id="rId16" Type="http://schemas.openxmlformats.org/officeDocument/2006/relationships/hyperlink" Target="https://podminky.urs.cz/item/CS_URS_2025_01/623631001" TargetMode="External"/><Relationship Id="rId37" Type="http://schemas.openxmlformats.org/officeDocument/2006/relationships/hyperlink" Target="https://podminky.urs.cz/item/CS_URS_2025_01/997013501" TargetMode="External"/><Relationship Id="rId58" Type="http://schemas.openxmlformats.org/officeDocument/2006/relationships/hyperlink" Target="https://podminky.urs.cz/item/CS_URS_2025_01/741122032" TargetMode="External"/><Relationship Id="rId79" Type="http://schemas.openxmlformats.org/officeDocument/2006/relationships/hyperlink" Target="https://podminky.urs.cz/item/CS_URS_2025_01/741320171" TargetMode="External"/><Relationship Id="rId102" Type="http://schemas.openxmlformats.org/officeDocument/2006/relationships/hyperlink" Target="https://podminky.urs.cz/item/CS_URS_2025_01/742220161" TargetMode="External"/><Relationship Id="rId123" Type="http://schemas.openxmlformats.org/officeDocument/2006/relationships/hyperlink" Target="https://podminky.urs.cz/item/CS_URS_2025_01/742124001" TargetMode="External"/><Relationship Id="rId144" Type="http://schemas.openxmlformats.org/officeDocument/2006/relationships/hyperlink" Target="https://podminky.urs.cz/item/CS_URS_2025_01/998742121" TargetMode="External"/><Relationship Id="rId90" Type="http://schemas.openxmlformats.org/officeDocument/2006/relationships/hyperlink" Target="https://podminky.urs.cz/item/CS_URS_2025_01/741810003" TargetMode="External"/><Relationship Id="rId165" Type="http://schemas.openxmlformats.org/officeDocument/2006/relationships/hyperlink" Target="https://podminky.urs.cz/item/CS_URS_2025_01/776121411" TargetMode="External"/><Relationship Id="rId186" Type="http://schemas.openxmlformats.org/officeDocument/2006/relationships/drawing" Target="../drawings/drawing2.xml"/><Relationship Id="rId27" Type="http://schemas.openxmlformats.org/officeDocument/2006/relationships/hyperlink" Target="https://podminky.urs.cz/item/CS_URS_2025_01/974031143" TargetMode="External"/><Relationship Id="rId48" Type="http://schemas.openxmlformats.org/officeDocument/2006/relationships/hyperlink" Target="https://podminky.urs.cz/item/CS_URS_2025_01/741110313" TargetMode="External"/><Relationship Id="rId69" Type="http://schemas.openxmlformats.org/officeDocument/2006/relationships/hyperlink" Target="https://podminky.urs.cz/item/CS_URS_2025_01/741310101" TargetMode="External"/><Relationship Id="rId113" Type="http://schemas.openxmlformats.org/officeDocument/2006/relationships/hyperlink" Target="https://podminky.urs.cz/item/CS_URS_2025_01/742220511" TargetMode="External"/><Relationship Id="rId134" Type="http://schemas.openxmlformats.org/officeDocument/2006/relationships/hyperlink" Target="https://podminky.urs.cz/item/CS_URS_2025_01/742330101" TargetMode="External"/><Relationship Id="rId80" Type="http://schemas.openxmlformats.org/officeDocument/2006/relationships/hyperlink" Target="https://podminky.urs.cz/item/CS_URS_2025_01/741321001" TargetMode="External"/><Relationship Id="rId155" Type="http://schemas.openxmlformats.org/officeDocument/2006/relationships/hyperlink" Target="https://podminky.urs.cz/item/CS_URS_2025_01/766660729" TargetMode="External"/><Relationship Id="rId176" Type="http://schemas.openxmlformats.org/officeDocument/2006/relationships/hyperlink" Target="https://podminky.urs.cz/item/CS_URS_2025_01/784181111" TargetMode="External"/><Relationship Id="rId17" Type="http://schemas.openxmlformats.org/officeDocument/2006/relationships/hyperlink" Target="https://podminky.urs.cz/item/CS_URS_2025_01/631311121" TargetMode="External"/><Relationship Id="rId38" Type="http://schemas.openxmlformats.org/officeDocument/2006/relationships/hyperlink" Target="https://podminky.urs.cz/item/CS_URS_2025_01/997013509" TargetMode="External"/><Relationship Id="rId59" Type="http://schemas.openxmlformats.org/officeDocument/2006/relationships/hyperlink" Target="https://podminky.urs.cz/item/CS_URS_2025_01/741122032" TargetMode="External"/><Relationship Id="rId103" Type="http://schemas.openxmlformats.org/officeDocument/2006/relationships/hyperlink" Target="https://podminky.urs.cz/item/CS_URS_2025_01/742220172" TargetMode="External"/><Relationship Id="rId124" Type="http://schemas.openxmlformats.org/officeDocument/2006/relationships/hyperlink" Target="https://podminky.urs.cz/item/CS_URS_2025_01/742121001" TargetMode="External"/><Relationship Id="rId70" Type="http://schemas.openxmlformats.org/officeDocument/2006/relationships/hyperlink" Target="https://podminky.urs.cz/item/CS_URS_2025_01/741310121" TargetMode="External"/><Relationship Id="rId91" Type="http://schemas.openxmlformats.org/officeDocument/2006/relationships/hyperlink" Target="https://podminky.urs.cz/item/CS_URS_2025_01/741810011" TargetMode="External"/><Relationship Id="rId145" Type="http://schemas.openxmlformats.org/officeDocument/2006/relationships/hyperlink" Target="https://podminky.urs.cz/item/CS_URS_2025_01/742810002" TargetMode="External"/><Relationship Id="rId166" Type="http://schemas.openxmlformats.org/officeDocument/2006/relationships/hyperlink" Target="https://podminky.urs.cz/item/CS_URS_2025_01/776141111" TargetMode="External"/><Relationship Id="rId1" Type="http://schemas.openxmlformats.org/officeDocument/2006/relationships/hyperlink" Target="https://podminky.urs.cz/item/CS_URS_2025_01/113106023" TargetMode="External"/><Relationship Id="rId28" Type="http://schemas.openxmlformats.org/officeDocument/2006/relationships/hyperlink" Target="https://podminky.urs.cz/item/CS_URS_2025_01/974031155" TargetMode="External"/><Relationship Id="rId49" Type="http://schemas.openxmlformats.org/officeDocument/2006/relationships/hyperlink" Target="https://podminky.urs.cz/item/CS_URS_2025_01/741112001" TargetMode="External"/><Relationship Id="rId114" Type="http://schemas.openxmlformats.org/officeDocument/2006/relationships/hyperlink" Target="https://podminky.urs.cz/item/CS_URS_2025_01/742320012" TargetMode="External"/><Relationship Id="rId60" Type="http://schemas.openxmlformats.org/officeDocument/2006/relationships/hyperlink" Target="https://podminky.urs.cz/item/CS_URS_2025_01/741122033" TargetMode="External"/><Relationship Id="rId81" Type="http://schemas.openxmlformats.org/officeDocument/2006/relationships/hyperlink" Target="https://podminky.urs.cz/item/CS_URS_2025_01/741321031" TargetMode="External"/><Relationship Id="rId135" Type="http://schemas.openxmlformats.org/officeDocument/2006/relationships/hyperlink" Target="https://podminky.urs.cz/item/CS_URS_2025_01/742121001" TargetMode="External"/><Relationship Id="rId156" Type="http://schemas.openxmlformats.org/officeDocument/2006/relationships/hyperlink" Target="https://podminky.urs.cz/item/CS_URS_2025_01/766695212" TargetMode="External"/><Relationship Id="rId177" Type="http://schemas.openxmlformats.org/officeDocument/2006/relationships/hyperlink" Target="https://podminky.urs.cz/item/CS_URS_2025_01/78418111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045002000" TargetMode="External"/><Relationship Id="rId2" Type="http://schemas.openxmlformats.org/officeDocument/2006/relationships/hyperlink" Target="https://podminky.urs.cz/item/CS_URS_2025_01/030001000" TargetMode="External"/><Relationship Id="rId1" Type="http://schemas.openxmlformats.org/officeDocument/2006/relationships/hyperlink" Target="https://podminky.urs.cz/item/CS_URS_2025_01/013254000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s://podminky.urs.cz/item/CS_URS_2025_01/070001000" TargetMode="External"/><Relationship Id="rId4" Type="http://schemas.openxmlformats.org/officeDocument/2006/relationships/hyperlink" Target="https://podminky.urs.cz/item/CS_URS_2025_01/060001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AN12" sqref="AN1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9" t="s">
        <v>14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23"/>
      <c r="AQ5" s="23"/>
      <c r="AR5" s="21"/>
      <c r="BE5" s="32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1" t="s">
        <v>17</v>
      </c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23"/>
      <c r="AQ6" s="23"/>
      <c r="AR6" s="21"/>
      <c r="BE6" s="32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7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2" t="s">
        <v>29</v>
      </c>
      <c r="AO8" s="23"/>
      <c r="AP8" s="23"/>
      <c r="AQ8" s="23"/>
      <c r="AR8" s="21"/>
      <c r="BE8" s="32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7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2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7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27"/>
      <c r="BS13" s="18" t="s">
        <v>6</v>
      </c>
    </row>
    <row r="14" spans="1:74" ht="12.75">
      <c r="B14" s="22"/>
      <c r="C14" s="23"/>
      <c r="D14" s="23"/>
      <c r="E14" s="332" t="s">
        <v>29</v>
      </c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2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7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2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7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7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2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7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7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7"/>
    </row>
    <row r="23" spans="1:71" s="1" customFormat="1" ht="47.25" customHeight="1">
      <c r="B23" s="22"/>
      <c r="C23" s="23"/>
      <c r="D23" s="23"/>
      <c r="E23" s="334" t="s">
        <v>36</v>
      </c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23"/>
      <c r="AP23" s="23"/>
      <c r="AQ23" s="23"/>
      <c r="AR23" s="21"/>
      <c r="BE23" s="32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7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5">
        <f>ROUND(AG54,2)</f>
        <v>0</v>
      </c>
      <c r="AL26" s="336"/>
      <c r="AM26" s="336"/>
      <c r="AN26" s="336"/>
      <c r="AO26" s="336"/>
      <c r="AP26" s="37"/>
      <c r="AQ26" s="37"/>
      <c r="AR26" s="40"/>
      <c r="BE26" s="32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7" t="s">
        <v>38</v>
      </c>
      <c r="M28" s="337"/>
      <c r="N28" s="337"/>
      <c r="O28" s="337"/>
      <c r="P28" s="337"/>
      <c r="Q28" s="37"/>
      <c r="R28" s="37"/>
      <c r="S28" s="37"/>
      <c r="T28" s="37"/>
      <c r="U28" s="37"/>
      <c r="V28" s="37"/>
      <c r="W28" s="337" t="s">
        <v>39</v>
      </c>
      <c r="X28" s="337"/>
      <c r="Y28" s="337"/>
      <c r="Z28" s="337"/>
      <c r="AA28" s="337"/>
      <c r="AB28" s="337"/>
      <c r="AC28" s="337"/>
      <c r="AD28" s="337"/>
      <c r="AE28" s="337"/>
      <c r="AF28" s="37"/>
      <c r="AG28" s="37"/>
      <c r="AH28" s="37"/>
      <c r="AI28" s="37"/>
      <c r="AJ28" s="37"/>
      <c r="AK28" s="337" t="s">
        <v>40</v>
      </c>
      <c r="AL28" s="337"/>
      <c r="AM28" s="337"/>
      <c r="AN28" s="337"/>
      <c r="AO28" s="337"/>
      <c r="AP28" s="37"/>
      <c r="AQ28" s="37"/>
      <c r="AR28" s="40"/>
      <c r="BE28" s="327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40">
        <v>0.21</v>
      </c>
      <c r="M29" s="339"/>
      <c r="N29" s="339"/>
      <c r="O29" s="339"/>
      <c r="P29" s="339"/>
      <c r="Q29" s="42"/>
      <c r="R29" s="42"/>
      <c r="S29" s="42"/>
      <c r="T29" s="42"/>
      <c r="U29" s="42"/>
      <c r="V29" s="42"/>
      <c r="W29" s="338">
        <f>ROUND(AZ54, 2)</f>
        <v>0</v>
      </c>
      <c r="X29" s="339"/>
      <c r="Y29" s="339"/>
      <c r="Z29" s="339"/>
      <c r="AA29" s="339"/>
      <c r="AB29" s="339"/>
      <c r="AC29" s="339"/>
      <c r="AD29" s="339"/>
      <c r="AE29" s="339"/>
      <c r="AF29" s="42"/>
      <c r="AG29" s="42"/>
      <c r="AH29" s="42"/>
      <c r="AI29" s="42"/>
      <c r="AJ29" s="42"/>
      <c r="AK29" s="338">
        <f>ROUND(AV54, 2)</f>
        <v>0</v>
      </c>
      <c r="AL29" s="339"/>
      <c r="AM29" s="339"/>
      <c r="AN29" s="339"/>
      <c r="AO29" s="339"/>
      <c r="AP29" s="42"/>
      <c r="AQ29" s="42"/>
      <c r="AR29" s="43"/>
      <c r="BE29" s="328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40">
        <v>0.12</v>
      </c>
      <c r="M30" s="339"/>
      <c r="N30" s="339"/>
      <c r="O30" s="339"/>
      <c r="P30" s="339"/>
      <c r="Q30" s="42"/>
      <c r="R30" s="42"/>
      <c r="S30" s="42"/>
      <c r="T30" s="42"/>
      <c r="U30" s="42"/>
      <c r="V30" s="42"/>
      <c r="W30" s="338">
        <f>ROUND(BA54, 2)</f>
        <v>0</v>
      </c>
      <c r="X30" s="339"/>
      <c r="Y30" s="339"/>
      <c r="Z30" s="339"/>
      <c r="AA30" s="339"/>
      <c r="AB30" s="339"/>
      <c r="AC30" s="339"/>
      <c r="AD30" s="339"/>
      <c r="AE30" s="339"/>
      <c r="AF30" s="42"/>
      <c r="AG30" s="42"/>
      <c r="AH30" s="42"/>
      <c r="AI30" s="42"/>
      <c r="AJ30" s="42"/>
      <c r="AK30" s="338">
        <f>ROUND(AW54, 2)</f>
        <v>0</v>
      </c>
      <c r="AL30" s="339"/>
      <c r="AM30" s="339"/>
      <c r="AN30" s="339"/>
      <c r="AO30" s="339"/>
      <c r="AP30" s="42"/>
      <c r="AQ30" s="42"/>
      <c r="AR30" s="43"/>
      <c r="BE30" s="328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40">
        <v>0.21</v>
      </c>
      <c r="M31" s="339"/>
      <c r="N31" s="339"/>
      <c r="O31" s="339"/>
      <c r="P31" s="339"/>
      <c r="Q31" s="42"/>
      <c r="R31" s="42"/>
      <c r="S31" s="42"/>
      <c r="T31" s="42"/>
      <c r="U31" s="42"/>
      <c r="V31" s="42"/>
      <c r="W31" s="338">
        <f>ROUND(BB54, 2)</f>
        <v>0</v>
      </c>
      <c r="X31" s="339"/>
      <c r="Y31" s="339"/>
      <c r="Z31" s="339"/>
      <c r="AA31" s="339"/>
      <c r="AB31" s="339"/>
      <c r="AC31" s="339"/>
      <c r="AD31" s="339"/>
      <c r="AE31" s="339"/>
      <c r="AF31" s="42"/>
      <c r="AG31" s="42"/>
      <c r="AH31" s="42"/>
      <c r="AI31" s="42"/>
      <c r="AJ31" s="42"/>
      <c r="AK31" s="338">
        <v>0</v>
      </c>
      <c r="AL31" s="339"/>
      <c r="AM31" s="339"/>
      <c r="AN31" s="339"/>
      <c r="AO31" s="339"/>
      <c r="AP31" s="42"/>
      <c r="AQ31" s="42"/>
      <c r="AR31" s="43"/>
      <c r="BE31" s="328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40">
        <v>0.12</v>
      </c>
      <c r="M32" s="339"/>
      <c r="N32" s="339"/>
      <c r="O32" s="339"/>
      <c r="P32" s="339"/>
      <c r="Q32" s="42"/>
      <c r="R32" s="42"/>
      <c r="S32" s="42"/>
      <c r="T32" s="42"/>
      <c r="U32" s="42"/>
      <c r="V32" s="42"/>
      <c r="W32" s="338">
        <f>ROUND(BC54, 2)</f>
        <v>0</v>
      </c>
      <c r="X32" s="339"/>
      <c r="Y32" s="339"/>
      <c r="Z32" s="339"/>
      <c r="AA32" s="339"/>
      <c r="AB32" s="339"/>
      <c r="AC32" s="339"/>
      <c r="AD32" s="339"/>
      <c r="AE32" s="339"/>
      <c r="AF32" s="42"/>
      <c r="AG32" s="42"/>
      <c r="AH32" s="42"/>
      <c r="AI32" s="42"/>
      <c r="AJ32" s="42"/>
      <c r="AK32" s="338">
        <v>0</v>
      </c>
      <c r="AL32" s="339"/>
      <c r="AM32" s="339"/>
      <c r="AN32" s="339"/>
      <c r="AO32" s="339"/>
      <c r="AP32" s="42"/>
      <c r="AQ32" s="42"/>
      <c r="AR32" s="43"/>
      <c r="BE32" s="328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40">
        <v>0</v>
      </c>
      <c r="M33" s="339"/>
      <c r="N33" s="339"/>
      <c r="O33" s="339"/>
      <c r="P33" s="339"/>
      <c r="Q33" s="42"/>
      <c r="R33" s="42"/>
      <c r="S33" s="42"/>
      <c r="T33" s="42"/>
      <c r="U33" s="42"/>
      <c r="V33" s="42"/>
      <c r="W33" s="338">
        <f>ROUND(BD54, 2)</f>
        <v>0</v>
      </c>
      <c r="X33" s="339"/>
      <c r="Y33" s="339"/>
      <c r="Z33" s="339"/>
      <c r="AA33" s="339"/>
      <c r="AB33" s="339"/>
      <c r="AC33" s="339"/>
      <c r="AD33" s="339"/>
      <c r="AE33" s="339"/>
      <c r="AF33" s="42"/>
      <c r="AG33" s="42"/>
      <c r="AH33" s="42"/>
      <c r="AI33" s="42"/>
      <c r="AJ33" s="42"/>
      <c r="AK33" s="338">
        <v>0</v>
      </c>
      <c r="AL33" s="339"/>
      <c r="AM33" s="339"/>
      <c r="AN33" s="339"/>
      <c r="AO33" s="339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41" t="s">
        <v>49</v>
      </c>
      <c r="Y35" s="342"/>
      <c r="Z35" s="342"/>
      <c r="AA35" s="342"/>
      <c r="AB35" s="342"/>
      <c r="AC35" s="46"/>
      <c r="AD35" s="46"/>
      <c r="AE35" s="46"/>
      <c r="AF35" s="46"/>
      <c r="AG35" s="46"/>
      <c r="AH35" s="46"/>
      <c r="AI35" s="46"/>
      <c r="AJ35" s="46"/>
      <c r="AK35" s="343">
        <f>SUM(AK26:AK33)</f>
        <v>0</v>
      </c>
      <c r="AL35" s="342"/>
      <c r="AM35" s="342"/>
      <c r="AN35" s="342"/>
      <c r="AO35" s="34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529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5" t="str">
        <f>K6</f>
        <v>Rekonstrukce elektroinstalace objektu MŠ Hlubočepská</v>
      </c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Hlubočepská 40/90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7" t="str">
        <f>IF(AN8= "","",AN8)</f>
        <v>Vyplň údaj</v>
      </c>
      <c r="AN47" s="347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Městská část Praha 5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48" t="str">
        <f>IF(E17="","",E17)</f>
        <v xml:space="preserve">Ing. Filip Nehonský </v>
      </c>
      <c r="AN49" s="349"/>
      <c r="AO49" s="349"/>
      <c r="AP49" s="349"/>
      <c r="AQ49" s="37"/>
      <c r="AR49" s="40"/>
      <c r="AS49" s="350" t="s">
        <v>51</v>
      </c>
      <c r="AT49" s="351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48" t="str">
        <f>IF(E20="","",E20)</f>
        <v>Pavel Novotný</v>
      </c>
      <c r="AN50" s="349"/>
      <c r="AO50" s="349"/>
      <c r="AP50" s="349"/>
      <c r="AQ50" s="37"/>
      <c r="AR50" s="40"/>
      <c r="AS50" s="352"/>
      <c r="AT50" s="353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4"/>
      <c r="AT51" s="355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56" t="s">
        <v>52</v>
      </c>
      <c r="D52" s="357"/>
      <c r="E52" s="357"/>
      <c r="F52" s="357"/>
      <c r="G52" s="357"/>
      <c r="H52" s="67"/>
      <c r="I52" s="358" t="s">
        <v>53</v>
      </c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9" t="s">
        <v>54</v>
      </c>
      <c r="AH52" s="357"/>
      <c r="AI52" s="357"/>
      <c r="AJ52" s="357"/>
      <c r="AK52" s="357"/>
      <c r="AL52" s="357"/>
      <c r="AM52" s="357"/>
      <c r="AN52" s="358" t="s">
        <v>55</v>
      </c>
      <c r="AO52" s="357"/>
      <c r="AP52" s="357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63">
        <f>ROUND(SUM(AG55:AG57),2)</f>
        <v>0</v>
      </c>
      <c r="AH54" s="363"/>
      <c r="AI54" s="363"/>
      <c r="AJ54" s="363"/>
      <c r="AK54" s="363"/>
      <c r="AL54" s="363"/>
      <c r="AM54" s="363"/>
      <c r="AN54" s="364">
        <f>SUM(AG54,AT54)</f>
        <v>0</v>
      </c>
      <c r="AO54" s="364"/>
      <c r="AP54" s="364"/>
      <c r="AQ54" s="79" t="s">
        <v>19</v>
      </c>
      <c r="AR54" s="80"/>
      <c r="AS54" s="81">
        <f>ROUND(SUM(AS55:AS57),2)</f>
        <v>0</v>
      </c>
      <c r="AT54" s="82">
        <f>ROUND(SUM(AV54:AW54),2)</f>
        <v>0</v>
      </c>
      <c r="AU54" s="83">
        <f>ROUND(SUM(AU55:AU57),5)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ROUND(SUM(AZ55:AZ57),2)</f>
        <v>0</v>
      </c>
      <c r="BA54" s="82">
        <f>ROUND(SUM(BA55:BA57),2)</f>
        <v>0</v>
      </c>
      <c r="BB54" s="82">
        <f>ROUND(SUM(BB55:BB57),2)</f>
        <v>0</v>
      </c>
      <c r="BC54" s="82">
        <f>ROUND(SUM(BC55:BC57),2)</f>
        <v>0</v>
      </c>
      <c r="BD54" s="84">
        <f>ROUND(SUM(BD55:BD57),2)</f>
        <v>0</v>
      </c>
      <c r="BS54" s="85" t="s">
        <v>70</v>
      </c>
      <c r="BT54" s="85" t="s">
        <v>71</v>
      </c>
      <c r="BU54" s="86" t="s">
        <v>72</v>
      </c>
      <c r="BV54" s="85" t="s">
        <v>73</v>
      </c>
      <c r="BW54" s="85" t="s">
        <v>5</v>
      </c>
      <c r="BX54" s="85" t="s">
        <v>74</v>
      </c>
      <c r="CL54" s="85" t="s">
        <v>19</v>
      </c>
    </row>
    <row r="55" spans="1:91" s="7" customFormat="1" ht="16.5" customHeight="1">
      <c r="A55" s="87" t="s">
        <v>75</v>
      </c>
      <c r="B55" s="88"/>
      <c r="C55" s="89"/>
      <c r="D55" s="362" t="s">
        <v>76</v>
      </c>
      <c r="E55" s="362"/>
      <c r="F55" s="362"/>
      <c r="G55" s="362"/>
      <c r="H55" s="362"/>
      <c r="I55" s="90"/>
      <c r="J55" s="362" t="s">
        <v>77</v>
      </c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0">
        <f>'529.1B - stavební a montá...'!J30</f>
        <v>0</v>
      </c>
      <c r="AH55" s="361"/>
      <c r="AI55" s="361"/>
      <c r="AJ55" s="361"/>
      <c r="AK55" s="361"/>
      <c r="AL55" s="361"/>
      <c r="AM55" s="361"/>
      <c r="AN55" s="360">
        <f>SUM(AG55,AT55)</f>
        <v>0</v>
      </c>
      <c r="AO55" s="361"/>
      <c r="AP55" s="361"/>
      <c r="AQ55" s="91" t="s">
        <v>78</v>
      </c>
      <c r="AR55" s="92"/>
      <c r="AS55" s="93">
        <v>0</v>
      </c>
      <c r="AT55" s="94">
        <f>ROUND(SUM(AV55:AW55),2)</f>
        <v>0</v>
      </c>
      <c r="AU55" s="95">
        <f>'529.1B - stavební a montá...'!P105</f>
        <v>0</v>
      </c>
      <c r="AV55" s="94">
        <f>'529.1B - stavební a montá...'!J33</f>
        <v>0</v>
      </c>
      <c r="AW55" s="94">
        <f>'529.1B - stavební a montá...'!J34</f>
        <v>0</v>
      </c>
      <c r="AX55" s="94">
        <f>'529.1B - stavební a montá...'!J35</f>
        <v>0</v>
      </c>
      <c r="AY55" s="94">
        <f>'529.1B - stavební a montá...'!J36</f>
        <v>0</v>
      </c>
      <c r="AZ55" s="94">
        <f>'529.1B - stavební a montá...'!F33</f>
        <v>0</v>
      </c>
      <c r="BA55" s="94">
        <f>'529.1B - stavební a montá...'!F34</f>
        <v>0</v>
      </c>
      <c r="BB55" s="94">
        <f>'529.1B - stavební a montá...'!F35</f>
        <v>0</v>
      </c>
      <c r="BC55" s="94">
        <f>'529.1B - stavební a montá...'!F36</f>
        <v>0</v>
      </c>
      <c r="BD55" s="96">
        <f>'529.1B - stavební a montá...'!F37</f>
        <v>0</v>
      </c>
      <c r="BT55" s="97" t="s">
        <v>79</v>
      </c>
      <c r="BV55" s="97" t="s">
        <v>73</v>
      </c>
      <c r="BW55" s="97" t="s">
        <v>80</v>
      </c>
      <c r="BX55" s="97" t="s">
        <v>5</v>
      </c>
      <c r="CL55" s="97" t="s">
        <v>19</v>
      </c>
      <c r="CM55" s="97" t="s">
        <v>81</v>
      </c>
    </row>
    <row r="56" spans="1:91" s="7" customFormat="1" ht="16.5" customHeight="1">
      <c r="A56" s="87" t="s">
        <v>75</v>
      </c>
      <c r="B56" s="88"/>
      <c r="C56" s="89"/>
      <c r="D56" s="362" t="s">
        <v>82</v>
      </c>
      <c r="E56" s="362"/>
      <c r="F56" s="362"/>
      <c r="G56" s="362"/>
      <c r="H56" s="362"/>
      <c r="I56" s="90"/>
      <c r="J56" s="362" t="s">
        <v>83</v>
      </c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0">
        <f>'529.2 - Stěhování nábytku'!J30</f>
        <v>0</v>
      </c>
      <c r="AH56" s="361"/>
      <c r="AI56" s="361"/>
      <c r="AJ56" s="361"/>
      <c r="AK56" s="361"/>
      <c r="AL56" s="361"/>
      <c r="AM56" s="361"/>
      <c r="AN56" s="360">
        <f>SUM(AG56,AT56)</f>
        <v>0</v>
      </c>
      <c r="AO56" s="361"/>
      <c r="AP56" s="361"/>
      <c r="AQ56" s="91" t="s">
        <v>78</v>
      </c>
      <c r="AR56" s="92"/>
      <c r="AS56" s="93">
        <v>0</v>
      </c>
      <c r="AT56" s="94">
        <f>ROUND(SUM(AV56:AW56),2)</f>
        <v>0</v>
      </c>
      <c r="AU56" s="95">
        <f>'529.2 - Stěhování nábytku'!P80</f>
        <v>0</v>
      </c>
      <c r="AV56" s="94">
        <f>'529.2 - Stěhování nábytku'!J33</f>
        <v>0</v>
      </c>
      <c r="AW56" s="94">
        <f>'529.2 - Stěhování nábytku'!J34</f>
        <v>0</v>
      </c>
      <c r="AX56" s="94">
        <f>'529.2 - Stěhování nábytku'!J35</f>
        <v>0</v>
      </c>
      <c r="AY56" s="94">
        <f>'529.2 - Stěhování nábytku'!J36</f>
        <v>0</v>
      </c>
      <c r="AZ56" s="94">
        <f>'529.2 - Stěhování nábytku'!F33</f>
        <v>0</v>
      </c>
      <c r="BA56" s="94">
        <f>'529.2 - Stěhování nábytku'!F34</f>
        <v>0</v>
      </c>
      <c r="BB56" s="94">
        <f>'529.2 - Stěhování nábytku'!F35</f>
        <v>0</v>
      </c>
      <c r="BC56" s="94">
        <f>'529.2 - Stěhování nábytku'!F36</f>
        <v>0</v>
      </c>
      <c r="BD56" s="96">
        <f>'529.2 - Stěhování nábytku'!F37</f>
        <v>0</v>
      </c>
      <c r="BT56" s="97" t="s">
        <v>79</v>
      </c>
      <c r="BV56" s="97" t="s">
        <v>73</v>
      </c>
      <c r="BW56" s="97" t="s">
        <v>84</v>
      </c>
      <c r="BX56" s="97" t="s">
        <v>5</v>
      </c>
      <c r="CL56" s="97" t="s">
        <v>19</v>
      </c>
      <c r="CM56" s="97" t="s">
        <v>81</v>
      </c>
    </row>
    <row r="57" spans="1:91" s="7" customFormat="1" ht="16.5" customHeight="1">
      <c r="A57" s="87" t="s">
        <v>75</v>
      </c>
      <c r="B57" s="88"/>
      <c r="C57" s="89"/>
      <c r="D57" s="362" t="s">
        <v>85</v>
      </c>
      <c r="E57" s="362"/>
      <c r="F57" s="362"/>
      <c r="G57" s="362"/>
      <c r="H57" s="362"/>
      <c r="I57" s="90"/>
      <c r="J57" s="362" t="s">
        <v>86</v>
      </c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0">
        <f>'529.3 - Vedlejší rozpočto...'!J30</f>
        <v>0</v>
      </c>
      <c r="AH57" s="361"/>
      <c r="AI57" s="361"/>
      <c r="AJ57" s="361"/>
      <c r="AK57" s="361"/>
      <c r="AL57" s="361"/>
      <c r="AM57" s="361"/>
      <c r="AN57" s="360">
        <f>SUM(AG57,AT57)</f>
        <v>0</v>
      </c>
      <c r="AO57" s="361"/>
      <c r="AP57" s="361"/>
      <c r="AQ57" s="91" t="s">
        <v>78</v>
      </c>
      <c r="AR57" s="92"/>
      <c r="AS57" s="98">
        <v>0</v>
      </c>
      <c r="AT57" s="99">
        <f>ROUND(SUM(AV57:AW57),2)</f>
        <v>0</v>
      </c>
      <c r="AU57" s="100">
        <f>'529.3 - Vedlejší rozpočto...'!P85</f>
        <v>0</v>
      </c>
      <c r="AV57" s="99">
        <f>'529.3 - Vedlejší rozpočto...'!J33</f>
        <v>0</v>
      </c>
      <c r="AW57" s="99">
        <f>'529.3 - Vedlejší rozpočto...'!J34</f>
        <v>0</v>
      </c>
      <c r="AX57" s="99">
        <f>'529.3 - Vedlejší rozpočto...'!J35</f>
        <v>0</v>
      </c>
      <c r="AY57" s="99">
        <f>'529.3 - Vedlejší rozpočto...'!J36</f>
        <v>0</v>
      </c>
      <c r="AZ57" s="99">
        <f>'529.3 - Vedlejší rozpočto...'!F33</f>
        <v>0</v>
      </c>
      <c r="BA57" s="99">
        <f>'529.3 - Vedlejší rozpočto...'!F34</f>
        <v>0</v>
      </c>
      <c r="BB57" s="99">
        <f>'529.3 - Vedlejší rozpočto...'!F35</f>
        <v>0</v>
      </c>
      <c r="BC57" s="99">
        <f>'529.3 - Vedlejší rozpočto...'!F36</f>
        <v>0</v>
      </c>
      <c r="BD57" s="101">
        <f>'529.3 - Vedlejší rozpočto...'!F37</f>
        <v>0</v>
      </c>
      <c r="BT57" s="97" t="s">
        <v>79</v>
      </c>
      <c r="BV57" s="97" t="s">
        <v>73</v>
      </c>
      <c r="BW57" s="97" t="s">
        <v>87</v>
      </c>
      <c r="BX57" s="97" t="s">
        <v>5</v>
      </c>
      <c r="CL57" s="97" t="s">
        <v>19</v>
      </c>
      <c r="CM57" s="97" t="s">
        <v>81</v>
      </c>
    </row>
    <row r="58" spans="1:91" s="2" customFormat="1" ht="30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pans="1:91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</sheetData>
  <sheetProtection algorithmName="SHA-512" hashValue="0PzrVgceNleks0gpgpDwqs2bhlNCc0RtoLm0q+xSzLe9ba50G5GF+8Ge9FIAuzkhVzla3OCDEX+JnaX/fUhsgQ==" saltValue="a/qXAiHHfjkRUezwkYG37bg7IDD7MkPFbkyKEDAtcDWVYhoDXzruRqnsfQY/la9nwfAISmcVvRjkeFcKiif08w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29.1B - stavební a montá...'!C2" display="/" xr:uid="{00000000-0004-0000-0000-000000000000}"/>
    <hyperlink ref="A56" location="'529.2 - Stěhování nábytku'!C2" display="/" xr:uid="{00000000-0004-0000-0000-000001000000}"/>
    <hyperlink ref="A57" location="'529.3 - Vedlejší rozpočto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1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80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88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Rekonstrukce elektroinstalace objektu MŠ Hlubočepská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89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90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31</v>
      </c>
      <c r="F21" s="35"/>
      <c r="G21" s="35"/>
      <c r="H21" s="35"/>
      <c r="I21" s="106" t="s">
        <v>27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33</v>
      </c>
      <c r="E23" s="35"/>
      <c r="F23" s="35"/>
      <c r="G23" s="35"/>
      <c r="H23" s="35"/>
      <c r="I23" s="106" t="s">
        <v>25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34</v>
      </c>
      <c r="F24" s="35"/>
      <c r="G24" s="35"/>
      <c r="H24" s="35"/>
      <c r="I24" s="106" t="s">
        <v>27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ROUND(J105,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ROUND((SUM(BE105:BE2132)),  2)</f>
        <v>0</v>
      </c>
      <c r="G33" s="35"/>
      <c r="H33" s="35"/>
      <c r="I33" s="119">
        <v>0.21</v>
      </c>
      <c r="J33" s="118">
        <f>ROUND(((SUM(BE105:BE2132))*I33),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ROUND((SUM(BF105:BF2132)),  2)</f>
        <v>0</v>
      </c>
      <c r="G34" s="35"/>
      <c r="H34" s="35"/>
      <c r="I34" s="119">
        <v>0.12</v>
      </c>
      <c r="J34" s="118">
        <f>ROUND(((SUM(BF105:BF2132))*I34),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ROUND((SUM(BG105:BG2132)),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ROUND((SUM(BH105:BH2132)),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ROUND((SUM(BI105:BI2132)),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91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Rekonstrukce elektroinstalace objektu MŠ Hlubočepská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89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5" t="str">
        <f>E9</f>
        <v>529.1B - stavební a montážní práce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Hlubočepská 40/90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7"/>
      <c r="E54" s="37"/>
      <c r="F54" s="28" t="str">
        <f>E15</f>
        <v>Městská část Praha 5</v>
      </c>
      <c r="G54" s="37"/>
      <c r="H54" s="37"/>
      <c r="I54" s="30" t="s">
        <v>30</v>
      </c>
      <c r="J54" s="33" t="str">
        <f>E21</f>
        <v xml:space="preserve">Ing. Filip Nehonský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>Pavel Novotný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92</v>
      </c>
      <c r="D57" s="132"/>
      <c r="E57" s="132"/>
      <c r="F57" s="132"/>
      <c r="G57" s="132"/>
      <c r="H57" s="132"/>
      <c r="I57" s="132"/>
      <c r="J57" s="133" t="s">
        <v>93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J105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94</v>
      </c>
    </row>
    <row r="60" spans="1:47" s="9" customFormat="1" ht="24.95" customHeight="1">
      <c r="B60" s="135"/>
      <c r="C60" s="136"/>
      <c r="D60" s="137" t="s">
        <v>95</v>
      </c>
      <c r="E60" s="138"/>
      <c r="F60" s="138"/>
      <c r="G60" s="138"/>
      <c r="H60" s="138"/>
      <c r="I60" s="138"/>
      <c r="J60" s="139">
        <f>J106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96</v>
      </c>
      <c r="E61" s="144"/>
      <c r="F61" s="144"/>
      <c r="G61" s="144"/>
      <c r="H61" s="144"/>
      <c r="I61" s="144"/>
      <c r="J61" s="145">
        <f>J107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97</v>
      </c>
      <c r="E62" s="144"/>
      <c r="F62" s="144"/>
      <c r="G62" s="144"/>
      <c r="H62" s="144"/>
      <c r="I62" s="144"/>
      <c r="J62" s="145">
        <f>J119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98</v>
      </c>
      <c r="E63" s="144"/>
      <c r="F63" s="144"/>
      <c r="G63" s="144"/>
      <c r="H63" s="144"/>
      <c r="I63" s="144"/>
      <c r="J63" s="145">
        <f>J123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99</v>
      </c>
      <c r="E64" s="144"/>
      <c r="F64" s="144"/>
      <c r="G64" s="144"/>
      <c r="H64" s="144"/>
      <c r="I64" s="144"/>
      <c r="J64" s="145">
        <f>J130</f>
        <v>0</v>
      </c>
      <c r="K64" s="142"/>
      <c r="L64" s="146"/>
    </row>
    <row r="65" spans="2:12" s="10" customFormat="1" ht="19.899999999999999" customHeight="1">
      <c r="B65" s="141"/>
      <c r="C65" s="142"/>
      <c r="D65" s="143" t="s">
        <v>100</v>
      </c>
      <c r="E65" s="144"/>
      <c r="F65" s="144"/>
      <c r="G65" s="144"/>
      <c r="H65" s="144"/>
      <c r="I65" s="144"/>
      <c r="J65" s="145">
        <f>J137</f>
        <v>0</v>
      </c>
      <c r="K65" s="142"/>
      <c r="L65" s="146"/>
    </row>
    <row r="66" spans="2:12" s="10" customFormat="1" ht="19.899999999999999" customHeight="1">
      <c r="B66" s="141"/>
      <c r="C66" s="142"/>
      <c r="D66" s="143" t="s">
        <v>101</v>
      </c>
      <c r="E66" s="144"/>
      <c r="F66" s="144"/>
      <c r="G66" s="144"/>
      <c r="H66" s="144"/>
      <c r="I66" s="144"/>
      <c r="J66" s="145">
        <f>J519</f>
        <v>0</v>
      </c>
      <c r="K66" s="142"/>
      <c r="L66" s="146"/>
    </row>
    <row r="67" spans="2:12" s="10" customFormat="1" ht="19.899999999999999" customHeight="1">
      <c r="B67" s="141"/>
      <c r="C67" s="142"/>
      <c r="D67" s="143" t="s">
        <v>102</v>
      </c>
      <c r="E67" s="144"/>
      <c r="F67" s="144"/>
      <c r="G67" s="144"/>
      <c r="H67" s="144"/>
      <c r="I67" s="144"/>
      <c r="J67" s="145">
        <f>J635</f>
        <v>0</v>
      </c>
      <c r="K67" s="142"/>
      <c r="L67" s="146"/>
    </row>
    <row r="68" spans="2:12" s="10" customFormat="1" ht="19.899999999999999" customHeight="1">
      <c r="B68" s="141"/>
      <c r="C68" s="142"/>
      <c r="D68" s="143" t="s">
        <v>103</v>
      </c>
      <c r="E68" s="144"/>
      <c r="F68" s="144"/>
      <c r="G68" s="144"/>
      <c r="H68" s="144"/>
      <c r="I68" s="144"/>
      <c r="J68" s="145">
        <f>J647</f>
        <v>0</v>
      </c>
      <c r="K68" s="142"/>
      <c r="L68" s="146"/>
    </row>
    <row r="69" spans="2:12" s="9" customFormat="1" ht="24.95" customHeight="1">
      <c r="B69" s="135"/>
      <c r="C69" s="136"/>
      <c r="D69" s="137" t="s">
        <v>104</v>
      </c>
      <c r="E69" s="138"/>
      <c r="F69" s="138"/>
      <c r="G69" s="138"/>
      <c r="H69" s="138"/>
      <c r="I69" s="138"/>
      <c r="J69" s="139">
        <f>J650</f>
        <v>0</v>
      </c>
      <c r="K69" s="136"/>
      <c r="L69" s="140"/>
    </row>
    <row r="70" spans="2:12" s="10" customFormat="1" ht="19.899999999999999" customHeight="1">
      <c r="B70" s="141"/>
      <c r="C70" s="142"/>
      <c r="D70" s="143" t="s">
        <v>105</v>
      </c>
      <c r="E70" s="144"/>
      <c r="F70" s="144"/>
      <c r="G70" s="144"/>
      <c r="H70" s="144"/>
      <c r="I70" s="144"/>
      <c r="J70" s="145">
        <f>J651</f>
        <v>0</v>
      </c>
      <c r="K70" s="142"/>
      <c r="L70" s="146"/>
    </row>
    <row r="71" spans="2:12" s="10" customFormat="1" ht="19.899999999999999" customHeight="1">
      <c r="B71" s="141"/>
      <c r="C71" s="142"/>
      <c r="D71" s="143" t="s">
        <v>106</v>
      </c>
      <c r="E71" s="144"/>
      <c r="F71" s="144"/>
      <c r="G71" s="144"/>
      <c r="H71" s="144"/>
      <c r="I71" s="144"/>
      <c r="J71" s="145">
        <f>J655</f>
        <v>0</v>
      </c>
      <c r="K71" s="142"/>
      <c r="L71" s="146"/>
    </row>
    <row r="72" spans="2:12" s="10" customFormat="1" ht="19.899999999999999" customHeight="1">
      <c r="B72" s="141"/>
      <c r="C72" s="142"/>
      <c r="D72" s="143" t="s">
        <v>107</v>
      </c>
      <c r="E72" s="144"/>
      <c r="F72" s="144"/>
      <c r="G72" s="144"/>
      <c r="H72" s="144"/>
      <c r="I72" s="144"/>
      <c r="J72" s="145">
        <f>J922</f>
        <v>0</v>
      </c>
      <c r="K72" s="142"/>
      <c r="L72" s="146"/>
    </row>
    <row r="73" spans="2:12" s="10" customFormat="1" ht="14.85" customHeight="1">
      <c r="B73" s="141"/>
      <c r="C73" s="142"/>
      <c r="D73" s="143" t="s">
        <v>108</v>
      </c>
      <c r="E73" s="144"/>
      <c r="F73" s="144"/>
      <c r="G73" s="144"/>
      <c r="H73" s="144"/>
      <c r="I73" s="144"/>
      <c r="J73" s="145">
        <f>J923</f>
        <v>0</v>
      </c>
      <c r="K73" s="142"/>
      <c r="L73" s="146"/>
    </row>
    <row r="74" spans="2:12" s="10" customFormat="1" ht="14.85" customHeight="1">
      <c r="B74" s="141"/>
      <c r="C74" s="142"/>
      <c r="D74" s="143" t="s">
        <v>109</v>
      </c>
      <c r="E74" s="144"/>
      <c r="F74" s="144"/>
      <c r="G74" s="144"/>
      <c r="H74" s="144"/>
      <c r="I74" s="144"/>
      <c r="J74" s="145">
        <f>J1009</f>
        <v>0</v>
      </c>
      <c r="K74" s="142"/>
      <c r="L74" s="146"/>
    </row>
    <row r="75" spans="2:12" s="10" customFormat="1" ht="14.85" customHeight="1">
      <c r="B75" s="141"/>
      <c r="C75" s="142"/>
      <c r="D75" s="143" t="s">
        <v>110</v>
      </c>
      <c r="E75" s="144"/>
      <c r="F75" s="144"/>
      <c r="G75" s="144"/>
      <c r="H75" s="144"/>
      <c r="I75" s="144"/>
      <c r="J75" s="145">
        <f>J1040</f>
        <v>0</v>
      </c>
      <c r="K75" s="142"/>
      <c r="L75" s="146"/>
    </row>
    <row r="76" spans="2:12" s="10" customFormat="1" ht="14.85" customHeight="1">
      <c r="B76" s="141"/>
      <c r="C76" s="142"/>
      <c r="D76" s="143" t="s">
        <v>111</v>
      </c>
      <c r="E76" s="144"/>
      <c r="F76" s="144"/>
      <c r="G76" s="144"/>
      <c r="H76" s="144"/>
      <c r="I76" s="144"/>
      <c r="J76" s="145">
        <f>J1098</f>
        <v>0</v>
      </c>
      <c r="K76" s="142"/>
      <c r="L76" s="146"/>
    </row>
    <row r="77" spans="2:12" s="10" customFormat="1" ht="19.899999999999999" customHeight="1">
      <c r="B77" s="141"/>
      <c r="C77" s="142"/>
      <c r="D77" s="143" t="s">
        <v>112</v>
      </c>
      <c r="E77" s="144"/>
      <c r="F77" s="144"/>
      <c r="G77" s="144"/>
      <c r="H77" s="144"/>
      <c r="I77" s="144"/>
      <c r="J77" s="145">
        <f>J1140</f>
        <v>0</v>
      </c>
      <c r="K77" s="142"/>
      <c r="L77" s="146"/>
    </row>
    <row r="78" spans="2:12" s="10" customFormat="1" ht="19.899999999999999" customHeight="1">
      <c r="B78" s="141"/>
      <c r="C78" s="142"/>
      <c r="D78" s="143" t="s">
        <v>113</v>
      </c>
      <c r="E78" s="144"/>
      <c r="F78" s="144"/>
      <c r="G78" s="144"/>
      <c r="H78" s="144"/>
      <c r="I78" s="144"/>
      <c r="J78" s="145">
        <f>J1185</f>
        <v>0</v>
      </c>
      <c r="K78" s="142"/>
      <c r="L78" s="146"/>
    </row>
    <row r="79" spans="2:12" s="10" customFormat="1" ht="19.899999999999999" customHeight="1">
      <c r="B79" s="141"/>
      <c r="C79" s="142"/>
      <c r="D79" s="143" t="s">
        <v>114</v>
      </c>
      <c r="E79" s="144"/>
      <c r="F79" s="144"/>
      <c r="G79" s="144"/>
      <c r="H79" s="144"/>
      <c r="I79" s="144"/>
      <c r="J79" s="145">
        <f>J1246</f>
        <v>0</v>
      </c>
      <c r="K79" s="142"/>
      <c r="L79" s="146"/>
    </row>
    <row r="80" spans="2:12" s="10" customFormat="1" ht="19.899999999999999" customHeight="1">
      <c r="B80" s="141"/>
      <c r="C80" s="142"/>
      <c r="D80" s="143" t="s">
        <v>115</v>
      </c>
      <c r="E80" s="144"/>
      <c r="F80" s="144"/>
      <c r="G80" s="144"/>
      <c r="H80" s="144"/>
      <c r="I80" s="144"/>
      <c r="J80" s="145">
        <f>J1255</f>
        <v>0</v>
      </c>
      <c r="K80" s="142"/>
      <c r="L80" s="146"/>
    </row>
    <row r="81" spans="1:31" s="10" customFormat="1" ht="19.899999999999999" customHeight="1">
      <c r="B81" s="141"/>
      <c r="C81" s="142"/>
      <c r="D81" s="143" t="s">
        <v>116</v>
      </c>
      <c r="E81" s="144"/>
      <c r="F81" s="144"/>
      <c r="G81" s="144"/>
      <c r="H81" s="144"/>
      <c r="I81" s="144"/>
      <c r="J81" s="145">
        <f>J1268</f>
        <v>0</v>
      </c>
      <c r="K81" s="142"/>
      <c r="L81" s="146"/>
    </row>
    <row r="82" spans="1:31" s="10" customFormat="1" ht="19.899999999999999" customHeight="1">
      <c r="B82" s="141"/>
      <c r="C82" s="142"/>
      <c r="D82" s="143" t="s">
        <v>117</v>
      </c>
      <c r="E82" s="144"/>
      <c r="F82" s="144"/>
      <c r="G82" s="144"/>
      <c r="H82" s="144"/>
      <c r="I82" s="144"/>
      <c r="J82" s="145">
        <f>J1310</f>
        <v>0</v>
      </c>
      <c r="K82" s="142"/>
      <c r="L82" s="146"/>
    </row>
    <row r="83" spans="1:31" s="10" customFormat="1" ht="19.899999999999999" customHeight="1">
      <c r="B83" s="141"/>
      <c r="C83" s="142"/>
      <c r="D83" s="143" t="s">
        <v>118</v>
      </c>
      <c r="E83" s="144"/>
      <c r="F83" s="144"/>
      <c r="G83" s="144"/>
      <c r="H83" s="144"/>
      <c r="I83" s="144"/>
      <c r="J83" s="145">
        <f>J1321</f>
        <v>0</v>
      </c>
      <c r="K83" s="142"/>
      <c r="L83" s="146"/>
    </row>
    <row r="84" spans="1:31" s="9" customFormat="1" ht="24.95" customHeight="1">
      <c r="B84" s="135"/>
      <c r="C84" s="136"/>
      <c r="D84" s="137" t="s">
        <v>119</v>
      </c>
      <c r="E84" s="138"/>
      <c r="F84" s="138"/>
      <c r="G84" s="138"/>
      <c r="H84" s="138"/>
      <c r="I84" s="138"/>
      <c r="J84" s="139">
        <f>J2122</f>
        <v>0</v>
      </c>
      <c r="K84" s="136"/>
      <c r="L84" s="140"/>
    </row>
    <row r="85" spans="1:31" s="10" customFormat="1" ht="19.899999999999999" customHeight="1">
      <c r="B85" s="141"/>
      <c r="C85" s="142"/>
      <c r="D85" s="143" t="s">
        <v>120</v>
      </c>
      <c r="E85" s="144"/>
      <c r="F85" s="144"/>
      <c r="G85" s="144"/>
      <c r="H85" s="144"/>
      <c r="I85" s="144"/>
      <c r="J85" s="145">
        <f>J2123</f>
        <v>0</v>
      </c>
      <c r="K85" s="142"/>
      <c r="L85" s="146"/>
    </row>
    <row r="86" spans="1:31" s="2" customFormat="1" ht="21.7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6.95" customHeight="1">
      <c r="A87" s="35"/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91" spans="1:31" s="2" customFormat="1" ht="6.95" customHeight="1">
      <c r="A91" s="35"/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4.95" customHeight="1">
      <c r="A92" s="35"/>
      <c r="B92" s="36"/>
      <c r="C92" s="24" t="s">
        <v>121</v>
      </c>
      <c r="D92" s="37"/>
      <c r="E92" s="37"/>
      <c r="F92" s="37"/>
      <c r="G92" s="37"/>
      <c r="H92" s="37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16</v>
      </c>
      <c r="D94" s="37"/>
      <c r="E94" s="37"/>
      <c r="F94" s="37"/>
      <c r="G94" s="37"/>
      <c r="H94" s="37"/>
      <c r="I94" s="37"/>
      <c r="J94" s="37"/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6.5" customHeight="1">
      <c r="A95" s="35"/>
      <c r="B95" s="36"/>
      <c r="C95" s="37"/>
      <c r="D95" s="37"/>
      <c r="E95" s="373" t="str">
        <f>E7</f>
        <v>Rekonstrukce elektroinstalace objektu MŠ Hlubočepská</v>
      </c>
      <c r="F95" s="374"/>
      <c r="G95" s="374"/>
      <c r="H95" s="374"/>
      <c r="I95" s="37"/>
      <c r="J95" s="37"/>
      <c r="K95" s="37"/>
      <c r="L95" s="10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2" customHeight="1">
      <c r="A96" s="35"/>
      <c r="B96" s="36"/>
      <c r="C96" s="30" t="s">
        <v>89</v>
      </c>
      <c r="D96" s="37"/>
      <c r="E96" s="37"/>
      <c r="F96" s="37"/>
      <c r="G96" s="37"/>
      <c r="H96" s="37"/>
      <c r="I96" s="37"/>
      <c r="J96" s="37"/>
      <c r="K96" s="37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6.5" customHeight="1">
      <c r="A97" s="35"/>
      <c r="B97" s="36"/>
      <c r="C97" s="37"/>
      <c r="D97" s="37"/>
      <c r="E97" s="345" t="str">
        <f>E9</f>
        <v>529.1B - stavební a montážní práce</v>
      </c>
      <c r="F97" s="375"/>
      <c r="G97" s="375"/>
      <c r="H97" s="375"/>
      <c r="I97" s="37"/>
      <c r="J97" s="37"/>
      <c r="K97" s="37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6.9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0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12" customHeight="1">
      <c r="A99" s="35"/>
      <c r="B99" s="36"/>
      <c r="C99" s="30" t="s">
        <v>21</v>
      </c>
      <c r="D99" s="37"/>
      <c r="E99" s="37"/>
      <c r="F99" s="28" t="str">
        <f>F12</f>
        <v>Hlubočepská 40/90</v>
      </c>
      <c r="G99" s="37"/>
      <c r="H99" s="37"/>
      <c r="I99" s="30" t="s">
        <v>23</v>
      </c>
      <c r="J99" s="60" t="str">
        <f>IF(J12="","",J12)</f>
        <v>Vyplň údaj</v>
      </c>
      <c r="K99" s="37"/>
      <c r="L99" s="107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6.9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107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15.2" customHeight="1">
      <c r="A101" s="35"/>
      <c r="B101" s="36"/>
      <c r="C101" s="30" t="s">
        <v>24</v>
      </c>
      <c r="D101" s="37"/>
      <c r="E101" s="37"/>
      <c r="F101" s="28" t="str">
        <f>E15</f>
        <v>Městská část Praha 5</v>
      </c>
      <c r="G101" s="37"/>
      <c r="H101" s="37"/>
      <c r="I101" s="30" t="s">
        <v>30</v>
      </c>
      <c r="J101" s="33" t="str">
        <f>E21</f>
        <v xml:space="preserve">Ing. Filip Nehonský </v>
      </c>
      <c r="K101" s="37"/>
      <c r="L101" s="107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15.2" customHeight="1">
      <c r="A102" s="35"/>
      <c r="B102" s="36"/>
      <c r="C102" s="30" t="s">
        <v>28</v>
      </c>
      <c r="D102" s="37"/>
      <c r="E102" s="37"/>
      <c r="F102" s="28" t="str">
        <f>IF(E18="","",E18)</f>
        <v>Vyplň údaj</v>
      </c>
      <c r="G102" s="37"/>
      <c r="H102" s="37"/>
      <c r="I102" s="30" t="s">
        <v>33</v>
      </c>
      <c r="J102" s="33" t="str">
        <f>E24</f>
        <v>Pavel Novotný</v>
      </c>
      <c r="K102" s="37"/>
      <c r="L102" s="107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0.3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107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11" customFormat="1" ht="29.25" customHeight="1">
      <c r="A104" s="147"/>
      <c r="B104" s="148"/>
      <c r="C104" s="149" t="s">
        <v>122</v>
      </c>
      <c r="D104" s="150" t="s">
        <v>56</v>
      </c>
      <c r="E104" s="150" t="s">
        <v>52</v>
      </c>
      <c r="F104" s="150" t="s">
        <v>53</v>
      </c>
      <c r="G104" s="150" t="s">
        <v>123</v>
      </c>
      <c r="H104" s="150" t="s">
        <v>124</v>
      </c>
      <c r="I104" s="150" t="s">
        <v>125</v>
      </c>
      <c r="J104" s="151" t="s">
        <v>93</v>
      </c>
      <c r="K104" s="152" t="s">
        <v>126</v>
      </c>
      <c r="L104" s="153"/>
      <c r="M104" s="69" t="s">
        <v>19</v>
      </c>
      <c r="N104" s="70" t="s">
        <v>41</v>
      </c>
      <c r="O104" s="70" t="s">
        <v>127</v>
      </c>
      <c r="P104" s="70" t="s">
        <v>128</v>
      </c>
      <c r="Q104" s="70" t="s">
        <v>129</v>
      </c>
      <c r="R104" s="70" t="s">
        <v>130</v>
      </c>
      <c r="S104" s="70" t="s">
        <v>131</v>
      </c>
      <c r="T104" s="71" t="s">
        <v>132</v>
      </c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</row>
    <row r="105" spans="1:65" s="2" customFormat="1" ht="22.9" customHeight="1">
      <c r="A105" s="35"/>
      <c r="B105" s="36"/>
      <c r="C105" s="76" t="s">
        <v>133</v>
      </c>
      <c r="D105" s="37"/>
      <c r="E105" s="37"/>
      <c r="F105" s="37"/>
      <c r="G105" s="37"/>
      <c r="H105" s="37"/>
      <c r="I105" s="37"/>
      <c r="J105" s="154">
        <f>BK105</f>
        <v>0</v>
      </c>
      <c r="K105" s="37"/>
      <c r="L105" s="40"/>
      <c r="M105" s="72"/>
      <c r="N105" s="155"/>
      <c r="O105" s="73"/>
      <c r="P105" s="156">
        <f>P106+P650+P2122</f>
        <v>0</v>
      </c>
      <c r="Q105" s="73"/>
      <c r="R105" s="156">
        <f>R106+R650+R2122</f>
        <v>95.829111887759979</v>
      </c>
      <c r="S105" s="73"/>
      <c r="T105" s="157">
        <f>T106+T650+T2122</f>
        <v>23.619175419999998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70</v>
      </c>
      <c r="AU105" s="18" t="s">
        <v>94</v>
      </c>
      <c r="BK105" s="158">
        <f>BK106+BK650+BK2122</f>
        <v>0</v>
      </c>
    </row>
    <row r="106" spans="1:65" s="12" customFormat="1" ht="25.9" customHeight="1">
      <c r="B106" s="159"/>
      <c r="C106" s="160"/>
      <c r="D106" s="161" t="s">
        <v>70</v>
      </c>
      <c r="E106" s="162" t="s">
        <v>134</v>
      </c>
      <c r="F106" s="162" t="s">
        <v>135</v>
      </c>
      <c r="G106" s="160"/>
      <c r="H106" s="160"/>
      <c r="I106" s="163"/>
      <c r="J106" s="164">
        <f>BK106</f>
        <v>0</v>
      </c>
      <c r="K106" s="160"/>
      <c r="L106" s="165"/>
      <c r="M106" s="166"/>
      <c r="N106" s="167"/>
      <c r="O106" s="167"/>
      <c r="P106" s="168">
        <f>P107+P119+P123+P130+P137+P519+P635+P647</f>
        <v>0</v>
      </c>
      <c r="Q106" s="167"/>
      <c r="R106" s="168">
        <f>R107+R119+R123+R130+R137+R519+R635+R647</f>
        <v>80.347166468999987</v>
      </c>
      <c r="S106" s="167"/>
      <c r="T106" s="169">
        <f>T107+T119+T123+T130+T137+T519+T635+T647</f>
        <v>12.6142012</v>
      </c>
      <c r="AR106" s="170" t="s">
        <v>79</v>
      </c>
      <c r="AT106" s="171" t="s">
        <v>70</v>
      </c>
      <c r="AU106" s="171" t="s">
        <v>71</v>
      </c>
      <c r="AY106" s="170" t="s">
        <v>136</v>
      </c>
      <c r="BK106" s="172">
        <f>BK107+BK119+BK123+BK130+BK137+BK519+BK635+BK647</f>
        <v>0</v>
      </c>
    </row>
    <row r="107" spans="1:65" s="12" customFormat="1" ht="22.9" customHeight="1">
      <c r="B107" s="159"/>
      <c r="C107" s="160"/>
      <c r="D107" s="161" t="s">
        <v>70</v>
      </c>
      <c r="E107" s="173" t="s">
        <v>79</v>
      </c>
      <c r="F107" s="173" t="s">
        <v>137</v>
      </c>
      <c r="G107" s="160"/>
      <c r="H107" s="160"/>
      <c r="I107" s="163"/>
      <c r="J107" s="174">
        <f>BK107</f>
        <v>0</v>
      </c>
      <c r="K107" s="160"/>
      <c r="L107" s="165"/>
      <c r="M107" s="166"/>
      <c r="N107" s="167"/>
      <c r="O107" s="167"/>
      <c r="P107" s="168">
        <f>SUM(P108:P118)</f>
        <v>0</v>
      </c>
      <c r="Q107" s="167"/>
      <c r="R107" s="168">
        <f>SUM(R108:R118)</f>
        <v>2.6800000000000001E-3</v>
      </c>
      <c r="S107" s="167"/>
      <c r="T107" s="169">
        <f>SUM(T108:T118)</f>
        <v>0.17599999999999999</v>
      </c>
      <c r="AR107" s="170" t="s">
        <v>79</v>
      </c>
      <c r="AT107" s="171" t="s">
        <v>70</v>
      </c>
      <c r="AU107" s="171" t="s">
        <v>79</v>
      </c>
      <c r="AY107" s="170" t="s">
        <v>136</v>
      </c>
      <c r="BK107" s="172">
        <f>SUM(BK108:BK118)</f>
        <v>0</v>
      </c>
    </row>
    <row r="108" spans="1:65" s="2" customFormat="1" ht="66.75" customHeight="1">
      <c r="A108" s="35"/>
      <c r="B108" s="36"/>
      <c r="C108" s="175" t="s">
        <v>79</v>
      </c>
      <c r="D108" s="175" t="s">
        <v>138</v>
      </c>
      <c r="E108" s="176" t="s">
        <v>139</v>
      </c>
      <c r="F108" s="177" t="s">
        <v>140</v>
      </c>
      <c r="G108" s="178" t="s">
        <v>141</v>
      </c>
      <c r="H108" s="179">
        <v>0.6</v>
      </c>
      <c r="I108" s="180"/>
      <c r="J108" s="181">
        <f>ROUND(I108*H108,2)</f>
        <v>0</v>
      </c>
      <c r="K108" s="182"/>
      <c r="L108" s="40"/>
      <c r="M108" s="183" t="s">
        <v>19</v>
      </c>
      <c r="N108" s="184" t="s">
        <v>42</v>
      </c>
      <c r="O108" s="65"/>
      <c r="P108" s="185">
        <f>O108*H108</f>
        <v>0</v>
      </c>
      <c r="Q108" s="185">
        <v>0</v>
      </c>
      <c r="R108" s="185">
        <f>Q108*H108</f>
        <v>0</v>
      </c>
      <c r="S108" s="185">
        <v>0.26</v>
      </c>
      <c r="T108" s="186">
        <f>S108*H108</f>
        <v>0.156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7" t="s">
        <v>142</v>
      </c>
      <c r="AT108" s="187" t="s">
        <v>138</v>
      </c>
      <c r="AU108" s="187" t="s">
        <v>81</v>
      </c>
      <c r="AY108" s="18" t="s">
        <v>136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8" t="s">
        <v>79</v>
      </c>
      <c r="BK108" s="188">
        <f>ROUND(I108*H108,2)</f>
        <v>0</v>
      </c>
      <c r="BL108" s="18" t="s">
        <v>142</v>
      </c>
      <c r="BM108" s="187" t="s">
        <v>143</v>
      </c>
    </row>
    <row r="109" spans="1:65" s="2" customFormat="1" ht="11.25">
      <c r="A109" s="35"/>
      <c r="B109" s="36"/>
      <c r="C109" s="37"/>
      <c r="D109" s="189" t="s">
        <v>144</v>
      </c>
      <c r="E109" s="37"/>
      <c r="F109" s="190" t="s">
        <v>145</v>
      </c>
      <c r="G109" s="37"/>
      <c r="H109" s="37"/>
      <c r="I109" s="191"/>
      <c r="J109" s="37"/>
      <c r="K109" s="37"/>
      <c r="L109" s="40"/>
      <c r="M109" s="192"/>
      <c r="N109" s="193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144</v>
      </c>
      <c r="AU109" s="18" t="s">
        <v>81</v>
      </c>
    </row>
    <row r="110" spans="1:65" s="2" customFormat="1" ht="37.9" customHeight="1">
      <c r="A110" s="35"/>
      <c r="B110" s="36"/>
      <c r="C110" s="175" t="s">
        <v>81</v>
      </c>
      <c r="D110" s="175" t="s">
        <v>138</v>
      </c>
      <c r="E110" s="176" t="s">
        <v>146</v>
      </c>
      <c r="F110" s="177" t="s">
        <v>147</v>
      </c>
      <c r="G110" s="178" t="s">
        <v>148</v>
      </c>
      <c r="H110" s="179">
        <v>0.5</v>
      </c>
      <c r="I110" s="180"/>
      <c r="J110" s="181">
        <f>ROUND(I110*H110,2)</f>
        <v>0</v>
      </c>
      <c r="K110" s="182"/>
      <c r="L110" s="40"/>
      <c r="M110" s="183" t="s">
        <v>19</v>
      </c>
      <c r="N110" s="184" t="s">
        <v>42</v>
      </c>
      <c r="O110" s="65"/>
      <c r="P110" s="185">
        <f>O110*H110</f>
        <v>0</v>
      </c>
      <c r="Q110" s="185">
        <v>0</v>
      </c>
      <c r="R110" s="185">
        <f>Q110*H110</f>
        <v>0</v>
      </c>
      <c r="S110" s="185">
        <v>0.04</v>
      </c>
      <c r="T110" s="186">
        <f>S110*H110</f>
        <v>0.02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7" t="s">
        <v>142</v>
      </c>
      <c r="AT110" s="187" t="s">
        <v>138</v>
      </c>
      <c r="AU110" s="187" t="s">
        <v>81</v>
      </c>
      <c r="AY110" s="18" t="s">
        <v>136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8" t="s">
        <v>79</v>
      </c>
      <c r="BK110" s="188">
        <f>ROUND(I110*H110,2)</f>
        <v>0</v>
      </c>
      <c r="BL110" s="18" t="s">
        <v>142</v>
      </c>
      <c r="BM110" s="187" t="s">
        <v>149</v>
      </c>
    </row>
    <row r="111" spans="1:65" s="2" customFormat="1" ht="11.25">
      <c r="A111" s="35"/>
      <c r="B111" s="36"/>
      <c r="C111" s="37"/>
      <c r="D111" s="189" t="s">
        <v>144</v>
      </c>
      <c r="E111" s="37"/>
      <c r="F111" s="190" t="s">
        <v>150</v>
      </c>
      <c r="G111" s="37"/>
      <c r="H111" s="37"/>
      <c r="I111" s="191"/>
      <c r="J111" s="37"/>
      <c r="K111" s="37"/>
      <c r="L111" s="40"/>
      <c r="M111" s="192"/>
      <c r="N111" s="193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144</v>
      </c>
      <c r="AU111" s="18" t="s">
        <v>81</v>
      </c>
    </row>
    <row r="112" spans="1:65" s="2" customFormat="1" ht="24.2" customHeight="1">
      <c r="A112" s="35"/>
      <c r="B112" s="36"/>
      <c r="C112" s="175" t="s">
        <v>151</v>
      </c>
      <c r="D112" s="175" t="s">
        <v>138</v>
      </c>
      <c r="E112" s="176" t="s">
        <v>152</v>
      </c>
      <c r="F112" s="177" t="s">
        <v>153</v>
      </c>
      <c r="G112" s="178" t="s">
        <v>154</v>
      </c>
      <c r="H112" s="179">
        <v>2</v>
      </c>
      <c r="I112" s="180"/>
      <c r="J112" s="181">
        <f>ROUND(I112*H112,2)</f>
        <v>0</v>
      </c>
      <c r="K112" s="182"/>
      <c r="L112" s="40"/>
      <c r="M112" s="183" t="s">
        <v>19</v>
      </c>
      <c r="N112" s="184" t="s">
        <v>42</v>
      </c>
      <c r="O112" s="65"/>
      <c r="P112" s="185">
        <f>O112*H112</f>
        <v>0</v>
      </c>
      <c r="Q112" s="185">
        <v>3.4000000000000002E-4</v>
      </c>
      <c r="R112" s="185">
        <f>Q112*H112</f>
        <v>6.8000000000000005E-4</v>
      </c>
      <c r="S112" s="185">
        <v>0</v>
      </c>
      <c r="T112" s="18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7" t="s">
        <v>142</v>
      </c>
      <c r="AT112" s="187" t="s">
        <v>138</v>
      </c>
      <c r="AU112" s="187" t="s">
        <v>81</v>
      </c>
      <c r="AY112" s="18" t="s">
        <v>136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8" t="s">
        <v>79</v>
      </c>
      <c r="BK112" s="188">
        <f>ROUND(I112*H112,2)</f>
        <v>0</v>
      </c>
      <c r="BL112" s="18" t="s">
        <v>142</v>
      </c>
      <c r="BM112" s="187" t="s">
        <v>155</v>
      </c>
    </row>
    <row r="113" spans="1:65" s="2" customFormat="1" ht="11.25">
      <c r="A113" s="35"/>
      <c r="B113" s="36"/>
      <c r="C113" s="37"/>
      <c r="D113" s="189" t="s">
        <v>144</v>
      </c>
      <c r="E113" s="37"/>
      <c r="F113" s="190" t="s">
        <v>156</v>
      </c>
      <c r="G113" s="37"/>
      <c r="H113" s="37"/>
      <c r="I113" s="191"/>
      <c r="J113" s="37"/>
      <c r="K113" s="37"/>
      <c r="L113" s="40"/>
      <c r="M113" s="192"/>
      <c r="N113" s="193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144</v>
      </c>
      <c r="AU113" s="18" t="s">
        <v>81</v>
      </c>
    </row>
    <row r="114" spans="1:65" s="13" customFormat="1" ht="11.25">
      <c r="B114" s="194"/>
      <c r="C114" s="195"/>
      <c r="D114" s="196" t="s">
        <v>157</v>
      </c>
      <c r="E114" s="197" t="s">
        <v>19</v>
      </c>
      <c r="F114" s="198" t="s">
        <v>158</v>
      </c>
      <c r="G114" s="195"/>
      <c r="H114" s="199">
        <v>2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157</v>
      </c>
      <c r="AU114" s="205" t="s">
        <v>81</v>
      </c>
      <c r="AV114" s="13" t="s">
        <v>81</v>
      </c>
      <c r="AW114" s="13" t="s">
        <v>32</v>
      </c>
      <c r="AX114" s="13" t="s">
        <v>71</v>
      </c>
      <c r="AY114" s="205" t="s">
        <v>136</v>
      </c>
    </row>
    <row r="115" spans="1:65" s="2" customFormat="1" ht="16.5" customHeight="1">
      <c r="A115" s="35"/>
      <c r="B115" s="36"/>
      <c r="C115" s="206" t="s">
        <v>142</v>
      </c>
      <c r="D115" s="206" t="s">
        <v>159</v>
      </c>
      <c r="E115" s="207" t="s">
        <v>160</v>
      </c>
      <c r="F115" s="208" t="s">
        <v>161</v>
      </c>
      <c r="G115" s="209" t="s">
        <v>154</v>
      </c>
      <c r="H115" s="210">
        <v>2</v>
      </c>
      <c r="I115" s="211"/>
      <c r="J115" s="212">
        <f>ROUND(I115*H115,2)</f>
        <v>0</v>
      </c>
      <c r="K115" s="213"/>
      <c r="L115" s="214"/>
      <c r="M115" s="215" t="s">
        <v>19</v>
      </c>
      <c r="N115" s="216" t="s">
        <v>42</v>
      </c>
      <c r="O115" s="65"/>
      <c r="P115" s="185">
        <f>O115*H115</f>
        <v>0</v>
      </c>
      <c r="Q115" s="185">
        <v>1E-3</v>
      </c>
      <c r="R115" s="185">
        <f>Q115*H115</f>
        <v>2E-3</v>
      </c>
      <c r="S115" s="185">
        <v>0</v>
      </c>
      <c r="T115" s="18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7" t="s">
        <v>162</v>
      </c>
      <c r="AT115" s="187" t="s">
        <v>159</v>
      </c>
      <c r="AU115" s="187" t="s">
        <v>81</v>
      </c>
      <c r="AY115" s="18" t="s">
        <v>136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8" t="s">
        <v>79</v>
      </c>
      <c r="BK115" s="188">
        <f>ROUND(I115*H115,2)</f>
        <v>0</v>
      </c>
      <c r="BL115" s="18" t="s">
        <v>142</v>
      </c>
      <c r="BM115" s="187" t="s">
        <v>163</v>
      </c>
    </row>
    <row r="116" spans="1:65" s="2" customFormat="1" ht="24.2" customHeight="1">
      <c r="A116" s="35"/>
      <c r="B116" s="36"/>
      <c r="C116" s="175" t="s">
        <v>164</v>
      </c>
      <c r="D116" s="175" t="s">
        <v>138</v>
      </c>
      <c r="E116" s="176" t="s">
        <v>165</v>
      </c>
      <c r="F116" s="177" t="s">
        <v>166</v>
      </c>
      <c r="G116" s="178" t="s">
        <v>154</v>
      </c>
      <c r="H116" s="179">
        <v>2</v>
      </c>
      <c r="I116" s="180"/>
      <c r="J116" s="181">
        <f>ROUND(I116*H116,2)</f>
        <v>0</v>
      </c>
      <c r="K116" s="182"/>
      <c r="L116" s="40"/>
      <c r="M116" s="183" t="s">
        <v>19</v>
      </c>
      <c r="N116" s="184" t="s">
        <v>42</v>
      </c>
      <c r="O116" s="65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7" t="s">
        <v>142</v>
      </c>
      <c r="AT116" s="187" t="s">
        <v>138</v>
      </c>
      <c r="AU116" s="187" t="s">
        <v>81</v>
      </c>
      <c r="AY116" s="18" t="s">
        <v>136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8" t="s">
        <v>79</v>
      </c>
      <c r="BK116" s="188">
        <f>ROUND(I116*H116,2)</f>
        <v>0</v>
      </c>
      <c r="BL116" s="18" t="s">
        <v>142</v>
      </c>
      <c r="BM116" s="187" t="s">
        <v>167</v>
      </c>
    </row>
    <row r="117" spans="1:65" s="2" customFormat="1" ht="11.25">
      <c r="A117" s="35"/>
      <c r="B117" s="36"/>
      <c r="C117" s="37"/>
      <c r="D117" s="189" t="s">
        <v>144</v>
      </c>
      <c r="E117" s="37"/>
      <c r="F117" s="190" t="s">
        <v>168</v>
      </c>
      <c r="G117" s="37"/>
      <c r="H117" s="37"/>
      <c r="I117" s="191"/>
      <c r="J117" s="37"/>
      <c r="K117" s="37"/>
      <c r="L117" s="40"/>
      <c r="M117" s="192"/>
      <c r="N117" s="193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144</v>
      </c>
      <c r="AU117" s="18" t="s">
        <v>81</v>
      </c>
    </row>
    <row r="118" spans="1:65" s="13" customFormat="1" ht="11.25">
      <c r="B118" s="194"/>
      <c r="C118" s="195"/>
      <c r="D118" s="196" t="s">
        <v>157</v>
      </c>
      <c r="E118" s="197" t="s">
        <v>19</v>
      </c>
      <c r="F118" s="198" t="s">
        <v>169</v>
      </c>
      <c r="G118" s="195"/>
      <c r="H118" s="199">
        <v>2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157</v>
      </c>
      <c r="AU118" s="205" t="s">
        <v>81</v>
      </c>
      <c r="AV118" s="13" t="s">
        <v>81</v>
      </c>
      <c r="AW118" s="13" t="s">
        <v>32</v>
      </c>
      <c r="AX118" s="13" t="s">
        <v>71</v>
      </c>
      <c r="AY118" s="205" t="s">
        <v>136</v>
      </c>
    </row>
    <row r="119" spans="1:65" s="12" customFormat="1" ht="22.9" customHeight="1">
      <c r="B119" s="159"/>
      <c r="C119" s="160"/>
      <c r="D119" s="161" t="s">
        <v>70</v>
      </c>
      <c r="E119" s="173" t="s">
        <v>151</v>
      </c>
      <c r="F119" s="173" t="s">
        <v>170</v>
      </c>
      <c r="G119" s="160"/>
      <c r="H119" s="160"/>
      <c r="I119" s="163"/>
      <c r="J119" s="174">
        <f>BK119</f>
        <v>0</v>
      </c>
      <c r="K119" s="160"/>
      <c r="L119" s="165"/>
      <c r="M119" s="166"/>
      <c r="N119" s="167"/>
      <c r="O119" s="167"/>
      <c r="P119" s="168">
        <f>SUM(P120:P122)</f>
        <v>0</v>
      </c>
      <c r="Q119" s="167"/>
      <c r="R119" s="168">
        <f>SUM(R120:R122)</f>
        <v>0.16297</v>
      </c>
      <c r="S119" s="167"/>
      <c r="T119" s="169">
        <f>SUM(T120:T122)</f>
        <v>0</v>
      </c>
      <c r="AR119" s="170" t="s">
        <v>79</v>
      </c>
      <c r="AT119" s="171" t="s">
        <v>70</v>
      </c>
      <c r="AU119" s="171" t="s">
        <v>79</v>
      </c>
      <c r="AY119" s="170" t="s">
        <v>136</v>
      </c>
      <c r="BK119" s="172">
        <f>SUM(BK120:BK122)</f>
        <v>0</v>
      </c>
    </row>
    <row r="120" spans="1:65" s="2" customFormat="1" ht="24.2" customHeight="1">
      <c r="A120" s="35"/>
      <c r="B120" s="36"/>
      <c r="C120" s="175" t="s">
        <v>171</v>
      </c>
      <c r="D120" s="175" t="s">
        <v>138</v>
      </c>
      <c r="E120" s="176" t="s">
        <v>172</v>
      </c>
      <c r="F120" s="177" t="s">
        <v>173</v>
      </c>
      <c r="G120" s="178" t="s">
        <v>141</v>
      </c>
      <c r="H120" s="179">
        <v>0.5</v>
      </c>
      <c r="I120" s="180"/>
      <c r="J120" s="181">
        <f>ROUND(I120*H120,2)</f>
        <v>0</v>
      </c>
      <c r="K120" s="182"/>
      <c r="L120" s="40"/>
      <c r="M120" s="183" t="s">
        <v>19</v>
      </c>
      <c r="N120" s="184" t="s">
        <v>42</v>
      </c>
      <c r="O120" s="65"/>
      <c r="P120" s="185">
        <f>O120*H120</f>
        <v>0</v>
      </c>
      <c r="Q120" s="185">
        <v>0.32594000000000001</v>
      </c>
      <c r="R120" s="185">
        <f>Q120*H120</f>
        <v>0.16297</v>
      </c>
      <c r="S120" s="185">
        <v>0</v>
      </c>
      <c r="T120" s="18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7" t="s">
        <v>142</v>
      </c>
      <c r="AT120" s="187" t="s">
        <v>138</v>
      </c>
      <c r="AU120" s="187" t="s">
        <v>81</v>
      </c>
      <c r="AY120" s="18" t="s">
        <v>136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8" t="s">
        <v>79</v>
      </c>
      <c r="BK120" s="188">
        <f>ROUND(I120*H120,2)</f>
        <v>0</v>
      </c>
      <c r="BL120" s="18" t="s">
        <v>142</v>
      </c>
      <c r="BM120" s="187" t="s">
        <v>174</v>
      </c>
    </row>
    <row r="121" spans="1:65" s="2" customFormat="1" ht="11.25">
      <c r="A121" s="35"/>
      <c r="B121" s="36"/>
      <c r="C121" s="37"/>
      <c r="D121" s="189" t="s">
        <v>144</v>
      </c>
      <c r="E121" s="37"/>
      <c r="F121" s="190" t="s">
        <v>175</v>
      </c>
      <c r="G121" s="37"/>
      <c r="H121" s="37"/>
      <c r="I121" s="191"/>
      <c r="J121" s="37"/>
      <c r="K121" s="37"/>
      <c r="L121" s="40"/>
      <c r="M121" s="192"/>
      <c r="N121" s="193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144</v>
      </c>
      <c r="AU121" s="18" t="s">
        <v>81</v>
      </c>
    </row>
    <row r="122" spans="1:65" s="13" customFormat="1" ht="11.25">
      <c r="B122" s="194"/>
      <c r="C122" s="195"/>
      <c r="D122" s="196" t="s">
        <v>157</v>
      </c>
      <c r="E122" s="197" t="s">
        <v>19</v>
      </c>
      <c r="F122" s="198" t="s">
        <v>176</v>
      </c>
      <c r="G122" s="195"/>
      <c r="H122" s="199">
        <v>0.5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157</v>
      </c>
      <c r="AU122" s="205" t="s">
        <v>81</v>
      </c>
      <c r="AV122" s="13" t="s">
        <v>81</v>
      </c>
      <c r="AW122" s="13" t="s">
        <v>32</v>
      </c>
      <c r="AX122" s="13" t="s">
        <v>71</v>
      </c>
      <c r="AY122" s="205" t="s">
        <v>136</v>
      </c>
    </row>
    <row r="123" spans="1:65" s="12" customFormat="1" ht="22.9" customHeight="1">
      <c r="B123" s="159"/>
      <c r="C123" s="160"/>
      <c r="D123" s="161" t="s">
        <v>70</v>
      </c>
      <c r="E123" s="173" t="s">
        <v>142</v>
      </c>
      <c r="F123" s="173" t="s">
        <v>177</v>
      </c>
      <c r="G123" s="160"/>
      <c r="H123" s="160"/>
      <c r="I123" s="163"/>
      <c r="J123" s="174">
        <f>BK123</f>
        <v>0</v>
      </c>
      <c r="K123" s="160"/>
      <c r="L123" s="165"/>
      <c r="M123" s="166"/>
      <c r="N123" s="167"/>
      <c r="O123" s="167"/>
      <c r="P123" s="168">
        <f>SUM(P124:P129)</f>
        <v>0</v>
      </c>
      <c r="Q123" s="167"/>
      <c r="R123" s="168">
        <f>SUM(R124:R129)</f>
        <v>2.0141349200000001</v>
      </c>
      <c r="S123" s="167"/>
      <c r="T123" s="169">
        <f>SUM(T124:T129)</f>
        <v>0</v>
      </c>
      <c r="AR123" s="170" t="s">
        <v>79</v>
      </c>
      <c r="AT123" s="171" t="s">
        <v>70</v>
      </c>
      <c r="AU123" s="171" t="s">
        <v>79</v>
      </c>
      <c r="AY123" s="170" t="s">
        <v>136</v>
      </c>
      <c r="BK123" s="172">
        <f>SUM(BK124:BK129)</f>
        <v>0</v>
      </c>
    </row>
    <row r="124" spans="1:65" s="2" customFormat="1" ht="76.349999999999994" customHeight="1">
      <c r="A124" s="35"/>
      <c r="B124" s="36"/>
      <c r="C124" s="175" t="s">
        <v>178</v>
      </c>
      <c r="D124" s="175" t="s">
        <v>138</v>
      </c>
      <c r="E124" s="176" t="s">
        <v>179</v>
      </c>
      <c r="F124" s="177" t="s">
        <v>180</v>
      </c>
      <c r="G124" s="178" t="s">
        <v>148</v>
      </c>
      <c r="H124" s="179">
        <v>14</v>
      </c>
      <c r="I124" s="180"/>
      <c r="J124" s="181">
        <f>ROUND(I124*H124,2)</f>
        <v>0</v>
      </c>
      <c r="K124" s="182"/>
      <c r="L124" s="40"/>
      <c r="M124" s="183" t="s">
        <v>19</v>
      </c>
      <c r="N124" s="184" t="s">
        <v>42</v>
      </c>
      <c r="O124" s="65"/>
      <c r="P124" s="185">
        <f>O124*H124</f>
        <v>0</v>
      </c>
      <c r="Q124" s="185">
        <v>5.8667800000000003E-3</v>
      </c>
      <c r="R124" s="185">
        <f>Q124*H124</f>
        <v>8.213492E-2</v>
      </c>
      <c r="S124" s="185">
        <v>0</v>
      </c>
      <c r="T124" s="18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7" t="s">
        <v>142</v>
      </c>
      <c r="AT124" s="187" t="s">
        <v>138</v>
      </c>
      <c r="AU124" s="187" t="s">
        <v>81</v>
      </c>
      <c r="AY124" s="18" t="s">
        <v>136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8" t="s">
        <v>79</v>
      </c>
      <c r="BK124" s="188">
        <f>ROUND(I124*H124,2)</f>
        <v>0</v>
      </c>
      <c r="BL124" s="18" t="s">
        <v>142</v>
      </c>
      <c r="BM124" s="187" t="s">
        <v>181</v>
      </c>
    </row>
    <row r="125" spans="1:65" s="2" customFormat="1" ht="11.25">
      <c r="A125" s="35"/>
      <c r="B125" s="36"/>
      <c r="C125" s="37"/>
      <c r="D125" s="189" t="s">
        <v>144</v>
      </c>
      <c r="E125" s="37"/>
      <c r="F125" s="190" t="s">
        <v>182</v>
      </c>
      <c r="G125" s="37"/>
      <c r="H125" s="37"/>
      <c r="I125" s="191"/>
      <c r="J125" s="37"/>
      <c r="K125" s="37"/>
      <c r="L125" s="40"/>
      <c r="M125" s="192"/>
      <c r="N125" s="193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144</v>
      </c>
      <c r="AU125" s="18" t="s">
        <v>81</v>
      </c>
    </row>
    <row r="126" spans="1:65" s="13" customFormat="1" ht="11.25">
      <c r="B126" s="194"/>
      <c r="C126" s="195"/>
      <c r="D126" s="196" t="s">
        <v>157</v>
      </c>
      <c r="E126" s="197" t="s">
        <v>19</v>
      </c>
      <c r="F126" s="198" t="s">
        <v>183</v>
      </c>
      <c r="G126" s="195"/>
      <c r="H126" s="199">
        <v>14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157</v>
      </c>
      <c r="AU126" s="205" t="s">
        <v>81</v>
      </c>
      <c r="AV126" s="13" t="s">
        <v>81</v>
      </c>
      <c r="AW126" s="13" t="s">
        <v>32</v>
      </c>
      <c r="AX126" s="13" t="s">
        <v>71</v>
      </c>
      <c r="AY126" s="205" t="s">
        <v>136</v>
      </c>
    </row>
    <row r="127" spans="1:65" s="2" customFormat="1" ht="16.5" customHeight="1">
      <c r="A127" s="35"/>
      <c r="B127" s="36"/>
      <c r="C127" s="206" t="s">
        <v>162</v>
      </c>
      <c r="D127" s="206" t="s">
        <v>159</v>
      </c>
      <c r="E127" s="207" t="s">
        <v>184</v>
      </c>
      <c r="F127" s="208" t="s">
        <v>185</v>
      </c>
      <c r="G127" s="209" t="s">
        <v>148</v>
      </c>
      <c r="H127" s="210">
        <v>14</v>
      </c>
      <c r="I127" s="211"/>
      <c r="J127" s="212">
        <f>ROUND(I127*H127,2)</f>
        <v>0</v>
      </c>
      <c r="K127" s="213"/>
      <c r="L127" s="214"/>
      <c r="M127" s="215" t="s">
        <v>19</v>
      </c>
      <c r="N127" s="216" t="s">
        <v>42</v>
      </c>
      <c r="O127" s="65"/>
      <c r="P127" s="185">
        <f>O127*H127</f>
        <v>0</v>
      </c>
      <c r="Q127" s="185">
        <v>0.13800000000000001</v>
      </c>
      <c r="R127" s="185">
        <f>Q127*H127</f>
        <v>1.9320000000000002</v>
      </c>
      <c r="S127" s="185">
        <v>0</v>
      </c>
      <c r="T127" s="18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7" t="s">
        <v>162</v>
      </c>
      <c r="AT127" s="187" t="s">
        <v>159</v>
      </c>
      <c r="AU127" s="187" t="s">
        <v>81</v>
      </c>
      <c r="AY127" s="18" t="s">
        <v>136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8" t="s">
        <v>79</v>
      </c>
      <c r="BK127" s="188">
        <f>ROUND(I127*H127,2)</f>
        <v>0</v>
      </c>
      <c r="BL127" s="18" t="s">
        <v>142</v>
      </c>
      <c r="BM127" s="187" t="s">
        <v>186</v>
      </c>
    </row>
    <row r="128" spans="1:65" s="2" customFormat="1" ht="19.5">
      <c r="A128" s="35"/>
      <c r="B128" s="36"/>
      <c r="C128" s="37"/>
      <c r="D128" s="196" t="s">
        <v>187</v>
      </c>
      <c r="E128" s="37"/>
      <c r="F128" s="217" t="s">
        <v>188</v>
      </c>
      <c r="G128" s="37"/>
      <c r="H128" s="37"/>
      <c r="I128" s="191"/>
      <c r="J128" s="37"/>
      <c r="K128" s="37"/>
      <c r="L128" s="40"/>
      <c r="M128" s="192"/>
      <c r="N128" s="193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187</v>
      </c>
      <c r="AU128" s="18" t="s">
        <v>81</v>
      </c>
    </row>
    <row r="129" spans="1:65" s="13" customFormat="1" ht="11.25">
      <c r="B129" s="194"/>
      <c r="C129" s="195"/>
      <c r="D129" s="196" t="s">
        <v>157</v>
      </c>
      <c r="E129" s="197" t="s">
        <v>19</v>
      </c>
      <c r="F129" s="198" t="s">
        <v>183</v>
      </c>
      <c r="G129" s="195"/>
      <c r="H129" s="199">
        <v>14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157</v>
      </c>
      <c r="AU129" s="205" t="s">
        <v>81</v>
      </c>
      <c r="AV129" s="13" t="s">
        <v>81</v>
      </c>
      <c r="AW129" s="13" t="s">
        <v>32</v>
      </c>
      <c r="AX129" s="13" t="s">
        <v>71</v>
      </c>
      <c r="AY129" s="205" t="s">
        <v>136</v>
      </c>
    </row>
    <row r="130" spans="1:65" s="12" customFormat="1" ht="22.9" customHeight="1">
      <c r="B130" s="159"/>
      <c r="C130" s="160"/>
      <c r="D130" s="161" t="s">
        <v>70</v>
      </c>
      <c r="E130" s="173" t="s">
        <v>164</v>
      </c>
      <c r="F130" s="173" t="s">
        <v>189</v>
      </c>
      <c r="G130" s="160"/>
      <c r="H130" s="160"/>
      <c r="I130" s="163"/>
      <c r="J130" s="174">
        <f>BK130</f>
        <v>0</v>
      </c>
      <c r="K130" s="160"/>
      <c r="L130" s="165"/>
      <c r="M130" s="166"/>
      <c r="N130" s="167"/>
      <c r="O130" s="167"/>
      <c r="P130" s="168">
        <f>SUM(P131:P136)</f>
        <v>0</v>
      </c>
      <c r="Q130" s="167"/>
      <c r="R130" s="168">
        <f>SUM(R131:R136)</f>
        <v>0.23911919999999998</v>
      </c>
      <c r="S130" s="167"/>
      <c r="T130" s="169">
        <f>SUM(T131:T136)</f>
        <v>0</v>
      </c>
      <c r="AR130" s="170" t="s">
        <v>79</v>
      </c>
      <c r="AT130" s="171" t="s">
        <v>70</v>
      </c>
      <c r="AU130" s="171" t="s">
        <v>79</v>
      </c>
      <c r="AY130" s="170" t="s">
        <v>136</v>
      </c>
      <c r="BK130" s="172">
        <f>SUM(BK131:BK136)</f>
        <v>0</v>
      </c>
    </row>
    <row r="131" spans="1:65" s="2" customFormat="1" ht="37.9" customHeight="1">
      <c r="A131" s="35"/>
      <c r="B131" s="36"/>
      <c r="C131" s="175" t="s">
        <v>190</v>
      </c>
      <c r="D131" s="175" t="s">
        <v>138</v>
      </c>
      <c r="E131" s="176" t="s">
        <v>191</v>
      </c>
      <c r="F131" s="177" t="s">
        <v>192</v>
      </c>
      <c r="G131" s="178" t="s">
        <v>141</v>
      </c>
      <c r="H131" s="179">
        <v>0.36</v>
      </c>
      <c r="I131" s="180"/>
      <c r="J131" s="181">
        <f>ROUND(I131*H131,2)</f>
        <v>0</v>
      </c>
      <c r="K131" s="182"/>
      <c r="L131" s="40"/>
      <c r="M131" s="183" t="s">
        <v>19</v>
      </c>
      <c r="N131" s="184" t="s">
        <v>42</v>
      </c>
      <c r="O131" s="65"/>
      <c r="P131" s="185">
        <f>O131*H131</f>
        <v>0</v>
      </c>
      <c r="Q131" s="185">
        <v>0.57499999999999996</v>
      </c>
      <c r="R131" s="185">
        <f>Q131*H131</f>
        <v>0.20699999999999999</v>
      </c>
      <c r="S131" s="185">
        <v>0</v>
      </c>
      <c r="T131" s="18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7" t="s">
        <v>142</v>
      </c>
      <c r="AT131" s="187" t="s">
        <v>138</v>
      </c>
      <c r="AU131" s="187" t="s">
        <v>81</v>
      </c>
      <c r="AY131" s="18" t="s">
        <v>136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8" t="s">
        <v>79</v>
      </c>
      <c r="BK131" s="188">
        <f>ROUND(I131*H131,2)</f>
        <v>0</v>
      </c>
      <c r="BL131" s="18" t="s">
        <v>142</v>
      </c>
      <c r="BM131" s="187" t="s">
        <v>193</v>
      </c>
    </row>
    <row r="132" spans="1:65" s="2" customFormat="1" ht="11.25">
      <c r="A132" s="35"/>
      <c r="B132" s="36"/>
      <c r="C132" s="37"/>
      <c r="D132" s="189" t="s">
        <v>144</v>
      </c>
      <c r="E132" s="37"/>
      <c r="F132" s="190" t="s">
        <v>194</v>
      </c>
      <c r="G132" s="37"/>
      <c r="H132" s="37"/>
      <c r="I132" s="191"/>
      <c r="J132" s="37"/>
      <c r="K132" s="37"/>
      <c r="L132" s="40"/>
      <c r="M132" s="192"/>
      <c r="N132" s="193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144</v>
      </c>
      <c r="AU132" s="18" t="s">
        <v>81</v>
      </c>
    </row>
    <row r="133" spans="1:65" s="13" customFormat="1" ht="11.25">
      <c r="B133" s="194"/>
      <c r="C133" s="195"/>
      <c r="D133" s="196" t="s">
        <v>157</v>
      </c>
      <c r="E133" s="197" t="s">
        <v>19</v>
      </c>
      <c r="F133" s="198" t="s">
        <v>195</v>
      </c>
      <c r="G133" s="195"/>
      <c r="H133" s="199">
        <v>0.36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157</v>
      </c>
      <c r="AU133" s="205" t="s">
        <v>81</v>
      </c>
      <c r="AV133" s="13" t="s">
        <v>81</v>
      </c>
      <c r="AW133" s="13" t="s">
        <v>32</v>
      </c>
      <c r="AX133" s="13" t="s">
        <v>71</v>
      </c>
      <c r="AY133" s="205" t="s">
        <v>136</v>
      </c>
    </row>
    <row r="134" spans="1:65" s="2" customFormat="1" ht="78" customHeight="1">
      <c r="A134" s="35"/>
      <c r="B134" s="36"/>
      <c r="C134" s="175" t="s">
        <v>196</v>
      </c>
      <c r="D134" s="175" t="s">
        <v>138</v>
      </c>
      <c r="E134" s="176" t="s">
        <v>197</v>
      </c>
      <c r="F134" s="177" t="s">
        <v>198</v>
      </c>
      <c r="G134" s="178" t="s">
        <v>141</v>
      </c>
      <c r="H134" s="179">
        <v>0.36</v>
      </c>
      <c r="I134" s="180"/>
      <c r="J134" s="181">
        <f>ROUND(I134*H134,2)</f>
        <v>0</v>
      </c>
      <c r="K134" s="182"/>
      <c r="L134" s="40"/>
      <c r="M134" s="183" t="s">
        <v>19</v>
      </c>
      <c r="N134" s="184" t="s">
        <v>42</v>
      </c>
      <c r="O134" s="65"/>
      <c r="P134" s="185">
        <f>O134*H134</f>
        <v>0</v>
      </c>
      <c r="Q134" s="185">
        <v>8.9219999999999994E-2</v>
      </c>
      <c r="R134" s="185">
        <f>Q134*H134</f>
        <v>3.2119199999999994E-2</v>
      </c>
      <c r="S134" s="185">
        <v>0</v>
      </c>
      <c r="T134" s="18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7" t="s">
        <v>142</v>
      </c>
      <c r="AT134" s="187" t="s">
        <v>138</v>
      </c>
      <c r="AU134" s="187" t="s">
        <v>81</v>
      </c>
      <c r="AY134" s="18" t="s">
        <v>136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8" t="s">
        <v>79</v>
      </c>
      <c r="BK134" s="188">
        <f>ROUND(I134*H134,2)</f>
        <v>0</v>
      </c>
      <c r="BL134" s="18" t="s">
        <v>142</v>
      </c>
      <c r="BM134" s="187" t="s">
        <v>199</v>
      </c>
    </row>
    <row r="135" spans="1:65" s="2" customFormat="1" ht="11.25">
      <c r="A135" s="35"/>
      <c r="B135" s="36"/>
      <c r="C135" s="37"/>
      <c r="D135" s="189" t="s">
        <v>144</v>
      </c>
      <c r="E135" s="37"/>
      <c r="F135" s="190" t="s">
        <v>200</v>
      </c>
      <c r="G135" s="37"/>
      <c r="H135" s="37"/>
      <c r="I135" s="191"/>
      <c r="J135" s="37"/>
      <c r="K135" s="37"/>
      <c r="L135" s="40"/>
      <c r="M135" s="192"/>
      <c r="N135" s="193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144</v>
      </c>
      <c r="AU135" s="18" t="s">
        <v>81</v>
      </c>
    </row>
    <row r="136" spans="1:65" s="13" customFormat="1" ht="11.25">
      <c r="B136" s="194"/>
      <c r="C136" s="195"/>
      <c r="D136" s="196" t="s">
        <v>157</v>
      </c>
      <c r="E136" s="197" t="s">
        <v>19</v>
      </c>
      <c r="F136" s="198" t="s">
        <v>195</v>
      </c>
      <c r="G136" s="195"/>
      <c r="H136" s="199">
        <v>0.36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157</v>
      </c>
      <c r="AU136" s="205" t="s">
        <v>81</v>
      </c>
      <c r="AV136" s="13" t="s">
        <v>81</v>
      </c>
      <c r="AW136" s="13" t="s">
        <v>32</v>
      </c>
      <c r="AX136" s="13" t="s">
        <v>71</v>
      </c>
      <c r="AY136" s="205" t="s">
        <v>136</v>
      </c>
    </row>
    <row r="137" spans="1:65" s="12" customFormat="1" ht="22.9" customHeight="1">
      <c r="B137" s="159"/>
      <c r="C137" s="160"/>
      <c r="D137" s="161" t="s">
        <v>70</v>
      </c>
      <c r="E137" s="173" t="s">
        <v>171</v>
      </c>
      <c r="F137" s="173" t="s">
        <v>201</v>
      </c>
      <c r="G137" s="160"/>
      <c r="H137" s="160"/>
      <c r="I137" s="163"/>
      <c r="J137" s="174">
        <f>BK137</f>
        <v>0</v>
      </c>
      <c r="K137" s="160"/>
      <c r="L137" s="165"/>
      <c r="M137" s="166"/>
      <c r="N137" s="167"/>
      <c r="O137" s="167"/>
      <c r="P137" s="168">
        <f>SUM(P138:P518)</f>
        <v>0</v>
      </c>
      <c r="Q137" s="167"/>
      <c r="R137" s="168">
        <f>SUM(R138:R518)</f>
        <v>77.762388024999993</v>
      </c>
      <c r="S137" s="167"/>
      <c r="T137" s="169">
        <f>SUM(T138:T518)</f>
        <v>0.1919112</v>
      </c>
      <c r="AR137" s="170" t="s">
        <v>79</v>
      </c>
      <c r="AT137" s="171" t="s">
        <v>70</v>
      </c>
      <c r="AU137" s="171" t="s">
        <v>79</v>
      </c>
      <c r="AY137" s="170" t="s">
        <v>136</v>
      </c>
      <c r="BK137" s="172">
        <f>SUM(BK138:BK518)</f>
        <v>0</v>
      </c>
    </row>
    <row r="138" spans="1:65" s="2" customFormat="1" ht="49.15" customHeight="1">
      <c r="A138" s="35"/>
      <c r="B138" s="36"/>
      <c r="C138" s="175" t="s">
        <v>202</v>
      </c>
      <c r="D138" s="175" t="s">
        <v>138</v>
      </c>
      <c r="E138" s="176" t="s">
        <v>203</v>
      </c>
      <c r="F138" s="177" t="s">
        <v>204</v>
      </c>
      <c r="G138" s="178" t="s">
        <v>141</v>
      </c>
      <c r="H138" s="179">
        <v>634.64</v>
      </c>
      <c r="I138" s="180"/>
      <c r="J138" s="181">
        <f>ROUND(I138*H138,2)</f>
        <v>0</v>
      </c>
      <c r="K138" s="182"/>
      <c r="L138" s="40"/>
      <c r="M138" s="183" t="s">
        <v>19</v>
      </c>
      <c r="N138" s="184" t="s">
        <v>42</v>
      </c>
      <c r="O138" s="65"/>
      <c r="P138" s="185">
        <f>O138*H138</f>
        <v>0</v>
      </c>
      <c r="Q138" s="185">
        <v>9.41E-3</v>
      </c>
      <c r="R138" s="185">
        <f>Q138*H138</f>
        <v>5.9719623999999998</v>
      </c>
      <c r="S138" s="185">
        <v>0</v>
      </c>
      <c r="T138" s="18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142</v>
      </c>
      <c r="AT138" s="187" t="s">
        <v>138</v>
      </c>
      <c r="AU138" s="187" t="s">
        <v>81</v>
      </c>
      <c r="AY138" s="18" t="s">
        <v>136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8" t="s">
        <v>79</v>
      </c>
      <c r="BK138" s="188">
        <f>ROUND(I138*H138,2)</f>
        <v>0</v>
      </c>
      <c r="BL138" s="18" t="s">
        <v>142</v>
      </c>
      <c r="BM138" s="187" t="s">
        <v>205</v>
      </c>
    </row>
    <row r="139" spans="1:65" s="2" customFormat="1" ht="11.25">
      <c r="A139" s="35"/>
      <c r="B139" s="36"/>
      <c r="C139" s="37"/>
      <c r="D139" s="189" t="s">
        <v>144</v>
      </c>
      <c r="E139" s="37"/>
      <c r="F139" s="190" t="s">
        <v>206</v>
      </c>
      <c r="G139" s="37"/>
      <c r="H139" s="37"/>
      <c r="I139" s="191"/>
      <c r="J139" s="37"/>
      <c r="K139" s="37"/>
      <c r="L139" s="40"/>
      <c r="M139" s="192"/>
      <c r="N139" s="193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144</v>
      </c>
      <c r="AU139" s="18" t="s">
        <v>81</v>
      </c>
    </row>
    <row r="140" spans="1:65" s="14" customFormat="1" ht="11.25">
      <c r="B140" s="218"/>
      <c r="C140" s="219"/>
      <c r="D140" s="196" t="s">
        <v>157</v>
      </c>
      <c r="E140" s="220" t="s">
        <v>19</v>
      </c>
      <c r="F140" s="221" t="s">
        <v>207</v>
      </c>
      <c r="G140" s="219"/>
      <c r="H140" s="220" t="s">
        <v>19</v>
      </c>
      <c r="I140" s="222"/>
      <c r="J140" s="219"/>
      <c r="K140" s="219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157</v>
      </c>
      <c r="AU140" s="227" t="s">
        <v>81</v>
      </c>
      <c r="AV140" s="14" t="s">
        <v>79</v>
      </c>
      <c r="AW140" s="14" t="s">
        <v>32</v>
      </c>
      <c r="AX140" s="14" t="s">
        <v>71</v>
      </c>
      <c r="AY140" s="227" t="s">
        <v>136</v>
      </c>
    </row>
    <row r="141" spans="1:65" s="13" customFormat="1" ht="11.25">
      <c r="B141" s="194"/>
      <c r="C141" s="195"/>
      <c r="D141" s="196" t="s">
        <v>157</v>
      </c>
      <c r="E141" s="197" t="s">
        <v>19</v>
      </c>
      <c r="F141" s="198" t="s">
        <v>208</v>
      </c>
      <c r="G141" s="195"/>
      <c r="H141" s="199">
        <v>10.48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157</v>
      </c>
      <c r="AU141" s="205" t="s">
        <v>81</v>
      </c>
      <c r="AV141" s="13" t="s">
        <v>81</v>
      </c>
      <c r="AW141" s="13" t="s">
        <v>32</v>
      </c>
      <c r="AX141" s="13" t="s">
        <v>71</v>
      </c>
      <c r="AY141" s="205" t="s">
        <v>136</v>
      </c>
    </row>
    <row r="142" spans="1:65" s="13" customFormat="1" ht="11.25">
      <c r="B142" s="194"/>
      <c r="C142" s="195"/>
      <c r="D142" s="196" t="s">
        <v>157</v>
      </c>
      <c r="E142" s="197" t="s">
        <v>19</v>
      </c>
      <c r="F142" s="198" t="s">
        <v>209</v>
      </c>
      <c r="G142" s="195"/>
      <c r="H142" s="199">
        <v>12.27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157</v>
      </c>
      <c r="AU142" s="205" t="s">
        <v>81</v>
      </c>
      <c r="AV142" s="13" t="s">
        <v>81</v>
      </c>
      <c r="AW142" s="13" t="s">
        <v>32</v>
      </c>
      <c r="AX142" s="13" t="s">
        <v>71</v>
      </c>
      <c r="AY142" s="205" t="s">
        <v>136</v>
      </c>
    </row>
    <row r="143" spans="1:65" s="13" customFormat="1" ht="11.25">
      <c r="B143" s="194"/>
      <c r="C143" s="195"/>
      <c r="D143" s="196" t="s">
        <v>157</v>
      </c>
      <c r="E143" s="197" t="s">
        <v>19</v>
      </c>
      <c r="F143" s="198" t="s">
        <v>210</v>
      </c>
      <c r="G143" s="195"/>
      <c r="H143" s="199">
        <v>5.51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157</v>
      </c>
      <c r="AU143" s="205" t="s">
        <v>81</v>
      </c>
      <c r="AV143" s="13" t="s">
        <v>81</v>
      </c>
      <c r="AW143" s="13" t="s">
        <v>32</v>
      </c>
      <c r="AX143" s="13" t="s">
        <v>71</v>
      </c>
      <c r="AY143" s="205" t="s">
        <v>136</v>
      </c>
    </row>
    <row r="144" spans="1:65" s="13" customFormat="1" ht="11.25">
      <c r="B144" s="194"/>
      <c r="C144" s="195"/>
      <c r="D144" s="196" t="s">
        <v>157</v>
      </c>
      <c r="E144" s="197" t="s">
        <v>19</v>
      </c>
      <c r="F144" s="198" t="s">
        <v>211</v>
      </c>
      <c r="G144" s="195"/>
      <c r="H144" s="199">
        <v>28.61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157</v>
      </c>
      <c r="AU144" s="205" t="s">
        <v>81</v>
      </c>
      <c r="AV144" s="13" t="s">
        <v>81</v>
      </c>
      <c r="AW144" s="13" t="s">
        <v>32</v>
      </c>
      <c r="AX144" s="13" t="s">
        <v>71</v>
      </c>
      <c r="AY144" s="205" t="s">
        <v>136</v>
      </c>
    </row>
    <row r="145" spans="2:51" s="14" customFormat="1" ht="11.25">
      <c r="B145" s="218"/>
      <c r="C145" s="219"/>
      <c r="D145" s="196" t="s">
        <v>157</v>
      </c>
      <c r="E145" s="220" t="s">
        <v>19</v>
      </c>
      <c r="F145" s="221" t="s">
        <v>212</v>
      </c>
      <c r="G145" s="219"/>
      <c r="H145" s="220" t="s">
        <v>19</v>
      </c>
      <c r="I145" s="222"/>
      <c r="J145" s="219"/>
      <c r="K145" s="219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157</v>
      </c>
      <c r="AU145" s="227" t="s">
        <v>81</v>
      </c>
      <c r="AV145" s="14" t="s">
        <v>79</v>
      </c>
      <c r="AW145" s="14" t="s">
        <v>32</v>
      </c>
      <c r="AX145" s="14" t="s">
        <v>71</v>
      </c>
      <c r="AY145" s="227" t="s">
        <v>136</v>
      </c>
    </row>
    <row r="146" spans="2:51" s="13" customFormat="1" ht="11.25">
      <c r="B146" s="194"/>
      <c r="C146" s="195"/>
      <c r="D146" s="196" t="s">
        <v>157</v>
      </c>
      <c r="E146" s="197" t="s">
        <v>19</v>
      </c>
      <c r="F146" s="198" t="s">
        <v>213</v>
      </c>
      <c r="G146" s="195"/>
      <c r="H146" s="199">
        <v>50.55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157</v>
      </c>
      <c r="AU146" s="205" t="s">
        <v>81</v>
      </c>
      <c r="AV146" s="13" t="s">
        <v>81</v>
      </c>
      <c r="AW146" s="13" t="s">
        <v>32</v>
      </c>
      <c r="AX146" s="13" t="s">
        <v>71</v>
      </c>
      <c r="AY146" s="205" t="s">
        <v>136</v>
      </c>
    </row>
    <row r="147" spans="2:51" s="13" customFormat="1" ht="11.25">
      <c r="B147" s="194"/>
      <c r="C147" s="195"/>
      <c r="D147" s="196" t="s">
        <v>157</v>
      </c>
      <c r="E147" s="197" t="s">
        <v>19</v>
      </c>
      <c r="F147" s="198" t="s">
        <v>214</v>
      </c>
      <c r="G147" s="195"/>
      <c r="H147" s="199">
        <v>39.68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157</v>
      </c>
      <c r="AU147" s="205" t="s">
        <v>81</v>
      </c>
      <c r="AV147" s="13" t="s">
        <v>81</v>
      </c>
      <c r="AW147" s="13" t="s">
        <v>32</v>
      </c>
      <c r="AX147" s="13" t="s">
        <v>71</v>
      </c>
      <c r="AY147" s="205" t="s">
        <v>136</v>
      </c>
    </row>
    <row r="148" spans="2:51" s="13" customFormat="1" ht="11.25">
      <c r="B148" s="194"/>
      <c r="C148" s="195"/>
      <c r="D148" s="196" t="s">
        <v>157</v>
      </c>
      <c r="E148" s="197" t="s">
        <v>19</v>
      </c>
      <c r="F148" s="198" t="s">
        <v>215</v>
      </c>
      <c r="G148" s="195"/>
      <c r="H148" s="199">
        <v>16.52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157</v>
      </c>
      <c r="AU148" s="205" t="s">
        <v>81</v>
      </c>
      <c r="AV148" s="13" t="s">
        <v>81</v>
      </c>
      <c r="AW148" s="13" t="s">
        <v>32</v>
      </c>
      <c r="AX148" s="13" t="s">
        <v>71</v>
      </c>
      <c r="AY148" s="205" t="s">
        <v>136</v>
      </c>
    </row>
    <row r="149" spans="2:51" s="13" customFormat="1" ht="11.25">
      <c r="B149" s="194"/>
      <c r="C149" s="195"/>
      <c r="D149" s="196" t="s">
        <v>157</v>
      </c>
      <c r="E149" s="197" t="s">
        <v>19</v>
      </c>
      <c r="F149" s="198" t="s">
        <v>216</v>
      </c>
      <c r="G149" s="195"/>
      <c r="H149" s="199">
        <v>19.16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157</v>
      </c>
      <c r="AU149" s="205" t="s">
        <v>81</v>
      </c>
      <c r="AV149" s="13" t="s">
        <v>81</v>
      </c>
      <c r="AW149" s="13" t="s">
        <v>32</v>
      </c>
      <c r="AX149" s="13" t="s">
        <v>71</v>
      </c>
      <c r="AY149" s="205" t="s">
        <v>136</v>
      </c>
    </row>
    <row r="150" spans="2:51" s="13" customFormat="1" ht="11.25">
      <c r="B150" s="194"/>
      <c r="C150" s="195"/>
      <c r="D150" s="196" t="s">
        <v>157</v>
      </c>
      <c r="E150" s="197" t="s">
        <v>19</v>
      </c>
      <c r="F150" s="198" t="s">
        <v>217</v>
      </c>
      <c r="G150" s="195"/>
      <c r="H150" s="199">
        <v>4.9400000000000004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157</v>
      </c>
      <c r="AU150" s="205" t="s">
        <v>81</v>
      </c>
      <c r="AV150" s="13" t="s">
        <v>81</v>
      </c>
      <c r="AW150" s="13" t="s">
        <v>32</v>
      </c>
      <c r="AX150" s="13" t="s">
        <v>71</v>
      </c>
      <c r="AY150" s="205" t="s">
        <v>136</v>
      </c>
    </row>
    <row r="151" spans="2:51" s="13" customFormat="1" ht="11.25">
      <c r="B151" s="194"/>
      <c r="C151" s="195"/>
      <c r="D151" s="196" t="s">
        <v>157</v>
      </c>
      <c r="E151" s="197" t="s">
        <v>19</v>
      </c>
      <c r="F151" s="198" t="s">
        <v>218</v>
      </c>
      <c r="G151" s="195"/>
      <c r="H151" s="199">
        <v>8.15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157</v>
      </c>
      <c r="AU151" s="205" t="s">
        <v>81</v>
      </c>
      <c r="AV151" s="13" t="s">
        <v>81</v>
      </c>
      <c r="AW151" s="13" t="s">
        <v>32</v>
      </c>
      <c r="AX151" s="13" t="s">
        <v>71</v>
      </c>
      <c r="AY151" s="205" t="s">
        <v>136</v>
      </c>
    </row>
    <row r="152" spans="2:51" s="13" customFormat="1" ht="11.25">
      <c r="B152" s="194"/>
      <c r="C152" s="195"/>
      <c r="D152" s="196" t="s">
        <v>157</v>
      </c>
      <c r="E152" s="197" t="s">
        <v>19</v>
      </c>
      <c r="F152" s="198" t="s">
        <v>219</v>
      </c>
      <c r="G152" s="195"/>
      <c r="H152" s="199">
        <v>3.22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157</v>
      </c>
      <c r="AU152" s="205" t="s">
        <v>81</v>
      </c>
      <c r="AV152" s="13" t="s">
        <v>81</v>
      </c>
      <c r="AW152" s="13" t="s">
        <v>32</v>
      </c>
      <c r="AX152" s="13" t="s">
        <v>71</v>
      </c>
      <c r="AY152" s="205" t="s">
        <v>136</v>
      </c>
    </row>
    <row r="153" spans="2:51" s="13" customFormat="1" ht="11.25">
      <c r="B153" s="194"/>
      <c r="C153" s="195"/>
      <c r="D153" s="196" t="s">
        <v>157</v>
      </c>
      <c r="E153" s="197" t="s">
        <v>19</v>
      </c>
      <c r="F153" s="198" t="s">
        <v>220</v>
      </c>
      <c r="G153" s="195"/>
      <c r="H153" s="199">
        <v>4.05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157</v>
      </c>
      <c r="AU153" s="205" t="s">
        <v>81</v>
      </c>
      <c r="AV153" s="13" t="s">
        <v>81</v>
      </c>
      <c r="AW153" s="13" t="s">
        <v>32</v>
      </c>
      <c r="AX153" s="13" t="s">
        <v>71</v>
      </c>
      <c r="AY153" s="205" t="s">
        <v>136</v>
      </c>
    </row>
    <row r="154" spans="2:51" s="13" customFormat="1" ht="11.25">
      <c r="B154" s="194"/>
      <c r="C154" s="195"/>
      <c r="D154" s="196" t="s">
        <v>157</v>
      </c>
      <c r="E154" s="197" t="s">
        <v>19</v>
      </c>
      <c r="F154" s="198" t="s">
        <v>221</v>
      </c>
      <c r="G154" s="195"/>
      <c r="H154" s="199">
        <v>3.13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157</v>
      </c>
      <c r="AU154" s="205" t="s">
        <v>81</v>
      </c>
      <c r="AV154" s="13" t="s">
        <v>81</v>
      </c>
      <c r="AW154" s="13" t="s">
        <v>32</v>
      </c>
      <c r="AX154" s="13" t="s">
        <v>71</v>
      </c>
      <c r="AY154" s="205" t="s">
        <v>136</v>
      </c>
    </row>
    <row r="155" spans="2:51" s="13" customFormat="1" ht="11.25">
      <c r="B155" s="194"/>
      <c r="C155" s="195"/>
      <c r="D155" s="196" t="s">
        <v>157</v>
      </c>
      <c r="E155" s="197" t="s">
        <v>19</v>
      </c>
      <c r="F155" s="198" t="s">
        <v>222</v>
      </c>
      <c r="G155" s="195"/>
      <c r="H155" s="199">
        <v>3.16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157</v>
      </c>
      <c r="AU155" s="205" t="s">
        <v>81</v>
      </c>
      <c r="AV155" s="13" t="s">
        <v>81</v>
      </c>
      <c r="AW155" s="13" t="s">
        <v>32</v>
      </c>
      <c r="AX155" s="13" t="s">
        <v>71</v>
      </c>
      <c r="AY155" s="205" t="s">
        <v>136</v>
      </c>
    </row>
    <row r="156" spans="2:51" s="14" customFormat="1" ht="11.25">
      <c r="B156" s="218"/>
      <c r="C156" s="219"/>
      <c r="D156" s="196" t="s">
        <v>157</v>
      </c>
      <c r="E156" s="220" t="s">
        <v>19</v>
      </c>
      <c r="F156" s="221" t="s">
        <v>223</v>
      </c>
      <c r="G156" s="219"/>
      <c r="H156" s="220" t="s">
        <v>19</v>
      </c>
      <c r="I156" s="222"/>
      <c r="J156" s="219"/>
      <c r="K156" s="219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157</v>
      </c>
      <c r="AU156" s="227" t="s">
        <v>81</v>
      </c>
      <c r="AV156" s="14" t="s">
        <v>79</v>
      </c>
      <c r="AW156" s="14" t="s">
        <v>32</v>
      </c>
      <c r="AX156" s="14" t="s">
        <v>71</v>
      </c>
      <c r="AY156" s="227" t="s">
        <v>136</v>
      </c>
    </row>
    <row r="157" spans="2:51" s="13" customFormat="1" ht="11.25">
      <c r="B157" s="194"/>
      <c r="C157" s="195"/>
      <c r="D157" s="196" t="s">
        <v>157</v>
      </c>
      <c r="E157" s="197" t="s">
        <v>19</v>
      </c>
      <c r="F157" s="198" t="s">
        <v>224</v>
      </c>
      <c r="G157" s="195"/>
      <c r="H157" s="199">
        <v>19.8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157</v>
      </c>
      <c r="AU157" s="205" t="s">
        <v>81</v>
      </c>
      <c r="AV157" s="13" t="s">
        <v>81</v>
      </c>
      <c r="AW157" s="13" t="s">
        <v>32</v>
      </c>
      <c r="AX157" s="13" t="s">
        <v>71</v>
      </c>
      <c r="AY157" s="205" t="s">
        <v>136</v>
      </c>
    </row>
    <row r="158" spans="2:51" s="14" customFormat="1" ht="11.25">
      <c r="B158" s="218"/>
      <c r="C158" s="219"/>
      <c r="D158" s="196" t="s">
        <v>157</v>
      </c>
      <c r="E158" s="220" t="s">
        <v>19</v>
      </c>
      <c r="F158" s="221" t="s">
        <v>225</v>
      </c>
      <c r="G158" s="219"/>
      <c r="H158" s="220" t="s">
        <v>19</v>
      </c>
      <c r="I158" s="222"/>
      <c r="J158" s="219"/>
      <c r="K158" s="219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157</v>
      </c>
      <c r="AU158" s="227" t="s">
        <v>81</v>
      </c>
      <c r="AV158" s="14" t="s">
        <v>79</v>
      </c>
      <c r="AW158" s="14" t="s">
        <v>32</v>
      </c>
      <c r="AX158" s="14" t="s">
        <v>71</v>
      </c>
      <c r="AY158" s="227" t="s">
        <v>136</v>
      </c>
    </row>
    <row r="159" spans="2:51" s="14" customFormat="1" ht="11.25">
      <c r="B159" s="218"/>
      <c r="C159" s="219"/>
      <c r="D159" s="196" t="s">
        <v>157</v>
      </c>
      <c r="E159" s="220" t="s">
        <v>19</v>
      </c>
      <c r="F159" s="221" t="s">
        <v>226</v>
      </c>
      <c r="G159" s="219"/>
      <c r="H159" s="220" t="s">
        <v>19</v>
      </c>
      <c r="I159" s="222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157</v>
      </c>
      <c r="AU159" s="227" t="s">
        <v>81</v>
      </c>
      <c r="AV159" s="14" t="s">
        <v>79</v>
      </c>
      <c r="AW159" s="14" t="s">
        <v>32</v>
      </c>
      <c r="AX159" s="14" t="s">
        <v>71</v>
      </c>
      <c r="AY159" s="227" t="s">
        <v>136</v>
      </c>
    </row>
    <row r="160" spans="2:51" s="14" customFormat="1" ht="11.25">
      <c r="B160" s="218"/>
      <c r="C160" s="219"/>
      <c r="D160" s="196" t="s">
        <v>157</v>
      </c>
      <c r="E160" s="220" t="s">
        <v>19</v>
      </c>
      <c r="F160" s="221" t="s">
        <v>227</v>
      </c>
      <c r="G160" s="219"/>
      <c r="H160" s="220" t="s">
        <v>19</v>
      </c>
      <c r="I160" s="222"/>
      <c r="J160" s="219"/>
      <c r="K160" s="219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157</v>
      </c>
      <c r="AU160" s="227" t="s">
        <v>81</v>
      </c>
      <c r="AV160" s="14" t="s">
        <v>79</v>
      </c>
      <c r="AW160" s="14" t="s">
        <v>32</v>
      </c>
      <c r="AX160" s="14" t="s">
        <v>71</v>
      </c>
      <c r="AY160" s="227" t="s">
        <v>136</v>
      </c>
    </row>
    <row r="161" spans="2:51" s="14" customFormat="1" ht="11.25">
      <c r="B161" s="218"/>
      <c r="C161" s="219"/>
      <c r="D161" s="196" t="s">
        <v>157</v>
      </c>
      <c r="E161" s="220" t="s">
        <v>19</v>
      </c>
      <c r="F161" s="221" t="s">
        <v>228</v>
      </c>
      <c r="G161" s="219"/>
      <c r="H161" s="220" t="s">
        <v>19</v>
      </c>
      <c r="I161" s="222"/>
      <c r="J161" s="219"/>
      <c r="K161" s="219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157</v>
      </c>
      <c r="AU161" s="227" t="s">
        <v>81</v>
      </c>
      <c r="AV161" s="14" t="s">
        <v>79</v>
      </c>
      <c r="AW161" s="14" t="s">
        <v>32</v>
      </c>
      <c r="AX161" s="14" t="s">
        <v>71</v>
      </c>
      <c r="AY161" s="227" t="s">
        <v>136</v>
      </c>
    </row>
    <row r="162" spans="2:51" s="14" customFormat="1" ht="11.25">
      <c r="B162" s="218"/>
      <c r="C162" s="219"/>
      <c r="D162" s="196" t="s">
        <v>157</v>
      </c>
      <c r="E162" s="220" t="s">
        <v>19</v>
      </c>
      <c r="F162" s="221" t="s">
        <v>229</v>
      </c>
      <c r="G162" s="219"/>
      <c r="H162" s="220" t="s">
        <v>19</v>
      </c>
      <c r="I162" s="222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157</v>
      </c>
      <c r="AU162" s="227" t="s">
        <v>81</v>
      </c>
      <c r="AV162" s="14" t="s">
        <v>79</v>
      </c>
      <c r="AW162" s="14" t="s">
        <v>32</v>
      </c>
      <c r="AX162" s="14" t="s">
        <v>71</v>
      </c>
      <c r="AY162" s="227" t="s">
        <v>136</v>
      </c>
    </row>
    <row r="163" spans="2:51" s="13" customFormat="1" ht="11.25">
      <c r="B163" s="194"/>
      <c r="C163" s="195"/>
      <c r="D163" s="196" t="s">
        <v>157</v>
      </c>
      <c r="E163" s="197" t="s">
        <v>19</v>
      </c>
      <c r="F163" s="198" t="s">
        <v>230</v>
      </c>
      <c r="G163" s="195"/>
      <c r="H163" s="199">
        <v>32.99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157</v>
      </c>
      <c r="AU163" s="205" t="s">
        <v>81</v>
      </c>
      <c r="AV163" s="13" t="s">
        <v>81</v>
      </c>
      <c r="AW163" s="13" t="s">
        <v>32</v>
      </c>
      <c r="AX163" s="13" t="s">
        <v>71</v>
      </c>
      <c r="AY163" s="205" t="s">
        <v>136</v>
      </c>
    </row>
    <row r="164" spans="2:51" s="13" customFormat="1" ht="11.25">
      <c r="B164" s="194"/>
      <c r="C164" s="195"/>
      <c r="D164" s="196" t="s">
        <v>157</v>
      </c>
      <c r="E164" s="197" t="s">
        <v>19</v>
      </c>
      <c r="F164" s="198" t="s">
        <v>231</v>
      </c>
      <c r="G164" s="195"/>
      <c r="H164" s="199">
        <v>28.05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157</v>
      </c>
      <c r="AU164" s="205" t="s">
        <v>81</v>
      </c>
      <c r="AV164" s="13" t="s">
        <v>81</v>
      </c>
      <c r="AW164" s="13" t="s">
        <v>32</v>
      </c>
      <c r="AX164" s="13" t="s">
        <v>71</v>
      </c>
      <c r="AY164" s="205" t="s">
        <v>136</v>
      </c>
    </row>
    <row r="165" spans="2:51" s="13" customFormat="1" ht="11.25">
      <c r="B165" s="194"/>
      <c r="C165" s="195"/>
      <c r="D165" s="196" t="s">
        <v>157</v>
      </c>
      <c r="E165" s="197" t="s">
        <v>19</v>
      </c>
      <c r="F165" s="198" t="s">
        <v>232</v>
      </c>
      <c r="G165" s="195"/>
      <c r="H165" s="199">
        <v>11.03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157</v>
      </c>
      <c r="AU165" s="205" t="s">
        <v>81</v>
      </c>
      <c r="AV165" s="13" t="s">
        <v>81</v>
      </c>
      <c r="AW165" s="13" t="s">
        <v>32</v>
      </c>
      <c r="AX165" s="13" t="s">
        <v>71</v>
      </c>
      <c r="AY165" s="205" t="s">
        <v>136</v>
      </c>
    </row>
    <row r="166" spans="2:51" s="13" customFormat="1" ht="11.25">
      <c r="B166" s="194"/>
      <c r="C166" s="195"/>
      <c r="D166" s="196" t="s">
        <v>157</v>
      </c>
      <c r="E166" s="197" t="s">
        <v>19</v>
      </c>
      <c r="F166" s="198" t="s">
        <v>233</v>
      </c>
      <c r="G166" s="195"/>
      <c r="H166" s="199">
        <v>1.7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157</v>
      </c>
      <c r="AU166" s="205" t="s">
        <v>81</v>
      </c>
      <c r="AV166" s="13" t="s">
        <v>81</v>
      </c>
      <c r="AW166" s="13" t="s">
        <v>32</v>
      </c>
      <c r="AX166" s="13" t="s">
        <v>71</v>
      </c>
      <c r="AY166" s="205" t="s">
        <v>136</v>
      </c>
    </row>
    <row r="167" spans="2:51" s="13" customFormat="1" ht="11.25">
      <c r="B167" s="194"/>
      <c r="C167" s="195"/>
      <c r="D167" s="196" t="s">
        <v>157</v>
      </c>
      <c r="E167" s="197" t="s">
        <v>19</v>
      </c>
      <c r="F167" s="198" t="s">
        <v>234</v>
      </c>
      <c r="G167" s="195"/>
      <c r="H167" s="199">
        <v>3.02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157</v>
      </c>
      <c r="AU167" s="205" t="s">
        <v>81</v>
      </c>
      <c r="AV167" s="13" t="s">
        <v>81</v>
      </c>
      <c r="AW167" s="13" t="s">
        <v>32</v>
      </c>
      <c r="AX167" s="13" t="s">
        <v>71</v>
      </c>
      <c r="AY167" s="205" t="s">
        <v>136</v>
      </c>
    </row>
    <row r="168" spans="2:51" s="14" customFormat="1" ht="11.25">
      <c r="B168" s="218"/>
      <c r="C168" s="219"/>
      <c r="D168" s="196" t="s">
        <v>157</v>
      </c>
      <c r="E168" s="220" t="s">
        <v>19</v>
      </c>
      <c r="F168" s="221" t="s">
        <v>235</v>
      </c>
      <c r="G168" s="219"/>
      <c r="H168" s="220" t="s">
        <v>19</v>
      </c>
      <c r="I168" s="222"/>
      <c r="J168" s="219"/>
      <c r="K168" s="219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157</v>
      </c>
      <c r="AU168" s="227" t="s">
        <v>81</v>
      </c>
      <c r="AV168" s="14" t="s">
        <v>79</v>
      </c>
      <c r="AW168" s="14" t="s">
        <v>32</v>
      </c>
      <c r="AX168" s="14" t="s">
        <v>71</v>
      </c>
      <c r="AY168" s="227" t="s">
        <v>136</v>
      </c>
    </row>
    <row r="169" spans="2:51" s="14" customFormat="1" ht="11.25">
      <c r="B169" s="218"/>
      <c r="C169" s="219"/>
      <c r="D169" s="196" t="s">
        <v>157</v>
      </c>
      <c r="E169" s="220" t="s">
        <v>19</v>
      </c>
      <c r="F169" s="221" t="s">
        <v>236</v>
      </c>
      <c r="G169" s="219"/>
      <c r="H169" s="220" t="s">
        <v>19</v>
      </c>
      <c r="I169" s="222"/>
      <c r="J169" s="219"/>
      <c r="K169" s="219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157</v>
      </c>
      <c r="AU169" s="227" t="s">
        <v>81</v>
      </c>
      <c r="AV169" s="14" t="s">
        <v>79</v>
      </c>
      <c r="AW169" s="14" t="s">
        <v>32</v>
      </c>
      <c r="AX169" s="14" t="s">
        <v>71</v>
      </c>
      <c r="AY169" s="227" t="s">
        <v>136</v>
      </c>
    </row>
    <row r="170" spans="2:51" s="13" customFormat="1" ht="11.25">
      <c r="B170" s="194"/>
      <c r="C170" s="195"/>
      <c r="D170" s="196" t="s">
        <v>157</v>
      </c>
      <c r="E170" s="197" t="s">
        <v>19</v>
      </c>
      <c r="F170" s="198" t="s">
        <v>237</v>
      </c>
      <c r="G170" s="195"/>
      <c r="H170" s="199">
        <v>8.8699999999999992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157</v>
      </c>
      <c r="AU170" s="205" t="s">
        <v>81</v>
      </c>
      <c r="AV170" s="13" t="s">
        <v>81</v>
      </c>
      <c r="AW170" s="13" t="s">
        <v>32</v>
      </c>
      <c r="AX170" s="13" t="s">
        <v>71</v>
      </c>
      <c r="AY170" s="205" t="s">
        <v>136</v>
      </c>
    </row>
    <row r="171" spans="2:51" s="13" customFormat="1" ht="11.25">
      <c r="B171" s="194"/>
      <c r="C171" s="195"/>
      <c r="D171" s="196" t="s">
        <v>157</v>
      </c>
      <c r="E171" s="197" t="s">
        <v>19</v>
      </c>
      <c r="F171" s="198" t="s">
        <v>238</v>
      </c>
      <c r="G171" s="195"/>
      <c r="H171" s="199">
        <v>6.12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157</v>
      </c>
      <c r="AU171" s="205" t="s">
        <v>81</v>
      </c>
      <c r="AV171" s="13" t="s">
        <v>81</v>
      </c>
      <c r="AW171" s="13" t="s">
        <v>32</v>
      </c>
      <c r="AX171" s="13" t="s">
        <v>71</v>
      </c>
      <c r="AY171" s="205" t="s">
        <v>136</v>
      </c>
    </row>
    <row r="172" spans="2:51" s="13" customFormat="1" ht="11.25">
      <c r="B172" s="194"/>
      <c r="C172" s="195"/>
      <c r="D172" s="196" t="s">
        <v>157</v>
      </c>
      <c r="E172" s="197" t="s">
        <v>19</v>
      </c>
      <c r="F172" s="198" t="s">
        <v>239</v>
      </c>
      <c r="G172" s="195"/>
      <c r="H172" s="199">
        <v>41.33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157</v>
      </c>
      <c r="AU172" s="205" t="s">
        <v>81</v>
      </c>
      <c r="AV172" s="13" t="s">
        <v>81</v>
      </c>
      <c r="AW172" s="13" t="s">
        <v>32</v>
      </c>
      <c r="AX172" s="13" t="s">
        <v>71</v>
      </c>
      <c r="AY172" s="205" t="s">
        <v>136</v>
      </c>
    </row>
    <row r="173" spans="2:51" s="13" customFormat="1" ht="11.25">
      <c r="B173" s="194"/>
      <c r="C173" s="195"/>
      <c r="D173" s="196" t="s">
        <v>157</v>
      </c>
      <c r="E173" s="197" t="s">
        <v>19</v>
      </c>
      <c r="F173" s="198" t="s">
        <v>240</v>
      </c>
      <c r="G173" s="195"/>
      <c r="H173" s="199">
        <v>19.16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157</v>
      </c>
      <c r="AU173" s="205" t="s">
        <v>81</v>
      </c>
      <c r="AV173" s="13" t="s">
        <v>81</v>
      </c>
      <c r="AW173" s="13" t="s">
        <v>32</v>
      </c>
      <c r="AX173" s="13" t="s">
        <v>71</v>
      </c>
      <c r="AY173" s="205" t="s">
        <v>136</v>
      </c>
    </row>
    <row r="174" spans="2:51" s="13" customFormat="1" ht="11.25">
      <c r="B174" s="194"/>
      <c r="C174" s="195"/>
      <c r="D174" s="196" t="s">
        <v>157</v>
      </c>
      <c r="E174" s="197" t="s">
        <v>19</v>
      </c>
      <c r="F174" s="198" t="s">
        <v>241</v>
      </c>
      <c r="G174" s="195"/>
      <c r="H174" s="199">
        <v>22.62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157</v>
      </c>
      <c r="AU174" s="205" t="s">
        <v>81</v>
      </c>
      <c r="AV174" s="13" t="s">
        <v>81</v>
      </c>
      <c r="AW174" s="13" t="s">
        <v>32</v>
      </c>
      <c r="AX174" s="13" t="s">
        <v>71</v>
      </c>
      <c r="AY174" s="205" t="s">
        <v>136</v>
      </c>
    </row>
    <row r="175" spans="2:51" s="13" customFormat="1" ht="11.25">
      <c r="B175" s="194"/>
      <c r="C175" s="195"/>
      <c r="D175" s="196" t="s">
        <v>157</v>
      </c>
      <c r="E175" s="197" t="s">
        <v>19</v>
      </c>
      <c r="F175" s="198" t="s">
        <v>242</v>
      </c>
      <c r="G175" s="195"/>
      <c r="H175" s="199">
        <v>6.37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157</v>
      </c>
      <c r="AU175" s="205" t="s">
        <v>81</v>
      </c>
      <c r="AV175" s="13" t="s">
        <v>81</v>
      </c>
      <c r="AW175" s="13" t="s">
        <v>32</v>
      </c>
      <c r="AX175" s="13" t="s">
        <v>71</v>
      </c>
      <c r="AY175" s="205" t="s">
        <v>136</v>
      </c>
    </row>
    <row r="176" spans="2:51" s="13" customFormat="1" ht="11.25">
      <c r="B176" s="194"/>
      <c r="C176" s="195"/>
      <c r="D176" s="196" t="s">
        <v>157</v>
      </c>
      <c r="E176" s="197" t="s">
        <v>19</v>
      </c>
      <c r="F176" s="198" t="s">
        <v>243</v>
      </c>
      <c r="G176" s="195"/>
      <c r="H176" s="199">
        <v>5.25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157</v>
      </c>
      <c r="AU176" s="205" t="s">
        <v>81</v>
      </c>
      <c r="AV176" s="13" t="s">
        <v>81</v>
      </c>
      <c r="AW176" s="13" t="s">
        <v>32</v>
      </c>
      <c r="AX176" s="13" t="s">
        <v>71</v>
      </c>
      <c r="AY176" s="205" t="s">
        <v>136</v>
      </c>
    </row>
    <row r="177" spans="2:51" s="14" customFormat="1" ht="11.25">
      <c r="B177" s="218"/>
      <c r="C177" s="219"/>
      <c r="D177" s="196" t="s">
        <v>157</v>
      </c>
      <c r="E177" s="220" t="s">
        <v>19</v>
      </c>
      <c r="F177" s="221" t="s">
        <v>244</v>
      </c>
      <c r="G177" s="219"/>
      <c r="H177" s="220" t="s">
        <v>19</v>
      </c>
      <c r="I177" s="222"/>
      <c r="J177" s="219"/>
      <c r="K177" s="219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157</v>
      </c>
      <c r="AU177" s="227" t="s">
        <v>81</v>
      </c>
      <c r="AV177" s="14" t="s">
        <v>79</v>
      </c>
      <c r="AW177" s="14" t="s">
        <v>32</v>
      </c>
      <c r="AX177" s="14" t="s">
        <v>71</v>
      </c>
      <c r="AY177" s="227" t="s">
        <v>136</v>
      </c>
    </row>
    <row r="178" spans="2:51" s="13" customFormat="1" ht="11.25">
      <c r="B178" s="194"/>
      <c r="C178" s="195"/>
      <c r="D178" s="196" t="s">
        <v>157</v>
      </c>
      <c r="E178" s="197" t="s">
        <v>19</v>
      </c>
      <c r="F178" s="198" t="s">
        <v>245</v>
      </c>
      <c r="G178" s="195"/>
      <c r="H178" s="199">
        <v>2.85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157</v>
      </c>
      <c r="AU178" s="205" t="s">
        <v>81</v>
      </c>
      <c r="AV178" s="13" t="s">
        <v>81</v>
      </c>
      <c r="AW178" s="13" t="s">
        <v>32</v>
      </c>
      <c r="AX178" s="13" t="s">
        <v>71</v>
      </c>
      <c r="AY178" s="205" t="s">
        <v>136</v>
      </c>
    </row>
    <row r="179" spans="2:51" s="13" customFormat="1" ht="11.25">
      <c r="B179" s="194"/>
      <c r="C179" s="195"/>
      <c r="D179" s="196" t="s">
        <v>157</v>
      </c>
      <c r="E179" s="197" t="s">
        <v>19</v>
      </c>
      <c r="F179" s="198" t="s">
        <v>246</v>
      </c>
      <c r="G179" s="195"/>
      <c r="H179" s="199">
        <v>2.66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157</v>
      </c>
      <c r="AU179" s="205" t="s">
        <v>81</v>
      </c>
      <c r="AV179" s="13" t="s">
        <v>81</v>
      </c>
      <c r="AW179" s="13" t="s">
        <v>32</v>
      </c>
      <c r="AX179" s="13" t="s">
        <v>71</v>
      </c>
      <c r="AY179" s="205" t="s">
        <v>136</v>
      </c>
    </row>
    <row r="180" spans="2:51" s="13" customFormat="1" ht="11.25">
      <c r="B180" s="194"/>
      <c r="C180" s="195"/>
      <c r="D180" s="196" t="s">
        <v>157</v>
      </c>
      <c r="E180" s="197" t="s">
        <v>19</v>
      </c>
      <c r="F180" s="198" t="s">
        <v>247</v>
      </c>
      <c r="G180" s="195"/>
      <c r="H180" s="199">
        <v>6.66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157</v>
      </c>
      <c r="AU180" s="205" t="s">
        <v>81</v>
      </c>
      <c r="AV180" s="13" t="s">
        <v>81</v>
      </c>
      <c r="AW180" s="13" t="s">
        <v>32</v>
      </c>
      <c r="AX180" s="13" t="s">
        <v>71</v>
      </c>
      <c r="AY180" s="205" t="s">
        <v>136</v>
      </c>
    </row>
    <row r="181" spans="2:51" s="14" customFormat="1" ht="11.25">
      <c r="B181" s="218"/>
      <c r="C181" s="219"/>
      <c r="D181" s="196" t="s">
        <v>157</v>
      </c>
      <c r="E181" s="220" t="s">
        <v>19</v>
      </c>
      <c r="F181" s="221" t="s">
        <v>248</v>
      </c>
      <c r="G181" s="219"/>
      <c r="H181" s="220" t="s">
        <v>19</v>
      </c>
      <c r="I181" s="222"/>
      <c r="J181" s="219"/>
      <c r="K181" s="219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157</v>
      </c>
      <c r="AU181" s="227" t="s">
        <v>81</v>
      </c>
      <c r="AV181" s="14" t="s">
        <v>79</v>
      </c>
      <c r="AW181" s="14" t="s">
        <v>32</v>
      </c>
      <c r="AX181" s="14" t="s">
        <v>71</v>
      </c>
      <c r="AY181" s="227" t="s">
        <v>136</v>
      </c>
    </row>
    <row r="182" spans="2:51" s="13" customFormat="1" ht="11.25">
      <c r="B182" s="194"/>
      <c r="C182" s="195"/>
      <c r="D182" s="196" t="s">
        <v>157</v>
      </c>
      <c r="E182" s="197" t="s">
        <v>19</v>
      </c>
      <c r="F182" s="198" t="s">
        <v>249</v>
      </c>
      <c r="G182" s="195"/>
      <c r="H182" s="199">
        <v>12.78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157</v>
      </c>
      <c r="AU182" s="205" t="s">
        <v>81</v>
      </c>
      <c r="AV182" s="13" t="s">
        <v>81</v>
      </c>
      <c r="AW182" s="13" t="s">
        <v>32</v>
      </c>
      <c r="AX182" s="13" t="s">
        <v>71</v>
      </c>
      <c r="AY182" s="205" t="s">
        <v>136</v>
      </c>
    </row>
    <row r="183" spans="2:51" s="13" customFormat="1" ht="11.25">
      <c r="B183" s="194"/>
      <c r="C183" s="195"/>
      <c r="D183" s="196" t="s">
        <v>157</v>
      </c>
      <c r="E183" s="197" t="s">
        <v>19</v>
      </c>
      <c r="F183" s="198" t="s">
        <v>250</v>
      </c>
      <c r="G183" s="195"/>
      <c r="H183" s="199">
        <v>10.8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157</v>
      </c>
      <c r="AU183" s="205" t="s">
        <v>81</v>
      </c>
      <c r="AV183" s="13" t="s">
        <v>81</v>
      </c>
      <c r="AW183" s="13" t="s">
        <v>32</v>
      </c>
      <c r="AX183" s="13" t="s">
        <v>71</v>
      </c>
      <c r="AY183" s="205" t="s">
        <v>136</v>
      </c>
    </row>
    <row r="184" spans="2:51" s="14" customFormat="1" ht="11.25">
      <c r="B184" s="218"/>
      <c r="C184" s="219"/>
      <c r="D184" s="196" t="s">
        <v>157</v>
      </c>
      <c r="E184" s="220" t="s">
        <v>19</v>
      </c>
      <c r="F184" s="221" t="s">
        <v>251</v>
      </c>
      <c r="G184" s="219"/>
      <c r="H184" s="220" t="s">
        <v>19</v>
      </c>
      <c r="I184" s="222"/>
      <c r="J184" s="219"/>
      <c r="K184" s="219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157</v>
      </c>
      <c r="AU184" s="227" t="s">
        <v>81</v>
      </c>
      <c r="AV184" s="14" t="s">
        <v>79</v>
      </c>
      <c r="AW184" s="14" t="s">
        <v>32</v>
      </c>
      <c r="AX184" s="14" t="s">
        <v>71</v>
      </c>
      <c r="AY184" s="227" t="s">
        <v>136</v>
      </c>
    </row>
    <row r="185" spans="2:51" s="14" customFormat="1" ht="11.25">
      <c r="B185" s="218"/>
      <c r="C185" s="219"/>
      <c r="D185" s="196" t="s">
        <v>157</v>
      </c>
      <c r="E185" s="220" t="s">
        <v>19</v>
      </c>
      <c r="F185" s="221" t="s">
        <v>252</v>
      </c>
      <c r="G185" s="219"/>
      <c r="H185" s="220" t="s">
        <v>19</v>
      </c>
      <c r="I185" s="222"/>
      <c r="J185" s="219"/>
      <c r="K185" s="219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157</v>
      </c>
      <c r="AU185" s="227" t="s">
        <v>81</v>
      </c>
      <c r="AV185" s="14" t="s">
        <v>79</v>
      </c>
      <c r="AW185" s="14" t="s">
        <v>32</v>
      </c>
      <c r="AX185" s="14" t="s">
        <v>71</v>
      </c>
      <c r="AY185" s="227" t="s">
        <v>136</v>
      </c>
    </row>
    <row r="186" spans="2:51" s="13" customFormat="1" ht="11.25">
      <c r="B186" s="194"/>
      <c r="C186" s="195"/>
      <c r="D186" s="196" t="s">
        <v>157</v>
      </c>
      <c r="E186" s="197" t="s">
        <v>19</v>
      </c>
      <c r="F186" s="198" t="s">
        <v>253</v>
      </c>
      <c r="G186" s="195"/>
      <c r="H186" s="199">
        <v>61.46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157</v>
      </c>
      <c r="AU186" s="205" t="s">
        <v>81</v>
      </c>
      <c r="AV186" s="13" t="s">
        <v>81</v>
      </c>
      <c r="AW186" s="13" t="s">
        <v>32</v>
      </c>
      <c r="AX186" s="13" t="s">
        <v>71</v>
      </c>
      <c r="AY186" s="205" t="s">
        <v>136</v>
      </c>
    </row>
    <row r="187" spans="2:51" s="13" customFormat="1" ht="11.25">
      <c r="B187" s="194"/>
      <c r="C187" s="195"/>
      <c r="D187" s="196" t="s">
        <v>157</v>
      </c>
      <c r="E187" s="197" t="s">
        <v>19</v>
      </c>
      <c r="F187" s="198" t="s">
        <v>254</v>
      </c>
      <c r="G187" s="195"/>
      <c r="H187" s="199">
        <v>10.92</v>
      </c>
      <c r="I187" s="200"/>
      <c r="J187" s="195"/>
      <c r="K187" s="195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157</v>
      </c>
      <c r="AU187" s="205" t="s">
        <v>81</v>
      </c>
      <c r="AV187" s="13" t="s">
        <v>81</v>
      </c>
      <c r="AW187" s="13" t="s">
        <v>32</v>
      </c>
      <c r="AX187" s="13" t="s">
        <v>71</v>
      </c>
      <c r="AY187" s="205" t="s">
        <v>136</v>
      </c>
    </row>
    <row r="188" spans="2:51" s="13" customFormat="1" ht="11.25">
      <c r="B188" s="194"/>
      <c r="C188" s="195"/>
      <c r="D188" s="196" t="s">
        <v>157</v>
      </c>
      <c r="E188" s="197" t="s">
        <v>19</v>
      </c>
      <c r="F188" s="198" t="s">
        <v>255</v>
      </c>
      <c r="G188" s="195"/>
      <c r="H188" s="199">
        <v>17.89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157</v>
      </c>
      <c r="AU188" s="205" t="s">
        <v>81</v>
      </c>
      <c r="AV188" s="13" t="s">
        <v>81</v>
      </c>
      <c r="AW188" s="13" t="s">
        <v>32</v>
      </c>
      <c r="AX188" s="13" t="s">
        <v>71</v>
      </c>
      <c r="AY188" s="205" t="s">
        <v>136</v>
      </c>
    </row>
    <row r="189" spans="2:51" s="13" customFormat="1" ht="11.25">
      <c r="B189" s="194"/>
      <c r="C189" s="195"/>
      <c r="D189" s="196" t="s">
        <v>157</v>
      </c>
      <c r="E189" s="197" t="s">
        <v>19</v>
      </c>
      <c r="F189" s="198" t="s">
        <v>256</v>
      </c>
      <c r="G189" s="195"/>
      <c r="H189" s="199">
        <v>4.9000000000000004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157</v>
      </c>
      <c r="AU189" s="205" t="s">
        <v>81</v>
      </c>
      <c r="AV189" s="13" t="s">
        <v>81</v>
      </c>
      <c r="AW189" s="13" t="s">
        <v>32</v>
      </c>
      <c r="AX189" s="13" t="s">
        <v>71</v>
      </c>
      <c r="AY189" s="205" t="s">
        <v>136</v>
      </c>
    </row>
    <row r="190" spans="2:51" s="13" customFormat="1" ht="11.25">
      <c r="B190" s="194"/>
      <c r="C190" s="195"/>
      <c r="D190" s="196" t="s">
        <v>157</v>
      </c>
      <c r="E190" s="197" t="s">
        <v>19</v>
      </c>
      <c r="F190" s="198" t="s">
        <v>257</v>
      </c>
      <c r="G190" s="195"/>
      <c r="H190" s="199">
        <v>11.02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157</v>
      </c>
      <c r="AU190" s="205" t="s">
        <v>81</v>
      </c>
      <c r="AV190" s="13" t="s">
        <v>81</v>
      </c>
      <c r="AW190" s="13" t="s">
        <v>32</v>
      </c>
      <c r="AX190" s="13" t="s">
        <v>71</v>
      </c>
      <c r="AY190" s="205" t="s">
        <v>136</v>
      </c>
    </row>
    <row r="191" spans="2:51" s="13" customFormat="1" ht="11.25">
      <c r="B191" s="194"/>
      <c r="C191" s="195"/>
      <c r="D191" s="196" t="s">
        <v>157</v>
      </c>
      <c r="E191" s="197" t="s">
        <v>19</v>
      </c>
      <c r="F191" s="198" t="s">
        <v>258</v>
      </c>
      <c r="G191" s="195"/>
      <c r="H191" s="199">
        <v>11.02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157</v>
      </c>
      <c r="AU191" s="205" t="s">
        <v>81</v>
      </c>
      <c r="AV191" s="13" t="s">
        <v>81</v>
      </c>
      <c r="AW191" s="13" t="s">
        <v>32</v>
      </c>
      <c r="AX191" s="13" t="s">
        <v>71</v>
      </c>
      <c r="AY191" s="205" t="s">
        <v>136</v>
      </c>
    </row>
    <row r="192" spans="2:51" s="13" customFormat="1" ht="11.25">
      <c r="B192" s="194"/>
      <c r="C192" s="195"/>
      <c r="D192" s="196" t="s">
        <v>157</v>
      </c>
      <c r="E192" s="197" t="s">
        <v>19</v>
      </c>
      <c r="F192" s="198" t="s">
        <v>259</v>
      </c>
      <c r="G192" s="195"/>
      <c r="H192" s="199">
        <v>4.57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157</v>
      </c>
      <c r="AU192" s="205" t="s">
        <v>81</v>
      </c>
      <c r="AV192" s="13" t="s">
        <v>81</v>
      </c>
      <c r="AW192" s="13" t="s">
        <v>32</v>
      </c>
      <c r="AX192" s="13" t="s">
        <v>71</v>
      </c>
      <c r="AY192" s="205" t="s">
        <v>136</v>
      </c>
    </row>
    <row r="193" spans="1:65" s="13" customFormat="1" ht="11.25">
      <c r="B193" s="194"/>
      <c r="C193" s="195"/>
      <c r="D193" s="196" t="s">
        <v>157</v>
      </c>
      <c r="E193" s="197" t="s">
        <v>19</v>
      </c>
      <c r="F193" s="198" t="s">
        <v>260</v>
      </c>
      <c r="G193" s="195"/>
      <c r="H193" s="199">
        <v>6.79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157</v>
      </c>
      <c r="AU193" s="205" t="s">
        <v>81</v>
      </c>
      <c r="AV193" s="13" t="s">
        <v>81</v>
      </c>
      <c r="AW193" s="13" t="s">
        <v>32</v>
      </c>
      <c r="AX193" s="13" t="s">
        <v>71</v>
      </c>
      <c r="AY193" s="205" t="s">
        <v>136</v>
      </c>
    </row>
    <row r="194" spans="1:65" s="13" customFormat="1" ht="11.25">
      <c r="B194" s="194"/>
      <c r="C194" s="195"/>
      <c r="D194" s="196" t="s">
        <v>157</v>
      </c>
      <c r="E194" s="197" t="s">
        <v>19</v>
      </c>
      <c r="F194" s="198" t="s">
        <v>261</v>
      </c>
      <c r="G194" s="195"/>
      <c r="H194" s="199">
        <v>2.74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157</v>
      </c>
      <c r="AU194" s="205" t="s">
        <v>81</v>
      </c>
      <c r="AV194" s="13" t="s">
        <v>81</v>
      </c>
      <c r="AW194" s="13" t="s">
        <v>32</v>
      </c>
      <c r="AX194" s="13" t="s">
        <v>71</v>
      </c>
      <c r="AY194" s="205" t="s">
        <v>136</v>
      </c>
    </row>
    <row r="195" spans="1:65" s="13" customFormat="1" ht="11.25">
      <c r="B195" s="194"/>
      <c r="C195" s="195"/>
      <c r="D195" s="196" t="s">
        <v>157</v>
      </c>
      <c r="E195" s="197" t="s">
        <v>19</v>
      </c>
      <c r="F195" s="198" t="s">
        <v>262</v>
      </c>
      <c r="G195" s="195"/>
      <c r="H195" s="199">
        <v>2.91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157</v>
      </c>
      <c r="AU195" s="205" t="s">
        <v>81</v>
      </c>
      <c r="AV195" s="13" t="s">
        <v>81</v>
      </c>
      <c r="AW195" s="13" t="s">
        <v>32</v>
      </c>
      <c r="AX195" s="13" t="s">
        <v>71</v>
      </c>
      <c r="AY195" s="205" t="s">
        <v>136</v>
      </c>
    </row>
    <row r="196" spans="1:65" s="14" customFormat="1" ht="11.25">
      <c r="B196" s="218"/>
      <c r="C196" s="219"/>
      <c r="D196" s="196" t="s">
        <v>157</v>
      </c>
      <c r="E196" s="220" t="s">
        <v>19</v>
      </c>
      <c r="F196" s="221" t="s">
        <v>263</v>
      </c>
      <c r="G196" s="219"/>
      <c r="H196" s="220" t="s">
        <v>19</v>
      </c>
      <c r="I196" s="222"/>
      <c r="J196" s="219"/>
      <c r="K196" s="219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157</v>
      </c>
      <c r="AU196" s="227" t="s">
        <v>81</v>
      </c>
      <c r="AV196" s="14" t="s">
        <v>79</v>
      </c>
      <c r="AW196" s="14" t="s">
        <v>32</v>
      </c>
      <c r="AX196" s="14" t="s">
        <v>71</v>
      </c>
      <c r="AY196" s="227" t="s">
        <v>136</v>
      </c>
    </row>
    <row r="197" spans="1:65" s="13" customFormat="1" ht="11.25">
      <c r="B197" s="194"/>
      <c r="C197" s="195"/>
      <c r="D197" s="196" t="s">
        <v>157</v>
      </c>
      <c r="E197" s="197" t="s">
        <v>19</v>
      </c>
      <c r="F197" s="198" t="s">
        <v>264</v>
      </c>
      <c r="G197" s="195"/>
      <c r="H197" s="199">
        <v>12.82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157</v>
      </c>
      <c r="AU197" s="205" t="s">
        <v>81</v>
      </c>
      <c r="AV197" s="13" t="s">
        <v>81</v>
      </c>
      <c r="AW197" s="13" t="s">
        <v>32</v>
      </c>
      <c r="AX197" s="13" t="s">
        <v>71</v>
      </c>
      <c r="AY197" s="205" t="s">
        <v>136</v>
      </c>
    </row>
    <row r="198" spans="1:65" s="14" customFormat="1" ht="11.25">
      <c r="B198" s="218"/>
      <c r="C198" s="219"/>
      <c r="D198" s="196" t="s">
        <v>157</v>
      </c>
      <c r="E198" s="220" t="s">
        <v>19</v>
      </c>
      <c r="F198" s="221" t="s">
        <v>265</v>
      </c>
      <c r="G198" s="219"/>
      <c r="H198" s="220" t="s">
        <v>19</v>
      </c>
      <c r="I198" s="222"/>
      <c r="J198" s="219"/>
      <c r="K198" s="219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157</v>
      </c>
      <c r="AU198" s="227" t="s">
        <v>81</v>
      </c>
      <c r="AV198" s="14" t="s">
        <v>79</v>
      </c>
      <c r="AW198" s="14" t="s">
        <v>32</v>
      </c>
      <c r="AX198" s="14" t="s">
        <v>71</v>
      </c>
      <c r="AY198" s="227" t="s">
        <v>136</v>
      </c>
    </row>
    <row r="199" spans="1:65" s="13" customFormat="1" ht="11.25">
      <c r="B199" s="194"/>
      <c r="C199" s="195"/>
      <c r="D199" s="196" t="s">
        <v>157</v>
      </c>
      <c r="E199" s="197" t="s">
        <v>19</v>
      </c>
      <c r="F199" s="198" t="s">
        <v>266</v>
      </c>
      <c r="G199" s="195"/>
      <c r="H199" s="199">
        <v>14.94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157</v>
      </c>
      <c r="AU199" s="205" t="s">
        <v>81</v>
      </c>
      <c r="AV199" s="13" t="s">
        <v>81</v>
      </c>
      <c r="AW199" s="13" t="s">
        <v>32</v>
      </c>
      <c r="AX199" s="13" t="s">
        <v>71</v>
      </c>
      <c r="AY199" s="205" t="s">
        <v>136</v>
      </c>
    </row>
    <row r="200" spans="1:65" s="13" customFormat="1" ht="11.25">
      <c r="B200" s="194"/>
      <c r="C200" s="195"/>
      <c r="D200" s="196" t="s">
        <v>157</v>
      </c>
      <c r="E200" s="197" t="s">
        <v>19</v>
      </c>
      <c r="F200" s="198" t="s">
        <v>267</v>
      </c>
      <c r="G200" s="195"/>
      <c r="H200" s="199">
        <v>9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157</v>
      </c>
      <c r="AU200" s="205" t="s">
        <v>81</v>
      </c>
      <c r="AV200" s="13" t="s">
        <v>81</v>
      </c>
      <c r="AW200" s="13" t="s">
        <v>32</v>
      </c>
      <c r="AX200" s="13" t="s">
        <v>71</v>
      </c>
      <c r="AY200" s="205" t="s">
        <v>136</v>
      </c>
    </row>
    <row r="201" spans="1:65" s="14" customFormat="1" ht="11.25">
      <c r="B201" s="218"/>
      <c r="C201" s="219"/>
      <c r="D201" s="196" t="s">
        <v>157</v>
      </c>
      <c r="E201" s="220" t="s">
        <v>19</v>
      </c>
      <c r="F201" s="221" t="s">
        <v>268</v>
      </c>
      <c r="G201" s="219"/>
      <c r="H201" s="220" t="s">
        <v>19</v>
      </c>
      <c r="I201" s="222"/>
      <c r="J201" s="219"/>
      <c r="K201" s="219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157</v>
      </c>
      <c r="AU201" s="227" t="s">
        <v>81</v>
      </c>
      <c r="AV201" s="14" t="s">
        <v>79</v>
      </c>
      <c r="AW201" s="14" t="s">
        <v>32</v>
      </c>
      <c r="AX201" s="14" t="s">
        <v>71</v>
      </c>
      <c r="AY201" s="227" t="s">
        <v>136</v>
      </c>
    </row>
    <row r="202" spans="1:65" s="13" customFormat="1" ht="11.25">
      <c r="B202" s="194"/>
      <c r="C202" s="195"/>
      <c r="D202" s="196" t="s">
        <v>157</v>
      </c>
      <c r="E202" s="197" t="s">
        <v>19</v>
      </c>
      <c r="F202" s="198" t="s">
        <v>269</v>
      </c>
      <c r="G202" s="195"/>
      <c r="H202" s="199">
        <v>6.67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157</v>
      </c>
      <c r="AU202" s="205" t="s">
        <v>81</v>
      </c>
      <c r="AV202" s="13" t="s">
        <v>81</v>
      </c>
      <c r="AW202" s="13" t="s">
        <v>32</v>
      </c>
      <c r="AX202" s="13" t="s">
        <v>71</v>
      </c>
      <c r="AY202" s="205" t="s">
        <v>136</v>
      </c>
    </row>
    <row r="203" spans="1:65" s="13" customFormat="1" ht="11.25">
      <c r="B203" s="194"/>
      <c r="C203" s="195"/>
      <c r="D203" s="196" t="s">
        <v>157</v>
      </c>
      <c r="E203" s="197" t="s">
        <v>19</v>
      </c>
      <c r="F203" s="198" t="s">
        <v>270</v>
      </c>
      <c r="G203" s="195"/>
      <c r="H203" s="199">
        <v>2.65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157</v>
      </c>
      <c r="AU203" s="205" t="s">
        <v>81</v>
      </c>
      <c r="AV203" s="13" t="s">
        <v>81</v>
      </c>
      <c r="AW203" s="13" t="s">
        <v>32</v>
      </c>
      <c r="AX203" s="13" t="s">
        <v>71</v>
      </c>
      <c r="AY203" s="205" t="s">
        <v>136</v>
      </c>
    </row>
    <row r="204" spans="1:65" s="13" customFormat="1" ht="11.25">
      <c r="B204" s="194"/>
      <c r="C204" s="195"/>
      <c r="D204" s="196" t="s">
        <v>157</v>
      </c>
      <c r="E204" s="197" t="s">
        <v>19</v>
      </c>
      <c r="F204" s="198" t="s">
        <v>271</v>
      </c>
      <c r="G204" s="195"/>
      <c r="H204" s="199">
        <v>2.85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157</v>
      </c>
      <c r="AU204" s="205" t="s">
        <v>81</v>
      </c>
      <c r="AV204" s="13" t="s">
        <v>81</v>
      </c>
      <c r="AW204" s="13" t="s">
        <v>32</v>
      </c>
      <c r="AX204" s="13" t="s">
        <v>71</v>
      </c>
      <c r="AY204" s="205" t="s">
        <v>136</v>
      </c>
    </row>
    <row r="205" spans="1:65" s="14" customFormat="1" ht="11.25">
      <c r="B205" s="218"/>
      <c r="C205" s="219"/>
      <c r="D205" s="196" t="s">
        <v>157</v>
      </c>
      <c r="E205" s="220" t="s">
        <v>19</v>
      </c>
      <c r="F205" s="221" t="s">
        <v>272</v>
      </c>
      <c r="G205" s="219"/>
      <c r="H205" s="220" t="s">
        <v>19</v>
      </c>
      <c r="I205" s="222"/>
      <c r="J205" s="219"/>
      <c r="K205" s="219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157</v>
      </c>
      <c r="AU205" s="227" t="s">
        <v>81</v>
      </c>
      <c r="AV205" s="14" t="s">
        <v>79</v>
      </c>
      <c r="AW205" s="14" t="s">
        <v>32</v>
      </c>
      <c r="AX205" s="14" t="s">
        <v>71</v>
      </c>
      <c r="AY205" s="227" t="s">
        <v>136</v>
      </c>
    </row>
    <row r="206" spans="1:65" s="2" customFormat="1" ht="21.75" customHeight="1">
      <c r="A206" s="35"/>
      <c r="B206" s="36"/>
      <c r="C206" s="175" t="s">
        <v>8</v>
      </c>
      <c r="D206" s="175" t="s">
        <v>138</v>
      </c>
      <c r="E206" s="176" t="s">
        <v>273</v>
      </c>
      <c r="F206" s="177" t="s">
        <v>274</v>
      </c>
      <c r="G206" s="178" t="s">
        <v>141</v>
      </c>
      <c r="H206" s="179">
        <v>5.5</v>
      </c>
      <c r="I206" s="180"/>
      <c r="J206" s="181">
        <f>ROUND(I206*H206,2)</f>
        <v>0</v>
      </c>
      <c r="K206" s="182"/>
      <c r="L206" s="40"/>
      <c r="M206" s="183" t="s">
        <v>19</v>
      </c>
      <c r="N206" s="184" t="s">
        <v>42</v>
      </c>
      <c r="O206" s="65"/>
      <c r="P206" s="185">
        <f>O206*H206</f>
        <v>0</v>
      </c>
      <c r="Q206" s="185">
        <v>5.6000000000000001E-2</v>
      </c>
      <c r="R206" s="185">
        <f>Q206*H206</f>
        <v>0.308</v>
      </c>
      <c r="S206" s="185">
        <v>0</v>
      </c>
      <c r="T206" s="18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7" t="s">
        <v>142</v>
      </c>
      <c r="AT206" s="187" t="s">
        <v>138</v>
      </c>
      <c r="AU206" s="187" t="s">
        <v>81</v>
      </c>
      <c r="AY206" s="18" t="s">
        <v>136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18" t="s">
        <v>79</v>
      </c>
      <c r="BK206" s="188">
        <f>ROUND(I206*H206,2)</f>
        <v>0</v>
      </c>
      <c r="BL206" s="18" t="s">
        <v>142</v>
      </c>
      <c r="BM206" s="187" t="s">
        <v>275</v>
      </c>
    </row>
    <row r="207" spans="1:65" s="2" customFormat="1" ht="11.25">
      <c r="A207" s="35"/>
      <c r="B207" s="36"/>
      <c r="C207" s="37"/>
      <c r="D207" s="189" t="s">
        <v>144</v>
      </c>
      <c r="E207" s="37"/>
      <c r="F207" s="190" t="s">
        <v>276</v>
      </c>
      <c r="G207" s="37"/>
      <c r="H207" s="37"/>
      <c r="I207" s="191"/>
      <c r="J207" s="37"/>
      <c r="K207" s="37"/>
      <c r="L207" s="40"/>
      <c r="M207" s="192"/>
      <c r="N207" s="193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144</v>
      </c>
      <c r="AU207" s="18" t="s">
        <v>81</v>
      </c>
    </row>
    <row r="208" spans="1:65" s="13" customFormat="1" ht="11.25">
      <c r="B208" s="194"/>
      <c r="C208" s="195"/>
      <c r="D208" s="196" t="s">
        <v>157</v>
      </c>
      <c r="E208" s="197" t="s">
        <v>19</v>
      </c>
      <c r="F208" s="198" t="s">
        <v>277</v>
      </c>
      <c r="G208" s="195"/>
      <c r="H208" s="199">
        <v>5.5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157</v>
      </c>
      <c r="AU208" s="205" t="s">
        <v>81</v>
      </c>
      <c r="AV208" s="13" t="s">
        <v>81</v>
      </c>
      <c r="AW208" s="13" t="s">
        <v>32</v>
      </c>
      <c r="AX208" s="13" t="s">
        <v>71</v>
      </c>
      <c r="AY208" s="205" t="s">
        <v>136</v>
      </c>
    </row>
    <row r="209" spans="1:65" s="2" customFormat="1" ht="49.15" customHeight="1">
      <c r="A209" s="35"/>
      <c r="B209" s="36"/>
      <c r="C209" s="175" t="s">
        <v>278</v>
      </c>
      <c r="D209" s="175" t="s">
        <v>138</v>
      </c>
      <c r="E209" s="176" t="s">
        <v>279</v>
      </c>
      <c r="F209" s="177" t="s">
        <v>280</v>
      </c>
      <c r="G209" s="178" t="s">
        <v>141</v>
      </c>
      <c r="H209" s="179">
        <v>3400.3440000000001</v>
      </c>
      <c r="I209" s="180"/>
      <c r="J209" s="181">
        <f>ROUND(I209*H209,2)</f>
        <v>0</v>
      </c>
      <c r="K209" s="182"/>
      <c r="L209" s="40"/>
      <c r="M209" s="183" t="s">
        <v>19</v>
      </c>
      <c r="N209" s="184" t="s">
        <v>42</v>
      </c>
      <c r="O209" s="65"/>
      <c r="P209" s="185">
        <f>O209*H209</f>
        <v>0</v>
      </c>
      <c r="Q209" s="185">
        <v>2.06E-2</v>
      </c>
      <c r="R209" s="185">
        <f>Q209*H209</f>
        <v>70.047086399999998</v>
      </c>
      <c r="S209" s="185">
        <v>0</v>
      </c>
      <c r="T209" s="18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7" t="s">
        <v>142</v>
      </c>
      <c r="AT209" s="187" t="s">
        <v>138</v>
      </c>
      <c r="AU209" s="187" t="s">
        <v>81</v>
      </c>
      <c r="AY209" s="18" t="s">
        <v>136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18" t="s">
        <v>79</v>
      </c>
      <c r="BK209" s="188">
        <f>ROUND(I209*H209,2)</f>
        <v>0</v>
      </c>
      <c r="BL209" s="18" t="s">
        <v>142</v>
      </c>
      <c r="BM209" s="187" t="s">
        <v>281</v>
      </c>
    </row>
    <row r="210" spans="1:65" s="2" customFormat="1" ht="11.25">
      <c r="A210" s="35"/>
      <c r="B210" s="36"/>
      <c r="C210" s="37"/>
      <c r="D210" s="189" t="s">
        <v>144</v>
      </c>
      <c r="E210" s="37"/>
      <c r="F210" s="190" t="s">
        <v>282</v>
      </c>
      <c r="G210" s="37"/>
      <c r="H210" s="37"/>
      <c r="I210" s="191"/>
      <c r="J210" s="37"/>
      <c r="K210" s="37"/>
      <c r="L210" s="40"/>
      <c r="M210" s="192"/>
      <c r="N210" s="193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144</v>
      </c>
      <c r="AU210" s="18" t="s">
        <v>81</v>
      </c>
    </row>
    <row r="211" spans="1:65" s="14" customFormat="1" ht="11.25">
      <c r="B211" s="218"/>
      <c r="C211" s="219"/>
      <c r="D211" s="196" t="s">
        <v>157</v>
      </c>
      <c r="E211" s="220" t="s">
        <v>19</v>
      </c>
      <c r="F211" s="221" t="s">
        <v>207</v>
      </c>
      <c r="G211" s="219"/>
      <c r="H211" s="220" t="s">
        <v>19</v>
      </c>
      <c r="I211" s="222"/>
      <c r="J211" s="219"/>
      <c r="K211" s="219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157</v>
      </c>
      <c r="AU211" s="227" t="s">
        <v>81</v>
      </c>
      <c r="AV211" s="14" t="s">
        <v>79</v>
      </c>
      <c r="AW211" s="14" t="s">
        <v>32</v>
      </c>
      <c r="AX211" s="14" t="s">
        <v>71</v>
      </c>
      <c r="AY211" s="227" t="s">
        <v>136</v>
      </c>
    </row>
    <row r="212" spans="1:65" s="13" customFormat="1" ht="11.25">
      <c r="B212" s="194"/>
      <c r="C212" s="195"/>
      <c r="D212" s="196" t="s">
        <v>157</v>
      </c>
      <c r="E212" s="197" t="s">
        <v>19</v>
      </c>
      <c r="F212" s="198" t="s">
        <v>208</v>
      </c>
      <c r="G212" s="195"/>
      <c r="H212" s="199">
        <v>10.48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157</v>
      </c>
      <c r="AU212" s="205" t="s">
        <v>81</v>
      </c>
      <c r="AV212" s="13" t="s">
        <v>81</v>
      </c>
      <c r="AW212" s="13" t="s">
        <v>32</v>
      </c>
      <c r="AX212" s="13" t="s">
        <v>71</v>
      </c>
      <c r="AY212" s="205" t="s">
        <v>136</v>
      </c>
    </row>
    <row r="213" spans="1:65" s="13" customFormat="1" ht="11.25">
      <c r="B213" s="194"/>
      <c r="C213" s="195"/>
      <c r="D213" s="196" t="s">
        <v>157</v>
      </c>
      <c r="E213" s="197" t="s">
        <v>19</v>
      </c>
      <c r="F213" s="198" t="s">
        <v>283</v>
      </c>
      <c r="G213" s="195"/>
      <c r="H213" s="199">
        <v>37.223999999999997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157</v>
      </c>
      <c r="AU213" s="205" t="s">
        <v>81</v>
      </c>
      <c r="AV213" s="13" t="s">
        <v>81</v>
      </c>
      <c r="AW213" s="13" t="s">
        <v>32</v>
      </c>
      <c r="AX213" s="13" t="s">
        <v>71</v>
      </c>
      <c r="AY213" s="205" t="s">
        <v>136</v>
      </c>
    </row>
    <row r="214" spans="1:65" s="13" customFormat="1" ht="11.25">
      <c r="B214" s="194"/>
      <c r="C214" s="195"/>
      <c r="D214" s="196" t="s">
        <v>157</v>
      </c>
      <c r="E214" s="197" t="s">
        <v>19</v>
      </c>
      <c r="F214" s="198" t="s">
        <v>284</v>
      </c>
      <c r="G214" s="195"/>
      <c r="H214" s="199">
        <v>-4.68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157</v>
      </c>
      <c r="AU214" s="205" t="s">
        <v>81</v>
      </c>
      <c r="AV214" s="13" t="s">
        <v>81</v>
      </c>
      <c r="AW214" s="13" t="s">
        <v>32</v>
      </c>
      <c r="AX214" s="13" t="s">
        <v>71</v>
      </c>
      <c r="AY214" s="205" t="s">
        <v>136</v>
      </c>
    </row>
    <row r="215" spans="1:65" s="13" customFormat="1" ht="11.25">
      <c r="B215" s="194"/>
      <c r="C215" s="195"/>
      <c r="D215" s="196" t="s">
        <v>157</v>
      </c>
      <c r="E215" s="197" t="s">
        <v>19</v>
      </c>
      <c r="F215" s="198" t="s">
        <v>209</v>
      </c>
      <c r="G215" s="195"/>
      <c r="H215" s="199">
        <v>12.27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157</v>
      </c>
      <c r="AU215" s="205" t="s">
        <v>81</v>
      </c>
      <c r="AV215" s="13" t="s">
        <v>81</v>
      </c>
      <c r="AW215" s="13" t="s">
        <v>32</v>
      </c>
      <c r="AX215" s="13" t="s">
        <v>71</v>
      </c>
      <c r="AY215" s="205" t="s">
        <v>136</v>
      </c>
    </row>
    <row r="216" spans="1:65" s="13" customFormat="1" ht="11.25">
      <c r="B216" s="194"/>
      <c r="C216" s="195"/>
      <c r="D216" s="196" t="s">
        <v>157</v>
      </c>
      <c r="E216" s="197" t="s">
        <v>19</v>
      </c>
      <c r="F216" s="198" t="s">
        <v>285</v>
      </c>
      <c r="G216" s="195"/>
      <c r="H216" s="199">
        <v>3.0619999999999998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157</v>
      </c>
      <c r="AU216" s="205" t="s">
        <v>81</v>
      </c>
      <c r="AV216" s="13" t="s">
        <v>81</v>
      </c>
      <c r="AW216" s="13" t="s">
        <v>32</v>
      </c>
      <c r="AX216" s="13" t="s">
        <v>71</v>
      </c>
      <c r="AY216" s="205" t="s">
        <v>136</v>
      </c>
    </row>
    <row r="217" spans="1:65" s="13" customFormat="1" ht="11.25">
      <c r="B217" s="194"/>
      <c r="C217" s="195"/>
      <c r="D217" s="196" t="s">
        <v>157</v>
      </c>
      <c r="E217" s="197" t="s">
        <v>19</v>
      </c>
      <c r="F217" s="198" t="s">
        <v>286</v>
      </c>
      <c r="G217" s="195"/>
      <c r="H217" s="199">
        <v>-1.56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157</v>
      </c>
      <c r="AU217" s="205" t="s">
        <v>81</v>
      </c>
      <c r="AV217" s="13" t="s">
        <v>81</v>
      </c>
      <c r="AW217" s="13" t="s">
        <v>32</v>
      </c>
      <c r="AX217" s="13" t="s">
        <v>71</v>
      </c>
      <c r="AY217" s="205" t="s">
        <v>136</v>
      </c>
    </row>
    <row r="218" spans="1:65" s="13" customFormat="1" ht="11.25">
      <c r="B218" s="194"/>
      <c r="C218" s="195"/>
      <c r="D218" s="196" t="s">
        <v>157</v>
      </c>
      <c r="E218" s="197" t="s">
        <v>19</v>
      </c>
      <c r="F218" s="198" t="s">
        <v>287</v>
      </c>
      <c r="G218" s="195"/>
      <c r="H218" s="199">
        <v>3.6749999999999998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157</v>
      </c>
      <c r="AU218" s="205" t="s">
        <v>81</v>
      </c>
      <c r="AV218" s="13" t="s">
        <v>81</v>
      </c>
      <c r="AW218" s="13" t="s">
        <v>32</v>
      </c>
      <c r="AX218" s="13" t="s">
        <v>71</v>
      </c>
      <c r="AY218" s="205" t="s">
        <v>136</v>
      </c>
    </row>
    <row r="219" spans="1:65" s="13" customFormat="1" ht="11.25">
      <c r="B219" s="194"/>
      <c r="C219" s="195"/>
      <c r="D219" s="196" t="s">
        <v>157</v>
      </c>
      <c r="E219" s="197" t="s">
        <v>19</v>
      </c>
      <c r="F219" s="198" t="s">
        <v>210</v>
      </c>
      <c r="G219" s="195"/>
      <c r="H219" s="199">
        <v>5.51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157</v>
      </c>
      <c r="AU219" s="205" t="s">
        <v>81</v>
      </c>
      <c r="AV219" s="13" t="s">
        <v>81</v>
      </c>
      <c r="AW219" s="13" t="s">
        <v>32</v>
      </c>
      <c r="AX219" s="13" t="s">
        <v>71</v>
      </c>
      <c r="AY219" s="205" t="s">
        <v>136</v>
      </c>
    </row>
    <row r="220" spans="1:65" s="13" customFormat="1" ht="11.25">
      <c r="B220" s="194"/>
      <c r="C220" s="195"/>
      <c r="D220" s="196" t="s">
        <v>157</v>
      </c>
      <c r="E220" s="197" t="s">
        <v>19</v>
      </c>
      <c r="F220" s="198" t="s">
        <v>288</v>
      </c>
      <c r="G220" s="195"/>
      <c r="H220" s="199">
        <v>18.72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157</v>
      </c>
      <c r="AU220" s="205" t="s">
        <v>81</v>
      </c>
      <c r="AV220" s="13" t="s">
        <v>81</v>
      </c>
      <c r="AW220" s="13" t="s">
        <v>32</v>
      </c>
      <c r="AX220" s="13" t="s">
        <v>71</v>
      </c>
      <c r="AY220" s="205" t="s">
        <v>136</v>
      </c>
    </row>
    <row r="221" spans="1:65" s="13" customFormat="1" ht="11.25">
      <c r="B221" s="194"/>
      <c r="C221" s="195"/>
      <c r="D221" s="196" t="s">
        <v>157</v>
      </c>
      <c r="E221" s="197" t="s">
        <v>19</v>
      </c>
      <c r="F221" s="198" t="s">
        <v>286</v>
      </c>
      <c r="G221" s="195"/>
      <c r="H221" s="199">
        <v>-1.56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157</v>
      </c>
      <c r="AU221" s="205" t="s">
        <v>81</v>
      </c>
      <c r="AV221" s="13" t="s">
        <v>81</v>
      </c>
      <c r="AW221" s="13" t="s">
        <v>32</v>
      </c>
      <c r="AX221" s="13" t="s">
        <v>71</v>
      </c>
      <c r="AY221" s="205" t="s">
        <v>136</v>
      </c>
    </row>
    <row r="222" spans="1:65" s="13" customFormat="1" ht="11.25">
      <c r="B222" s="194"/>
      <c r="C222" s="195"/>
      <c r="D222" s="196" t="s">
        <v>157</v>
      </c>
      <c r="E222" s="197" t="s">
        <v>19</v>
      </c>
      <c r="F222" s="198" t="s">
        <v>289</v>
      </c>
      <c r="G222" s="195"/>
      <c r="H222" s="199">
        <v>0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157</v>
      </c>
      <c r="AU222" s="205" t="s">
        <v>81</v>
      </c>
      <c r="AV222" s="13" t="s">
        <v>81</v>
      </c>
      <c r="AW222" s="13" t="s">
        <v>32</v>
      </c>
      <c r="AX222" s="13" t="s">
        <v>71</v>
      </c>
      <c r="AY222" s="205" t="s">
        <v>136</v>
      </c>
    </row>
    <row r="223" spans="1:65" s="13" customFormat="1" ht="11.25">
      <c r="B223" s="194"/>
      <c r="C223" s="195"/>
      <c r="D223" s="196" t="s">
        <v>157</v>
      </c>
      <c r="E223" s="197" t="s">
        <v>19</v>
      </c>
      <c r="F223" s="198" t="s">
        <v>211</v>
      </c>
      <c r="G223" s="195"/>
      <c r="H223" s="199">
        <v>28.61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157</v>
      </c>
      <c r="AU223" s="205" t="s">
        <v>81</v>
      </c>
      <c r="AV223" s="13" t="s">
        <v>81</v>
      </c>
      <c r="AW223" s="13" t="s">
        <v>32</v>
      </c>
      <c r="AX223" s="13" t="s">
        <v>71</v>
      </c>
      <c r="AY223" s="205" t="s">
        <v>136</v>
      </c>
    </row>
    <row r="224" spans="1:65" s="13" customFormat="1" ht="11.25">
      <c r="B224" s="194"/>
      <c r="C224" s="195"/>
      <c r="D224" s="196" t="s">
        <v>157</v>
      </c>
      <c r="E224" s="197" t="s">
        <v>19</v>
      </c>
      <c r="F224" s="198" t="s">
        <v>290</v>
      </c>
      <c r="G224" s="195"/>
      <c r="H224" s="199">
        <v>99.36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157</v>
      </c>
      <c r="AU224" s="205" t="s">
        <v>81</v>
      </c>
      <c r="AV224" s="13" t="s">
        <v>81</v>
      </c>
      <c r="AW224" s="13" t="s">
        <v>32</v>
      </c>
      <c r="AX224" s="13" t="s">
        <v>71</v>
      </c>
      <c r="AY224" s="205" t="s">
        <v>136</v>
      </c>
    </row>
    <row r="225" spans="2:51" s="13" customFormat="1" ht="11.25">
      <c r="B225" s="194"/>
      <c r="C225" s="195"/>
      <c r="D225" s="196" t="s">
        <v>157</v>
      </c>
      <c r="E225" s="197" t="s">
        <v>19</v>
      </c>
      <c r="F225" s="198" t="s">
        <v>291</v>
      </c>
      <c r="G225" s="195"/>
      <c r="H225" s="199">
        <v>-3.1520000000000001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157</v>
      </c>
      <c r="AU225" s="205" t="s">
        <v>81</v>
      </c>
      <c r="AV225" s="13" t="s">
        <v>81</v>
      </c>
      <c r="AW225" s="13" t="s">
        <v>32</v>
      </c>
      <c r="AX225" s="13" t="s">
        <v>71</v>
      </c>
      <c r="AY225" s="205" t="s">
        <v>136</v>
      </c>
    </row>
    <row r="226" spans="2:51" s="13" customFormat="1" ht="11.25">
      <c r="B226" s="194"/>
      <c r="C226" s="195"/>
      <c r="D226" s="196" t="s">
        <v>157</v>
      </c>
      <c r="E226" s="197" t="s">
        <v>19</v>
      </c>
      <c r="F226" s="198" t="s">
        <v>292</v>
      </c>
      <c r="G226" s="195"/>
      <c r="H226" s="199">
        <v>3.25</v>
      </c>
      <c r="I226" s="200"/>
      <c r="J226" s="195"/>
      <c r="K226" s="195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157</v>
      </c>
      <c r="AU226" s="205" t="s">
        <v>81</v>
      </c>
      <c r="AV226" s="13" t="s">
        <v>81</v>
      </c>
      <c r="AW226" s="13" t="s">
        <v>32</v>
      </c>
      <c r="AX226" s="13" t="s">
        <v>71</v>
      </c>
      <c r="AY226" s="205" t="s">
        <v>136</v>
      </c>
    </row>
    <row r="227" spans="2:51" s="14" customFormat="1" ht="11.25">
      <c r="B227" s="218"/>
      <c r="C227" s="219"/>
      <c r="D227" s="196" t="s">
        <v>157</v>
      </c>
      <c r="E227" s="220" t="s">
        <v>19</v>
      </c>
      <c r="F227" s="221" t="s">
        <v>293</v>
      </c>
      <c r="G227" s="219"/>
      <c r="H227" s="220" t="s">
        <v>19</v>
      </c>
      <c r="I227" s="222"/>
      <c r="J227" s="219"/>
      <c r="K227" s="219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157</v>
      </c>
      <c r="AU227" s="227" t="s">
        <v>81</v>
      </c>
      <c r="AV227" s="14" t="s">
        <v>79</v>
      </c>
      <c r="AW227" s="14" t="s">
        <v>32</v>
      </c>
      <c r="AX227" s="14" t="s">
        <v>71</v>
      </c>
      <c r="AY227" s="227" t="s">
        <v>136</v>
      </c>
    </row>
    <row r="228" spans="2:51" s="13" customFormat="1" ht="11.25">
      <c r="B228" s="194"/>
      <c r="C228" s="195"/>
      <c r="D228" s="196" t="s">
        <v>157</v>
      </c>
      <c r="E228" s="197" t="s">
        <v>19</v>
      </c>
      <c r="F228" s="198" t="s">
        <v>213</v>
      </c>
      <c r="G228" s="195"/>
      <c r="H228" s="199">
        <v>50.55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157</v>
      </c>
      <c r="AU228" s="205" t="s">
        <v>81</v>
      </c>
      <c r="AV228" s="13" t="s">
        <v>81</v>
      </c>
      <c r="AW228" s="13" t="s">
        <v>32</v>
      </c>
      <c r="AX228" s="13" t="s">
        <v>71</v>
      </c>
      <c r="AY228" s="205" t="s">
        <v>136</v>
      </c>
    </row>
    <row r="229" spans="2:51" s="13" customFormat="1" ht="11.25">
      <c r="B229" s="194"/>
      <c r="C229" s="195"/>
      <c r="D229" s="196" t="s">
        <v>157</v>
      </c>
      <c r="E229" s="197" t="s">
        <v>19</v>
      </c>
      <c r="F229" s="198" t="s">
        <v>294</v>
      </c>
      <c r="G229" s="195"/>
      <c r="H229" s="199">
        <v>85.71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157</v>
      </c>
      <c r="AU229" s="205" t="s">
        <v>81</v>
      </c>
      <c r="AV229" s="13" t="s">
        <v>81</v>
      </c>
      <c r="AW229" s="13" t="s">
        <v>32</v>
      </c>
      <c r="AX229" s="13" t="s">
        <v>71</v>
      </c>
      <c r="AY229" s="205" t="s">
        <v>136</v>
      </c>
    </row>
    <row r="230" spans="2:51" s="13" customFormat="1" ht="11.25">
      <c r="B230" s="194"/>
      <c r="C230" s="195"/>
      <c r="D230" s="196" t="s">
        <v>157</v>
      </c>
      <c r="E230" s="197" t="s">
        <v>19</v>
      </c>
      <c r="F230" s="198" t="s">
        <v>295</v>
      </c>
      <c r="G230" s="195"/>
      <c r="H230" s="199">
        <v>-1.5760000000000001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157</v>
      </c>
      <c r="AU230" s="205" t="s">
        <v>81</v>
      </c>
      <c r="AV230" s="13" t="s">
        <v>81</v>
      </c>
      <c r="AW230" s="13" t="s">
        <v>32</v>
      </c>
      <c r="AX230" s="13" t="s">
        <v>71</v>
      </c>
      <c r="AY230" s="205" t="s">
        <v>136</v>
      </c>
    </row>
    <row r="231" spans="2:51" s="13" customFormat="1" ht="11.25">
      <c r="B231" s="194"/>
      <c r="C231" s="195"/>
      <c r="D231" s="196" t="s">
        <v>157</v>
      </c>
      <c r="E231" s="197" t="s">
        <v>19</v>
      </c>
      <c r="F231" s="198" t="s">
        <v>289</v>
      </c>
      <c r="G231" s="195"/>
      <c r="H231" s="199">
        <v>0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157</v>
      </c>
      <c r="AU231" s="205" t="s">
        <v>81</v>
      </c>
      <c r="AV231" s="13" t="s">
        <v>81</v>
      </c>
      <c r="AW231" s="13" t="s">
        <v>32</v>
      </c>
      <c r="AX231" s="13" t="s">
        <v>71</v>
      </c>
      <c r="AY231" s="205" t="s">
        <v>136</v>
      </c>
    </row>
    <row r="232" spans="2:51" s="13" customFormat="1" ht="11.25">
      <c r="B232" s="194"/>
      <c r="C232" s="195"/>
      <c r="D232" s="196" t="s">
        <v>157</v>
      </c>
      <c r="E232" s="197" t="s">
        <v>19</v>
      </c>
      <c r="F232" s="198" t="s">
        <v>214</v>
      </c>
      <c r="G232" s="195"/>
      <c r="H232" s="199">
        <v>39.68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157</v>
      </c>
      <c r="AU232" s="205" t="s">
        <v>81</v>
      </c>
      <c r="AV232" s="13" t="s">
        <v>81</v>
      </c>
      <c r="AW232" s="13" t="s">
        <v>32</v>
      </c>
      <c r="AX232" s="13" t="s">
        <v>71</v>
      </c>
      <c r="AY232" s="205" t="s">
        <v>136</v>
      </c>
    </row>
    <row r="233" spans="2:51" s="13" customFormat="1" ht="11.25">
      <c r="B233" s="194"/>
      <c r="C233" s="195"/>
      <c r="D233" s="196" t="s">
        <v>157</v>
      </c>
      <c r="E233" s="197" t="s">
        <v>19</v>
      </c>
      <c r="F233" s="198" t="s">
        <v>296</v>
      </c>
      <c r="G233" s="195"/>
      <c r="H233" s="199">
        <v>82.11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157</v>
      </c>
      <c r="AU233" s="205" t="s">
        <v>81</v>
      </c>
      <c r="AV233" s="13" t="s">
        <v>81</v>
      </c>
      <c r="AW233" s="13" t="s">
        <v>32</v>
      </c>
      <c r="AX233" s="13" t="s">
        <v>71</v>
      </c>
      <c r="AY233" s="205" t="s">
        <v>136</v>
      </c>
    </row>
    <row r="234" spans="2:51" s="13" customFormat="1" ht="11.25">
      <c r="B234" s="194"/>
      <c r="C234" s="195"/>
      <c r="D234" s="196" t="s">
        <v>157</v>
      </c>
      <c r="E234" s="197" t="s">
        <v>19</v>
      </c>
      <c r="F234" s="198" t="s">
        <v>297</v>
      </c>
      <c r="G234" s="195"/>
      <c r="H234" s="199">
        <v>-1.9359999999999999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157</v>
      </c>
      <c r="AU234" s="205" t="s">
        <v>81</v>
      </c>
      <c r="AV234" s="13" t="s">
        <v>81</v>
      </c>
      <c r="AW234" s="13" t="s">
        <v>32</v>
      </c>
      <c r="AX234" s="13" t="s">
        <v>71</v>
      </c>
      <c r="AY234" s="205" t="s">
        <v>136</v>
      </c>
    </row>
    <row r="235" spans="2:51" s="13" customFormat="1" ht="11.25">
      <c r="B235" s="194"/>
      <c r="C235" s="195"/>
      <c r="D235" s="196" t="s">
        <v>157</v>
      </c>
      <c r="E235" s="197" t="s">
        <v>19</v>
      </c>
      <c r="F235" s="198" t="s">
        <v>298</v>
      </c>
      <c r="G235" s="195"/>
      <c r="H235" s="199">
        <v>1.0620000000000001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157</v>
      </c>
      <c r="AU235" s="205" t="s">
        <v>81</v>
      </c>
      <c r="AV235" s="13" t="s">
        <v>81</v>
      </c>
      <c r="AW235" s="13" t="s">
        <v>32</v>
      </c>
      <c r="AX235" s="13" t="s">
        <v>71</v>
      </c>
      <c r="AY235" s="205" t="s">
        <v>136</v>
      </c>
    </row>
    <row r="236" spans="2:51" s="13" customFormat="1" ht="11.25">
      <c r="B236" s="194"/>
      <c r="C236" s="195"/>
      <c r="D236" s="196" t="s">
        <v>157</v>
      </c>
      <c r="E236" s="197" t="s">
        <v>19</v>
      </c>
      <c r="F236" s="198" t="s">
        <v>215</v>
      </c>
      <c r="G236" s="195"/>
      <c r="H236" s="199">
        <v>16.52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157</v>
      </c>
      <c r="AU236" s="205" t="s">
        <v>81</v>
      </c>
      <c r="AV236" s="13" t="s">
        <v>81</v>
      </c>
      <c r="AW236" s="13" t="s">
        <v>32</v>
      </c>
      <c r="AX236" s="13" t="s">
        <v>71</v>
      </c>
      <c r="AY236" s="205" t="s">
        <v>136</v>
      </c>
    </row>
    <row r="237" spans="2:51" s="13" customFormat="1" ht="11.25">
      <c r="B237" s="194"/>
      <c r="C237" s="195"/>
      <c r="D237" s="196" t="s">
        <v>157</v>
      </c>
      <c r="E237" s="197" t="s">
        <v>19</v>
      </c>
      <c r="F237" s="198" t="s">
        <v>299</v>
      </c>
      <c r="G237" s="195"/>
      <c r="H237" s="199">
        <v>16.07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157</v>
      </c>
      <c r="AU237" s="205" t="s">
        <v>81</v>
      </c>
      <c r="AV237" s="13" t="s">
        <v>81</v>
      </c>
      <c r="AW237" s="13" t="s">
        <v>32</v>
      </c>
      <c r="AX237" s="13" t="s">
        <v>71</v>
      </c>
      <c r="AY237" s="205" t="s">
        <v>136</v>
      </c>
    </row>
    <row r="238" spans="2:51" s="13" customFormat="1" ht="11.25">
      <c r="B238" s="194"/>
      <c r="C238" s="195"/>
      <c r="D238" s="196" t="s">
        <v>157</v>
      </c>
      <c r="E238" s="197" t="s">
        <v>19</v>
      </c>
      <c r="F238" s="198" t="s">
        <v>300</v>
      </c>
      <c r="G238" s="195"/>
      <c r="H238" s="199">
        <v>-0.72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157</v>
      </c>
      <c r="AU238" s="205" t="s">
        <v>81</v>
      </c>
      <c r="AV238" s="13" t="s">
        <v>81</v>
      </c>
      <c r="AW238" s="13" t="s">
        <v>32</v>
      </c>
      <c r="AX238" s="13" t="s">
        <v>71</v>
      </c>
      <c r="AY238" s="205" t="s">
        <v>136</v>
      </c>
    </row>
    <row r="239" spans="2:51" s="13" customFormat="1" ht="11.25">
      <c r="B239" s="194"/>
      <c r="C239" s="195"/>
      <c r="D239" s="196" t="s">
        <v>157</v>
      </c>
      <c r="E239" s="197" t="s">
        <v>19</v>
      </c>
      <c r="F239" s="198" t="s">
        <v>301</v>
      </c>
      <c r="G239" s="195"/>
      <c r="H239" s="199">
        <v>2.1230000000000002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157</v>
      </c>
      <c r="AU239" s="205" t="s">
        <v>81</v>
      </c>
      <c r="AV239" s="13" t="s">
        <v>81</v>
      </c>
      <c r="AW239" s="13" t="s">
        <v>32</v>
      </c>
      <c r="AX239" s="13" t="s">
        <v>71</v>
      </c>
      <c r="AY239" s="205" t="s">
        <v>136</v>
      </c>
    </row>
    <row r="240" spans="2:51" s="13" customFormat="1" ht="11.25">
      <c r="B240" s="194"/>
      <c r="C240" s="195"/>
      <c r="D240" s="196" t="s">
        <v>157</v>
      </c>
      <c r="E240" s="197" t="s">
        <v>19</v>
      </c>
      <c r="F240" s="198" t="s">
        <v>216</v>
      </c>
      <c r="G240" s="195"/>
      <c r="H240" s="199">
        <v>19.16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157</v>
      </c>
      <c r="AU240" s="205" t="s">
        <v>81</v>
      </c>
      <c r="AV240" s="13" t="s">
        <v>81</v>
      </c>
      <c r="AW240" s="13" t="s">
        <v>32</v>
      </c>
      <c r="AX240" s="13" t="s">
        <v>71</v>
      </c>
      <c r="AY240" s="205" t="s">
        <v>136</v>
      </c>
    </row>
    <row r="241" spans="2:51" s="13" customFormat="1" ht="11.25">
      <c r="B241" s="194"/>
      <c r="C241" s="195"/>
      <c r="D241" s="196" t="s">
        <v>157</v>
      </c>
      <c r="E241" s="197" t="s">
        <v>19</v>
      </c>
      <c r="F241" s="198" t="s">
        <v>302</v>
      </c>
      <c r="G241" s="195"/>
      <c r="H241" s="199">
        <v>17.25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157</v>
      </c>
      <c r="AU241" s="205" t="s">
        <v>81</v>
      </c>
      <c r="AV241" s="13" t="s">
        <v>81</v>
      </c>
      <c r="AW241" s="13" t="s">
        <v>32</v>
      </c>
      <c r="AX241" s="13" t="s">
        <v>71</v>
      </c>
      <c r="AY241" s="205" t="s">
        <v>136</v>
      </c>
    </row>
    <row r="242" spans="2:51" s="13" customFormat="1" ht="11.25">
      <c r="B242" s="194"/>
      <c r="C242" s="195"/>
      <c r="D242" s="196" t="s">
        <v>157</v>
      </c>
      <c r="E242" s="197" t="s">
        <v>19</v>
      </c>
      <c r="F242" s="198" t="s">
        <v>300</v>
      </c>
      <c r="G242" s="195"/>
      <c r="H242" s="199">
        <v>-0.72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157</v>
      </c>
      <c r="AU242" s="205" t="s">
        <v>81</v>
      </c>
      <c r="AV242" s="13" t="s">
        <v>81</v>
      </c>
      <c r="AW242" s="13" t="s">
        <v>32</v>
      </c>
      <c r="AX242" s="13" t="s">
        <v>71</v>
      </c>
      <c r="AY242" s="205" t="s">
        <v>136</v>
      </c>
    </row>
    <row r="243" spans="2:51" s="13" customFormat="1" ht="11.25">
      <c r="B243" s="194"/>
      <c r="C243" s="195"/>
      <c r="D243" s="196" t="s">
        <v>157</v>
      </c>
      <c r="E243" s="197" t="s">
        <v>19</v>
      </c>
      <c r="F243" s="198" t="s">
        <v>301</v>
      </c>
      <c r="G243" s="195"/>
      <c r="H243" s="199">
        <v>2.1230000000000002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157</v>
      </c>
      <c r="AU243" s="205" t="s">
        <v>81</v>
      </c>
      <c r="AV243" s="13" t="s">
        <v>81</v>
      </c>
      <c r="AW243" s="13" t="s">
        <v>32</v>
      </c>
      <c r="AX243" s="13" t="s">
        <v>71</v>
      </c>
      <c r="AY243" s="205" t="s">
        <v>136</v>
      </c>
    </row>
    <row r="244" spans="2:51" s="13" customFormat="1" ht="11.25">
      <c r="B244" s="194"/>
      <c r="C244" s="195"/>
      <c r="D244" s="196" t="s">
        <v>157</v>
      </c>
      <c r="E244" s="197" t="s">
        <v>19</v>
      </c>
      <c r="F244" s="198" t="s">
        <v>217</v>
      </c>
      <c r="G244" s="195"/>
      <c r="H244" s="199">
        <v>4.9400000000000004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157</v>
      </c>
      <c r="AU244" s="205" t="s">
        <v>81</v>
      </c>
      <c r="AV244" s="13" t="s">
        <v>81</v>
      </c>
      <c r="AW244" s="13" t="s">
        <v>32</v>
      </c>
      <c r="AX244" s="13" t="s">
        <v>71</v>
      </c>
      <c r="AY244" s="205" t="s">
        <v>136</v>
      </c>
    </row>
    <row r="245" spans="2:51" s="13" customFormat="1" ht="11.25">
      <c r="B245" s="194"/>
      <c r="C245" s="195"/>
      <c r="D245" s="196" t="s">
        <v>157</v>
      </c>
      <c r="E245" s="197" t="s">
        <v>19</v>
      </c>
      <c r="F245" s="198" t="s">
        <v>303</v>
      </c>
      <c r="G245" s="195"/>
      <c r="H245" s="199">
        <v>26.4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157</v>
      </c>
      <c r="AU245" s="205" t="s">
        <v>81</v>
      </c>
      <c r="AV245" s="13" t="s">
        <v>81</v>
      </c>
      <c r="AW245" s="13" t="s">
        <v>32</v>
      </c>
      <c r="AX245" s="13" t="s">
        <v>71</v>
      </c>
      <c r="AY245" s="205" t="s">
        <v>136</v>
      </c>
    </row>
    <row r="246" spans="2:51" s="13" customFormat="1" ht="11.25">
      <c r="B246" s="194"/>
      <c r="C246" s="195"/>
      <c r="D246" s="196" t="s">
        <v>157</v>
      </c>
      <c r="E246" s="197" t="s">
        <v>19</v>
      </c>
      <c r="F246" s="198" t="s">
        <v>295</v>
      </c>
      <c r="G246" s="195"/>
      <c r="H246" s="199">
        <v>-1.5760000000000001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157</v>
      </c>
      <c r="AU246" s="205" t="s">
        <v>81</v>
      </c>
      <c r="AV246" s="13" t="s">
        <v>81</v>
      </c>
      <c r="AW246" s="13" t="s">
        <v>32</v>
      </c>
      <c r="AX246" s="13" t="s">
        <v>71</v>
      </c>
      <c r="AY246" s="205" t="s">
        <v>136</v>
      </c>
    </row>
    <row r="247" spans="2:51" s="13" customFormat="1" ht="11.25">
      <c r="B247" s="194"/>
      <c r="C247" s="195"/>
      <c r="D247" s="196" t="s">
        <v>157</v>
      </c>
      <c r="E247" s="197" t="s">
        <v>19</v>
      </c>
      <c r="F247" s="198" t="s">
        <v>289</v>
      </c>
      <c r="G247" s="195"/>
      <c r="H247" s="199">
        <v>0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157</v>
      </c>
      <c r="AU247" s="205" t="s">
        <v>81</v>
      </c>
      <c r="AV247" s="13" t="s">
        <v>81</v>
      </c>
      <c r="AW247" s="13" t="s">
        <v>32</v>
      </c>
      <c r="AX247" s="13" t="s">
        <v>71</v>
      </c>
      <c r="AY247" s="205" t="s">
        <v>136</v>
      </c>
    </row>
    <row r="248" spans="2:51" s="13" customFormat="1" ht="11.25">
      <c r="B248" s="194"/>
      <c r="C248" s="195"/>
      <c r="D248" s="196" t="s">
        <v>157</v>
      </c>
      <c r="E248" s="197" t="s">
        <v>19</v>
      </c>
      <c r="F248" s="198" t="s">
        <v>218</v>
      </c>
      <c r="G248" s="195"/>
      <c r="H248" s="199">
        <v>8.15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157</v>
      </c>
      <c r="AU248" s="205" t="s">
        <v>81</v>
      </c>
      <c r="AV248" s="13" t="s">
        <v>81</v>
      </c>
      <c r="AW248" s="13" t="s">
        <v>32</v>
      </c>
      <c r="AX248" s="13" t="s">
        <v>71</v>
      </c>
      <c r="AY248" s="205" t="s">
        <v>136</v>
      </c>
    </row>
    <row r="249" spans="2:51" s="13" customFormat="1" ht="11.25">
      <c r="B249" s="194"/>
      <c r="C249" s="195"/>
      <c r="D249" s="196" t="s">
        <v>157</v>
      </c>
      <c r="E249" s="197" t="s">
        <v>19</v>
      </c>
      <c r="F249" s="198" t="s">
        <v>304</v>
      </c>
      <c r="G249" s="195"/>
      <c r="H249" s="199">
        <v>40.950000000000003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157</v>
      </c>
      <c r="AU249" s="205" t="s">
        <v>81</v>
      </c>
      <c r="AV249" s="13" t="s">
        <v>81</v>
      </c>
      <c r="AW249" s="13" t="s">
        <v>32</v>
      </c>
      <c r="AX249" s="13" t="s">
        <v>71</v>
      </c>
      <c r="AY249" s="205" t="s">
        <v>136</v>
      </c>
    </row>
    <row r="250" spans="2:51" s="13" customFormat="1" ht="11.25">
      <c r="B250" s="194"/>
      <c r="C250" s="195"/>
      <c r="D250" s="196" t="s">
        <v>157</v>
      </c>
      <c r="E250" s="197" t="s">
        <v>19</v>
      </c>
      <c r="F250" s="198" t="s">
        <v>305</v>
      </c>
      <c r="G250" s="195"/>
      <c r="H250" s="199">
        <v>-7.718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157</v>
      </c>
      <c r="AU250" s="205" t="s">
        <v>81</v>
      </c>
      <c r="AV250" s="13" t="s">
        <v>81</v>
      </c>
      <c r="AW250" s="13" t="s">
        <v>32</v>
      </c>
      <c r="AX250" s="13" t="s">
        <v>71</v>
      </c>
      <c r="AY250" s="205" t="s">
        <v>136</v>
      </c>
    </row>
    <row r="251" spans="2:51" s="13" customFormat="1" ht="11.25">
      <c r="B251" s="194"/>
      <c r="C251" s="195"/>
      <c r="D251" s="196" t="s">
        <v>157</v>
      </c>
      <c r="E251" s="197" t="s">
        <v>19</v>
      </c>
      <c r="F251" s="198" t="s">
        <v>306</v>
      </c>
      <c r="G251" s="195"/>
      <c r="H251" s="199">
        <v>4.7629999999999999</v>
      </c>
      <c r="I251" s="200"/>
      <c r="J251" s="195"/>
      <c r="K251" s="195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157</v>
      </c>
      <c r="AU251" s="205" t="s">
        <v>81</v>
      </c>
      <c r="AV251" s="13" t="s">
        <v>81</v>
      </c>
      <c r="AW251" s="13" t="s">
        <v>32</v>
      </c>
      <c r="AX251" s="13" t="s">
        <v>71</v>
      </c>
      <c r="AY251" s="205" t="s">
        <v>136</v>
      </c>
    </row>
    <row r="252" spans="2:51" s="13" customFormat="1" ht="11.25">
      <c r="B252" s="194"/>
      <c r="C252" s="195"/>
      <c r="D252" s="196" t="s">
        <v>157</v>
      </c>
      <c r="E252" s="197" t="s">
        <v>19</v>
      </c>
      <c r="F252" s="198" t="s">
        <v>219</v>
      </c>
      <c r="G252" s="195"/>
      <c r="H252" s="199">
        <v>3.22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157</v>
      </c>
      <c r="AU252" s="205" t="s">
        <v>81</v>
      </c>
      <c r="AV252" s="13" t="s">
        <v>81</v>
      </c>
      <c r="AW252" s="13" t="s">
        <v>32</v>
      </c>
      <c r="AX252" s="13" t="s">
        <v>71</v>
      </c>
      <c r="AY252" s="205" t="s">
        <v>136</v>
      </c>
    </row>
    <row r="253" spans="2:51" s="13" customFormat="1" ht="11.25">
      <c r="B253" s="194"/>
      <c r="C253" s="195"/>
      <c r="D253" s="196" t="s">
        <v>157</v>
      </c>
      <c r="E253" s="197" t="s">
        <v>19</v>
      </c>
      <c r="F253" s="198" t="s">
        <v>307</v>
      </c>
      <c r="G253" s="195"/>
      <c r="H253" s="199">
        <v>21.69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157</v>
      </c>
      <c r="AU253" s="205" t="s">
        <v>81</v>
      </c>
      <c r="AV253" s="13" t="s">
        <v>81</v>
      </c>
      <c r="AW253" s="13" t="s">
        <v>32</v>
      </c>
      <c r="AX253" s="13" t="s">
        <v>71</v>
      </c>
      <c r="AY253" s="205" t="s">
        <v>136</v>
      </c>
    </row>
    <row r="254" spans="2:51" s="13" customFormat="1" ht="11.25">
      <c r="B254" s="194"/>
      <c r="C254" s="195"/>
      <c r="D254" s="196" t="s">
        <v>157</v>
      </c>
      <c r="E254" s="197" t="s">
        <v>19</v>
      </c>
      <c r="F254" s="198" t="s">
        <v>308</v>
      </c>
      <c r="G254" s="195"/>
      <c r="H254" s="199">
        <v>-1.1819999999999999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157</v>
      </c>
      <c r="AU254" s="205" t="s">
        <v>81</v>
      </c>
      <c r="AV254" s="13" t="s">
        <v>81</v>
      </c>
      <c r="AW254" s="13" t="s">
        <v>32</v>
      </c>
      <c r="AX254" s="13" t="s">
        <v>71</v>
      </c>
      <c r="AY254" s="205" t="s">
        <v>136</v>
      </c>
    </row>
    <row r="255" spans="2:51" s="13" customFormat="1" ht="11.25">
      <c r="B255" s="194"/>
      <c r="C255" s="195"/>
      <c r="D255" s="196" t="s">
        <v>157</v>
      </c>
      <c r="E255" s="197" t="s">
        <v>19</v>
      </c>
      <c r="F255" s="198" t="s">
        <v>289</v>
      </c>
      <c r="G255" s="195"/>
      <c r="H255" s="199">
        <v>0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157</v>
      </c>
      <c r="AU255" s="205" t="s">
        <v>81</v>
      </c>
      <c r="AV255" s="13" t="s">
        <v>81</v>
      </c>
      <c r="AW255" s="13" t="s">
        <v>32</v>
      </c>
      <c r="AX255" s="13" t="s">
        <v>71</v>
      </c>
      <c r="AY255" s="205" t="s">
        <v>136</v>
      </c>
    </row>
    <row r="256" spans="2:51" s="13" customFormat="1" ht="11.25">
      <c r="B256" s="194"/>
      <c r="C256" s="195"/>
      <c r="D256" s="196" t="s">
        <v>157</v>
      </c>
      <c r="E256" s="197" t="s">
        <v>19</v>
      </c>
      <c r="F256" s="198" t="s">
        <v>220</v>
      </c>
      <c r="G256" s="195"/>
      <c r="H256" s="199">
        <v>4.05</v>
      </c>
      <c r="I256" s="200"/>
      <c r="J256" s="195"/>
      <c r="K256" s="195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157</v>
      </c>
      <c r="AU256" s="205" t="s">
        <v>81</v>
      </c>
      <c r="AV256" s="13" t="s">
        <v>81</v>
      </c>
      <c r="AW256" s="13" t="s">
        <v>32</v>
      </c>
      <c r="AX256" s="13" t="s">
        <v>71</v>
      </c>
      <c r="AY256" s="205" t="s">
        <v>136</v>
      </c>
    </row>
    <row r="257" spans="2:51" s="13" customFormat="1" ht="11.25">
      <c r="B257" s="194"/>
      <c r="C257" s="195"/>
      <c r="D257" s="196" t="s">
        <v>157</v>
      </c>
      <c r="E257" s="197" t="s">
        <v>19</v>
      </c>
      <c r="F257" s="198" t="s">
        <v>309</v>
      </c>
      <c r="G257" s="195"/>
      <c r="H257" s="199">
        <v>8.16</v>
      </c>
      <c r="I257" s="200"/>
      <c r="J257" s="195"/>
      <c r="K257" s="195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157</v>
      </c>
      <c r="AU257" s="205" t="s">
        <v>81</v>
      </c>
      <c r="AV257" s="13" t="s">
        <v>81</v>
      </c>
      <c r="AW257" s="13" t="s">
        <v>32</v>
      </c>
      <c r="AX257" s="13" t="s">
        <v>71</v>
      </c>
      <c r="AY257" s="205" t="s">
        <v>136</v>
      </c>
    </row>
    <row r="258" spans="2:51" s="13" customFormat="1" ht="11.25">
      <c r="B258" s="194"/>
      <c r="C258" s="195"/>
      <c r="D258" s="196" t="s">
        <v>157</v>
      </c>
      <c r="E258" s="197" t="s">
        <v>19</v>
      </c>
      <c r="F258" s="198" t="s">
        <v>310</v>
      </c>
      <c r="G258" s="195"/>
      <c r="H258" s="199">
        <v>-0.36</v>
      </c>
      <c r="I258" s="200"/>
      <c r="J258" s="195"/>
      <c r="K258" s="195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157</v>
      </c>
      <c r="AU258" s="205" t="s">
        <v>81</v>
      </c>
      <c r="AV258" s="13" t="s">
        <v>81</v>
      </c>
      <c r="AW258" s="13" t="s">
        <v>32</v>
      </c>
      <c r="AX258" s="13" t="s">
        <v>71</v>
      </c>
      <c r="AY258" s="205" t="s">
        <v>136</v>
      </c>
    </row>
    <row r="259" spans="2:51" s="13" customFormat="1" ht="11.25">
      <c r="B259" s="194"/>
      <c r="C259" s="195"/>
      <c r="D259" s="196" t="s">
        <v>157</v>
      </c>
      <c r="E259" s="197" t="s">
        <v>19</v>
      </c>
      <c r="F259" s="198" t="s">
        <v>289</v>
      </c>
      <c r="G259" s="195"/>
      <c r="H259" s="199">
        <v>0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157</v>
      </c>
      <c r="AU259" s="205" t="s">
        <v>81</v>
      </c>
      <c r="AV259" s="13" t="s">
        <v>81</v>
      </c>
      <c r="AW259" s="13" t="s">
        <v>32</v>
      </c>
      <c r="AX259" s="13" t="s">
        <v>71</v>
      </c>
      <c r="AY259" s="205" t="s">
        <v>136</v>
      </c>
    </row>
    <row r="260" spans="2:51" s="13" customFormat="1" ht="11.25">
      <c r="B260" s="194"/>
      <c r="C260" s="195"/>
      <c r="D260" s="196" t="s">
        <v>157</v>
      </c>
      <c r="E260" s="197" t="s">
        <v>19</v>
      </c>
      <c r="F260" s="198" t="s">
        <v>221</v>
      </c>
      <c r="G260" s="195"/>
      <c r="H260" s="199">
        <v>3.13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157</v>
      </c>
      <c r="AU260" s="205" t="s">
        <v>81</v>
      </c>
      <c r="AV260" s="13" t="s">
        <v>81</v>
      </c>
      <c r="AW260" s="13" t="s">
        <v>32</v>
      </c>
      <c r="AX260" s="13" t="s">
        <v>71</v>
      </c>
      <c r="AY260" s="205" t="s">
        <v>136</v>
      </c>
    </row>
    <row r="261" spans="2:51" s="13" customFormat="1" ht="11.25">
      <c r="B261" s="194"/>
      <c r="C261" s="195"/>
      <c r="D261" s="196" t="s">
        <v>157</v>
      </c>
      <c r="E261" s="197" t="s">
        <v>19</v>
      </c>
      <c r="F261" s="198" t="s">
        <v>311</v>
      </c>
      <c r="G261" s="195"/>
      <c r="H261" s="199">
        <v>7.68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157</v>
      </c>
      <c r="AU261" s="205" t="s">
        <v>81</v>
      </c>
      <c r="AV261" s="13" t="s">
        <v>81</v>
      </c>
      <c r="AW261" s="13" t="s">
        <v>32</v>
      </c>
      <c r="AX261" s="13" t="s">
        <v>71</v>
      </c>
      <c r="AY261" s="205" t="s">
        <v>136</v>
      </c>
    </row>
    <row r="262" spans="2:51" s="13" customFormat="1" ht="11.25">
      <c r="B262" s="194"/>
      <c r="C262" s="195"/>
      <c r="D262" s="196" t="s">
        <v>157</v>
      </c>
      <c r="E262" s="197" t="s">
        <v>19</v>
      </c>
      <c r="F262" s="198" t="s">
        <v>312</v>
      </c>
      <c r="G262" s="195"/>
      <c r="H262" s="199">
        <v>0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157</v>
      </c>
      <c r="AU262" s="205" t="s">
        <v>81</v>
      </c>
      <c r="AV262" s="13" t="s">
        <v>81</v>
      </c>
      <c r="AW262" s="13" t="s">
        <v>32</v>
      </c>
      <c r="AX262" s="13" t="s">
        <v>71</v>
      </c>
      <c r="AY262" s="205" t="s">
        <v>136</v>
      </c>
    </row>
    <row r="263" spans="2:51" s="13" customFormat="1" ht="11.25">
      <c r="B263" s="194"/>
      <c r="C263" s="195"/>
      <c r="D263" s="196" t="s">
        <v>157</v>
      </c>
      <c r="E263" s="197" t="s">
        <v>19</v>
      </c>
      <c r="F263" s="198" t="s">
        <v>289</v>
      </c>
      <c r="G263" s="195"/>
      <c r="H263" s="199">
        <v>0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157</v>
      </c>
      <c r="AU263" s="205" t="s">
        <v>81</v>
      </c>
      <c r="AV263" s="13" t="s">
        <v>81</v>
      </c>
      <c r="AW263" s="13" t="s">
        <v>32</v>
      </c>
      <c r="AX263" s="13" t="s">
        <v>71</v>
      </c>
      <c r="AY263" s="205" t="s">
        <v>136</v>
      </c>
    </row>
    <row r="264" spans="2:51" s="13" customFormat="1" ht="11.25">
      <c r="B264" s="194"/>
      <c r="C264" s="195"/>
      <c r="D264" s="196" t="s">
        <v>157</v>
      </c>
      <c r="E264" s="197" t="s">
        <v>19</v>
      </c>
      <c r="F264" s="198" t="s">
        <v>222</v>
      </c>
      <c r="G264" s="195"/>
      <c r="H264" s="199">
        <v>3.16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157</v>
      </c>
      <c r="AU264" s="205" t="s">
        <v>81</v>
      </c>
      <c r="AV264" s="13" t="s">
        <v>81</v>
      </c>
      <c r="AW264" s="13" t="s">
        <v>32</v>
      </c>
      <c r="AX264" s="13" t="s">
        <v>71</v>
      </c>
      <c r="AY264" s="205" t="s">
        <v>136</v>
      </c>
    </row>
    <row r="265" spans="2:51" s="13" customFormat="1" ht="11.25">
      <c r="B265" s="194"/>
      <c r="C265" s="195"/>
      <c r="D265" s="196" t="s">
        <v>157</v>
      </c>
      <c r="E265" s="197" t="s">
        <v>19</v>
      </c>
      <c r="F265" s="198" t="s">
        <v>313</v>
      </c>
      <c r="G265" s="195"/>
      <c r="H265" s="199">
        <v>7.75</v>
      </c>
      <c r="I265" s="200"/>
      <c r="J265" s="195"/>
      <c r="K265" s="195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157</v>
      </c>
      <c r="AU265" s="205" t="s">
        <v>81</v>
      </c>
      <c r="AV265" s="13" t="s">
        <v>81</v>
      </c>
      <c r="AW265" s="13" t="s">
        <v>32</v>
      </c>
      <c r="AX265" s="13" t="s">
        <v>71</v>
      </c>
      <c r="AY265" s="205" t="s">
        <v>136</v>
      </c>
    </row>
    <row r="266" spans="2:51" s="13" customFormat="1" ht="11.25">
      <c r="B266" s="194"/>
      <c r="C266" s="195"/>
      <c r="D266" s="196" t="s">
        <v>157</v>
      </c>
      <c r="E266" s="197" t="s">
        <v>19</v>
      </c>
      <c r="F266" s="198" t="s">
        <v>314</v>
      </c>
      <c r="G266" s="195"/>
      <c r="H266" s="199">
        <v>-0.36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157</v>
      </c>
      <c r="AU266" s="205" t="s">
        <v>81</v>
      </c>
      <c r="AV266" s="13" t="s">
        <v>81</v>
      </c>
      <c r="AW266" s="13" t="s">
        <v>32</v>
      </c>
      <c r="AX266" s="13" t="s">
        <v>71</v>
      </c>
      <c r="AY266" s="205" t="s">
        <v>136</v>
      </c>
    </row>
    <row r="267" spans="2:51" s="13" customFormat="1" ht="11.25">
      <c r="B267" s="194"/>
      <c r="C267" s="195"/>
      <c r="D267" s="196" t="s">
        <v>157</v>
      </c>
      <c r="E267" s="197" t="s">
        <v>19</v>
      </c>
      <c r="F267" s="198" t="s">
        <v>289</v>
      </c>
      <c r="G267" s="195"/>
      <c r="H267" s="199">
        <v>0</v>
      </c>
      <c r="I267" s="200"/>
      <c r="J267" s="195"/>
      <c r="K267" s="195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157</v>
      </c>
      <c r="AU267" s="205" t="s">
        <v>81</v>
      </c>
      <c r="AV267" s="13" t="s">
        <v>81</v>
      </c>
      <c r="AW267" s="13" t="s">
        <v>32</v>
      </c>
      <c r="AX267" s="13" t="s">
        <v>71</v>
      </c>
      <c r="AY267" s="205" t="s">
        <v>136</v>
      </c>
    </row>
    <row r="268" spans="2:51" s="14" customFormat="1" ht="11.25">
      <c r="B268" s="218"/>
      <c r="C268" s="219"/>
      <c r="D268" s="196" t="s">
        <v>157</v>
      </c>
      <c r="E268" s="220" t="s">
        <v>19</v>
      </c>
      <c r="F268" s="221" t="s">
        <v>223</v>
      </c>
      <c r="G268" s="219"/>
      <c r="H268" s="220" t="s">
        <v>19</v>
      </c>
      <c r="I268" s="222"/>
      <c r="J268" s="219"/>
      <c r="K268" s="219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157</v>
      </c>
      <c r="AU268" s="227" t="s">
        <v>81</v>
      </c>
      <c r="AV268" s="14" t="s">
        <v>79</v>
      </c>
      <c r="AW268" s="14" t="s">
        <v>32</v>
      </c>
      <c r="AX268" s="14" t="s">
        <v>71</v>
      </c>
      <c r="AY268" s="227" t="s">
        <v>136</v>
      </c>
    </row>
    <row r="269" spans="2:51" s="13" customFormat="1" ht="11.25">
      <c r="B269" s="194"/>
      <c r="C269" s="195"/>
      <c r="D269" s="196" t="s">
        <v>157</v>
      </c>
      <c r="E269" s="197" t="s">
        <v>19</v>
      </c>
      <c r="F269" s="198" t="s">
        <v>224</v>
      </c>
      <c r="G269" s="195"/>
      <c r="H269" s="199">
        <v>19.8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157</v>
      </c>
      <c r="AU269" s="205" t="s">
        <v>81</v>
      </c>
      <c r="AV269" s="13" t="s">
        <v>81</v>
      </c>
      <c r="AW269" s="13" t="s">
        <v>32</v>
      </c>
      <c r="AX269" s="13" t="s">
        <v>71</v>
      </c>
      <c r="AY269" s="205" t="s">
        <v>136</v>
      </c>
    </row>
    <row r="270" spans="2:51" s="13" customFormat="1" ht="11.25">
      <c r="B270" s="194"/>
      <c r="C270" s="195"/>
      <c r="D270" s="196" t="s">
        <v>157</v>
      </c>
      <c r="E270" s="197" t="s">
        <v>19</v>
      </c>
      <c r="F270" s="198" t="s">
        <v>315</v>
      </c>
      <c r="G270" s="195"/>
      <c r="H270" s="199">
        <v>76.8</v>
      </c>
      <c r="I270" s="200"/>
      <c r="J270" s="195"/>
      <c r="K270" s="195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157</v>
      </c>
      <c r="AU270" s="205" t="s">
        <v>81</v>
      </c>
      <c r="AV270" s="13" t="s">
        <v>81</v>
      </c>
      <c r="AW270" s="13" t="s">
        <v>32</v>
      </c>
      <c r="AX270" s="13" t="s">
        <v>71</v>
      </c>
      <c r="AY270" s="205" t="s">
        <v>136</v>
      </c>
    </row>
    <row r="271" spans="2:51" s="13" customFormat="1" ht="11.25">
      <c r="B271" s="194"/>
      <c r="C271" s="195"/>
      <c r="D271" s="196" t="s">
        <v>157</v>
      </c>
      <c r="E271" s="197" t="s">
        <v>19</v>
      </c>
      <c r="F271" s="198" t="s">
        <v>316</v>
      </c>
      <c r="G271" s="195"/>
      <c r="H271" s="199">
        <v>-7.4260000000000002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157</v>
      </c>
      <c r="AU271" s="205" t="s">
        <v>81</v>
      </c>
      <c r="AV271" s="13" t="s">
        <v>81</v>
      </c>
      <c r="AW271" s="13" t="s">
        <v>32</v>
      </c>
      <c r="AX271" s="13" t="s">
        <v>71</v>
      </c>
      <c r="AY271" s="205" t="s">
        <v>136</v>
      </c>
    </row>
    <row r="272" spans="2:51" s="13" customFormat="1" ht="11.25">
      <c r="B272" s="194"/>
      <c r="C272" s="195"/>
      <c r="D272" s="196" t="s">
        <v>157</v>
      </c>
      <c r="E272" s="197" t="s">
        <v>19</v>
      </c>
      <c r="F272" s="198" t="s">
        <v>317</v>
      </c>
      <c r="G272" s="195"/>
      <c r="H272" s="199">
        <v>0.71</v>
      </c>
      <c r="I272" s="200"/>
      <c r="J272" s="195"/>
      <c r="K272" s="195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157</v>
      </c>
      <c r="AU272" s="205" t="s">
        <v>81</v>
      </c>
      <c r="AV272" s="13" t="s">
        <v>81</v>
      </c>
      <c r="AW272" s="13" t="s">
        <v>32</v>
      </c>
      <c r="AX272" s="13" t="s">
        <v>71</v>
      </c>
      <c r="AY272" s="205" t="s">
        <v>136</v>
      </c>
    </row>
    <row r="273" spans="2:51" s="13" customFormat="1" ht="11.25">
      <c r="B273" s="194"/>
      <c r="C273" s="195"/>
      <c r="D273" s="196" t="s">
        <v>157</v>
      </c>
      <c r="E273" s="197" t="s">
        <v>19</v>
      </c>
      <c r="F273" s="198" t="s">
        <v>230</v>
      </c>
      <c r="G273" s="195"/>
      <c r="H273" s="199">
        <v>32.99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157</v>
      </c>
      <c r="AU273" s="205" t="s">
        <v>81</v>
      </c>
      <c r="AV273" s="13" t="s">
        <v>81</v>
      </c>
      <c r="AW273" s="13" t="s">
        <v>32</v>
      </c>
      <c r="AX273" s="13" t="s">
        <v>71</v>
      </c>
      <c r="AY273" s="205" t="s">
        <v>136</v>
      </c>
    </row>
    <row r="274" spans="2:51" s="13" customFormat="1" ht="11.25">
      <c r="B274" s="194"/>
      <c r="C274" s="195"/>
      <c r="D274" s="196" t="s">
        <v>157</v>
      </c>
      <c r="E274" s="197" t="s">
        <v>19</v>
      </c>
      <c r="F274" s="198" t="s">
        <v>318</v>
      </c>
      <c r="G274" s="195"/>
      <c r="H274" s="199">
        <v>92.8</v>
      </c>
      <c r="I274" s="200"/>
      <c r="J274" s="195"/>
      <c r="K274" s="195"/>
      <c r="L274" s="201"/>
      <c r="M274" s="202"/>
      <c r="N274" s="203"/>
      <c r="O274" s="203"/>
      <c r="P274" s="203"/>
      <c r="Q274" s="203"/>
      <c r="R274" s="203"/>
      <c r="S274" s="203"/>
      <c r="T274" s="204"/>
      <c r="AT274" s="205" t="s">
        <v>157</v>
      </c>
      <c r="AU274" s="205" t="s">
        <v>81</v>
      </c>
      <c r="AV274" s="13" t="s">
        <v>81</v>
      </c>
      <c r="AW274" s="13" t="s">
        <v>32</v>
      </c>
      <c r="AX274" s="13" t="s">
        <v>71</v>
      </c>
      <c r="AY274" s="205" t="s">
        <v>136</v>
      </c>
    </row>
    <row r="275" spans="2:51" s="13" customFormat="1" ht="11.25">
      <c r="B275" s="194"/>
      <c r="C275" s="195"/>
      <c r="D275" s="196" t="s">
        <v>157</v>
      </c>
      <c r="E275" s="197" t="s">
        <v>19</v>
      </c>
      <c r="F275" s="198" t="s">
        <v>319</v>
      </c>
      <c r="G275" s="195"/>
      <c r="H275" s="199">
        <v>-9.8670000000000009</v>
      </c>
      <c r="I275" s="200"/>
      <c r="J275" s="195"/>
      <c r="K275" s="195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157</v>
      </c>
      <c r="AU275" s="205" t="s">
        <v>81</v>
      </c>
      <c r="AV275" s="13" t="s">
        <v>81</v>
      </c>
      <c r="AW275" s="13" t="s">
        <v>32</v>
      </c>
      <c r="AX275" s="13" t="s">
        <v>71</v>
      </c>
      <c r="AY275" s="205" t="s">
        <v>136</v>
      </c>
    </row>
    <row r="276" spans="2:51" s="13" customFormat="1" ht="11.25">
      <c r="B276" s="194"/>
      <c r="C276" s="195"/>
      <c r="D276" s="196" t="s">
        <v>157</v>
      </c>
      <c r="E276" s="197" t="s">
        <v>19</v>
      </c>
      <c r="F276" s="198" t="s">
        <v>320</v>
      </c>
      <c r="G276" s="195"/>
      <c r="H276" s="199">
        <v>2.42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157</v>
      </c>
      <c r="AU276" s="205" t="s">
        <v>81</v>
      </c>
      <c r="AV276" s="13" t="s">
        <v>81</v>
      </c>
      <c r="AW276" s="13" t="s">
        <v>32</v>
      </c>
      <c r="AX276" s="13" t="s">
        <v>71</v>
      </c>
      <c r="AY276" s="205" t="s">
        <v>136</v>
      </c>
    </row>
    <row r="277" spans="2:51" s="13" customFormat="1" ht="11.25">
      <c r="B277" s="194"/>
      <c r="C277" s="195"/>
      <c r="D277" s="196" t="s">
        <v>157</v>
      </c>
      <c r="E277" s="197" t="s">
        <v>19</v>
      </c>
      <c r="F277" s="198" t="s">
        <v>231</v>
      </c>
      <c r="G277" s="195"/>
      <c r="H277" s="199">
        <v>28.05</v>
      </c>
      <c r="I277" s="200"/>
      <c r="J277" s="195"/>
      <c r="K277" s="195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157</v>
      </c>
      <c r="AU277" s="205" t="s">
        <v>81</v>
      </c>
      <c r="AV277" s="13" t="s">
        <v>81</v>
      </c>
      <c r="AW277" s="13" t="s">
        <v>32</v>
      </c>
      <c r="AX277" s="13" t="s">
        <v>71</v>
      </c>
      <c r="AY277" s="205" t="s">
        <v>136</v>
      </c>
    </row>
    <row r="278" spans="2:51" s="13" customFormat="1" ht="11.25">
      <c r="B278" s="194"/>
      <c r="C278" s="195"/>
      <c r="D278" s="196" t="s">
        <v>157</v>
      </c>
      <c r="E278" s="197" t="s">
        <v>19</v>
      </c>
      <c r="F278" s="198" t="s">
        <v>321</v>
      </c>
      <c r="G278" s="195"/>
      <c r="H278" s="199">
        <v>43.4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157</v>
      </c>
      <c r="AU278" s="205" t="s">
        <v>81</v>
      </c>
      <c r="AV278" s="13" t="s">
        <v>81</v>
      </c>
      <c r="AW278" s="13" t="s">
        <v>32</v>
      </c>
      <c r="AX278" s="13" t="s">
        <v>71</v>
      </c>
      <c r="AY278" s="205" t="s">
        <v>136</v>
      </c>
    </row>
    <row r="279" spans="2:51" s="13" customFormat="1" ht="11.25">
      <c r="B279" s="194"/>
      <c r="C279" s="195"/>
      <c r="D279" s="196" t="s">
        <v>157</v>
      </c>
      <c r="E279" s="197" t="s">
        <v>19</v>
      </c>
      <c r="F279" s="198" t="s">
        <v>322</v>
      </c>
      <c r="G279" s="195"/>
      <c r="H279" s="199">
        <v>-3.24</v>
      </c>
      <c r="I279" s="200"/>
      <c r="J279" s="195"/>
      <c r="K279" s="195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157</v>
      </c>
      <c r="AU279" s="205" t="s">
        <v>81</v>
      </c>
      <c r="AV279" s="13" t="s">
        <v>81</v>
      </c>
      <c r="AW279" s="13" t="s">
        <v>32</v>
      </c>
      <c r="AX279" s="13" t="s">
        <v>71</v>
      </c>
      <c r="AY279" s="205" t="s">
        <v>136</v>
      </c>
    </row>
    <row r="280" spans="2:51" s="13" customFormat="1" ht="11.25">
      <c r="B280" s="194"/>
      <c r="C280" s="195"/>
      <c r="D280" s="196" t="s">
        <v>157</v>
      </c>
      <c r="E280" s="197" t="s">
        <v>19</v>
      </c>
      <c r="F280" s="198" t="s">
        <v>323</v>
      </c>
      <c r="G280" s="195"/>
      <c r="H280" s="199">
        <v>1.5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157</v>
      </c>
      <c r="AU280" s="205" t="s">
        <v>81</v>
      </c>
      <c r="AV280" s="13" t="s">
        <v>81</v>
      </c>
      <c r="AW280" s="13" t="s">
        <v>32</v>
      </c>
      <c r="AX280" s="13" t="s">
        <v>71</v>
      </c>
      <c r="AY280" s="205" t="s">
        <v>136</v>
      </c>
    </row>
    <row r="281" spans="2:51" s="13" customFormat="1" ht="11.25">
      <c r="B281" s="194"/>
      <c r="C281" s="195"/>
      <c r="D281" s="196" t="s">
        <v>157</v>
      </c>
      <c r="E281" s="197" t="s">
        <v>19</v>
      </c>
      <c r="F281" s="198" t="s">
        <v>232</v>
      </c>
      <c r="G281" s="195"/>
      <c r="H281" s="199">
        <v>11.03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157</v>
      </c>
      <c r="AU281" s="205" t="s">
        <v>81</v>
      </c>
      <c r="AV281" s="13" t="s">
        <v>81</v>
      </c>
      <c r="AW281" s="13" t="s">
        <v>32</v>
      </c>
      <c r="AX281" s="13" t="s">
        <v>71</v>
      </c>
      <c r="AY281" s="205" t="s">
        <v>136</v>
      </c>
    </row>
    <row r="282" spans="2:51" s="13" customFormat="1" ht="11.25">
      <c r="B282" s="194"/>
      <c r="C282" s="195"/>
      <c r="D282" s="196" t="s">
        <v>157</v>
      </c>
      <c r="E282" s="197" t="s">
        <v>19</v>
      </c>
      <c r="F282" s="198" t="s">
        <v>324</v>
      </c>
      <c r="G282" s="195"/>
      <c r="H282" s="199">
        <v>37.6</v>
      </c>
      <c r="I282" s="200"/>
      <c r="J282" s="195"/>
      <c r="K282" s="195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157</v>
      </c>
      <c r="AU282" s="205" t="s">
        <v>81</v>
      </c>
      <c r="AV282" s="13" t="s">
        <v>81</v>
      </c>
      <c r="AW282" s="13" t="s">
        <v>32</v>
      </c>
      <c r="AX282" s="13" t="s">
        <v>71</v>
      </c>
      <c r="AY282" s="205" t="s">
        <v>136</v>
      </c>
    </row>
    <row r="283" spans="2:51" s="13" customFormat="1" ht="11.25">
      <c r="B283" s="194"/>
      <c r="C283" s="195"/>
      <c r="D283" s="196" t="s">
        <v>157</v>
      </c>
      <c r="E283" s="197" t="s">
        <v>19</v>
      </c>
      <c r="F283" s="198" t="s">
        <v>325</v>
      </c>
      <c r="G283" s="195"/>
      <c r="H283" s="199">
        <v>-3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157</v>
      </c>
      <c r="AU283" s="205" t="s">
        <v>81</v>
      </c>
      <c r="AV283" s="13" t="s">
        <v>81</v>
      </c>
      <c r="AW283" s="13" t="s">
        <v>32</v>
      </c>
      <c r="AX283" s="13" t="s">
        <v>71</v>
      </c>
      <c r="AY283" s="205" t="s">
        <v>136</v>
      </c>
    </row>
    <row r="284" spans="2:51" s="13" customFormat="1" ht="11.25">
      <c r="B284" s="194"/>
      <c r="C284" s="195"/>
      <c r="D284" s="196" t="s">
        <v>157</v>
      </c>
      <c r="E284" s="197" t="s">
        <v>19</v>
      </c>
      <c r="F284" s="198" t="s">
        <v>326</v>
      </c>
      <c r="G284" s="195"/>
      <c r="H284" s="199">
        <v>1.46</v>
      </c>
      <c r="I284" s="200"/>
      <c r="J284" s="195"/>
      <c r="K284" s="195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157</v>
      </c>
      <c r="AU284" s="205" t="s">
        <v>81</v>
      </c>
      <c r="AV284" s="13" t="s">
        <v>81</v>
      </c>
      <c r="AW284" s="13" t="s">
        <v>32</v>
      </c>
      <c r="AX284" s="13" t="s">
        <v>71</v>
      </c>
      <c r="AY284" s="205" t="s">
        <v>136</v>
      </c>
    </row>
    <row r="285" spans="2:51" s="13" customFormat="1" ht="11.25">
      <c r="B285" s="194"/>
      <c r="C285" s="195"/>
      <c r="D285" s="196" t="s">
        <v>157</v>
      </c>
      <c r="E285" s="197" t="s">
        <v>19</v>
      </c>
      <c r="F285" s="198" t="s">
        <v>327</v>
      </c>
      <c r="G285" s="195"/>
      <c r="H285" s="199">
        <v>1.7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157</v>
      </c>
      <c r="AU285" s="205" t="s">
        <v>81</v>
      </c>
      <c r="AV285" s="13" t="s">
        <v>81</v>
      </c>
      <c r="AW285" s="13" t="s">
        <v>32</v>
      </c>
      <c r="AX285" s="13" t="s">
        <v>71</v>
      </c>
      <c r="AY285" s="205" t="s">
        <v>136</v>
      </c>
    </row>
    <row r="286" spans="2:51" s="13" customFormat="1" ht="11.25">
      <c r="B286" s="194"/>
      <c r="C286" s="195"/>
      <c r="D286" s="196" t="s">
        <v>157</v>
      </c>
      <c r="E286" s="197" t="s">
        <v>19</v>
      </c>
      <c r="F286" s="198" t="s">
        <v>328</v>
      </c>
      <c r="G286" s="195"/>
      <c r="H286" s="199">
        <v>45.6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157</v>
      </c>
      <c r="AU286" s="205" t="s">
        <v>81</v>
      </c>
      <c r="AV286" s="13" t="s">
        <v>81</v>
      </c>
      <c r="AW286" s="13" t="s">
        <v>32</v>
      </c>
      <c r="AX286" s="13" t="s">
        <v>71</v>
      </c>
      <c r="AY286" s="205" t="s">
        <v>136</v>
      </c>
    </row>
    <row r="287" spans="2:51" s="13" customFormat="1" ht="11.25">
      <c r="B287" s="194"/>
      <c r="C287" s="195"/>
      <c r="D287" s="196" t="s">
        <v>157</v>
      </c>
      <c r="E287" s="197" t="s">
        <v>19</v>
      </c>
      <c r="F287" s="198" t="s">
        <v>312</v>
      </c>
      <c r="G287" s="195"/>
      <c r="H287" s="199">
        <v>0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157</v>
      </c>
      <c r="AU287" s="205" t="s">
        <v>81</v>
      </c>
      <c r="AV287" s="13" t="s">
        <v>81</v>
      </c>
      <c r="AW287" s="13" t="s">
        <v>32</v>
      </c>
      <c r="AX287" s="13" t="s">
        <v>71</v>
      </c>
      <c r="AY287" s="205" t="s">
        <v>136</v>
      </c>
    </row>
    <row r="288" spans="2:51" s="13" customFormat="1" ht="11.25">
      <c r="B288" s="194"/>
      <c r="C288" s="195"/>
      <c r="D288" s="196" t="s">
        <v>157</v>
      </c>
      <c r="E288" s="197" t="s">
        <v>19</v>
      </c>
      <c r="F288" s="198" t="s">
        <v>234</v>
      </c>
      <c r="G288" s="195"/>
      <c r="H288" s="199">
        <v>3.02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157</v>
      </c>
      <c r="AU288" s="205" t="s">
        <v>81</v>
      </c>
      <c r="AV288" s="13" t="s">
        <v>81</v>
      </c>
      <c r="AW288" s="13" t="s">
        <v>32</v>
      </c>
      <c r="AX288" s="13" t="s">
        <v>71</v>
      </c>
      <c r="AY288" s="205" t="s">
        <v>136</v>
      </c>
    </row>
    <row r="289" spans="2:51" s="13" customFormat="1" ht="11.25">
      <c r="B289" s="194"/>
      <c r="C289" s="195"/>
      <c r="D289" s="196" t="s">
        <v>157</v>
      </c>
      <c r="E289" s="197" t="s">
        <v>19</v>
      </c>
      <c r="F289" s="198" t="s">
        <v>329</v>
      </c>
      <c r="G289" s="195"/>
      <c r="H289" s="199">
        <v>14.04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157</v>
      </c>
      <c r="AU289" s="205" t="s">
        <v>81</v>
      </c>
      <c r="AV289" s="13" t="s">
        <v>81</v>
      </c>
      <c r="AW289" s="13" t="s">
        <v>32</v>
      </c>
      <c r="AX289" s="13" t="s">
        <v>71</v>
      </c>
      <c r="AY289" s="205" t="s">
        <v>136</v>
      </c>
    </row>
    <row r="290" spans="2:51" s="13" customFormat="1" ht="11.25">
      <c r="B290" s="194"/>
      <c r="C290" s="195"/>
      <c r="D290" s="196" t="s">
        <v>157</v>
      </c>
      <c r="E290" s="197" t="s">
        <v>19</v>
      </c>
      <c r="F290" s="198" t="s">
        <v>330</v>
      </c>
      <c r="G290" s="195"/>
      <c r="H290" s="199">
        <v>-1.62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157</v>
      </c>
      <c r="AU290" s="205" t="s">
        <v>81</v>
      </c>
      <c r="AV290" s="13" t="s">
        <v>81</v>
      </c>
      <c r="AW290" s="13" t="s">
        <v>32</v>
      </c>
      <c r="AX290" s="13" t="s">
        <v>71</v>
      </c>
      <c r="AY290" s="205" t="s">
        <v>136</v>
      </c>
    </row>
    <row r="291" spans="2:51" s="13" customFormat="1" ht="11.25">
      <c r="B291" s="194"/>
      <c r="C291" s="195"/>
      <c r="D291" s="196" t="s">
        <v>157</v>
      </c>
      <c r="E291" s="197" t="s">
        <v>19</v>
      </c>
      <c r="F291" s="198" t="s">
        <v>331</v>
      </c>
      <c r="G291" s="195"/>
      <c r="H291" s="199">
        <v>0.75</v>
      </c>
      <c r="I291" s="200"/>
      <c r="J291" s="195"/>
      <c r="K291" s="195"/>
      <c r="L291" s="201"/>
      <c r="M291" s="202"/>
      <c r="N291" s="203"/>
      <c r="O291" s="203"/>
      <c r="P291" s="203"/>
      <c r="Q291" s="203"/>
      <c r="R291" s="203"/>
      <c r="S291" s="203"/>
      <c r="T291" s="204"/>
      <c r="AT291" s="205" t="s">
        <v>157</v>
      </c>
      <c r="AU291" s="205" t="s">
        <v>81</v>
      </c>
      <c r="AV291" s="13" t="s">
        <v>81</v>
      </c>
      <c r="AW291" s="13" t="s">
        <v>32</v>
      </c>
      <c r="AX291" s="13" t="s">
        <v>71</v>
      </c>
      <c r="AY291" s="205" t="s">
        <v>136</v>
      </c>
    </row>
    <row r="292" spans="2:51" s="13" customFormat="1" ht="11.25">
      <c r="B292" s="194"/>
      <c r="C292" s="195"/>
      <c r="D292" s="196" t="s">
        <v>157</v>
      </c>
      <c r="E292" s="197" t="s">
        <v>19</v>
      </c>
      <c r="F292" s="198" t="s">
        <v>237</v>
      </c>
      <c r="G292" s="195"/>
      <c r="H292" s="199">
        <v>8.8699999999999992</v>
      </c>
      <c r="I292" s="200"/>
      <c r="J292" s="195"/>
      <c r="K292" s="195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157</v>
      </c>
      <c r="AU292" s="205" t="s">
        <v>81</v>
      </c>
      <c r="AV292" s="13" t="s">
        <v>81</v>
      </c>
      <c r="AW292" s="13" t="s">
        <v>32</v>
      </c>
      <c r="AX292" s="13" t="s">
        <v>71</v>
      </c>
      <c r="AY292" s="205" t="s">
        <v>136</v>
      </c>
    </row>
    <row r="293" spans="2:51" s="13" customFormat="1" ht="11.25">
      <c r="B293" s="194"/>
      <c r="C293" s="195"/>
      <c r="D293" s="196" t="s">
        <v>157</v>
      </c>
      <c r="E293" s="197" t="s">
        <v>19</v>
      </c>
      <c r="F293" s="198" t="s">
        <v>332</v>
      </c>
      <c r="G293" s="195"/>
      <c r="H293" s="199">
        <v>62.4</v>
      </c>
      <c r="I293" s="200"/>
      <c r="J293" s="195"/>
      <c r="K293" s="195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157</v>
      </c>
      <c r="AU293" s="205" t="s">
        <v>81</v>
      </c>
      <c r="AV293" s="13" t="s">
        <v>81</v>
      </c>
      <c r="AW293" s="13" t="s">
        <v>32</v>
      </c>
      <c r="AX293" s="13" t="s">
        <v>71</v>
      </c>
      <c r="AY293" s="205" t="s">
        <v>136</v>
      </c>
    </row>
    <row r="294" spans="2:51" s="13" customFormat="1" ht="11.25">
      <c r="B294" s="194"/>
      <c r="C294" s="195"/>
      <c r="D294" s="196" t="s">
        <v>157</v>
      </c>
      <c r="E294" s="197" t="s">
        <v>19</v>
      </c>
      <c r="F294" s="198" t="s">
        <v>333</v>
      </c>
      <c r="G294" s="195"/>
      <c r="H294" s="199">
        <v>-6.1429999999999998</v>
      </c>
      <c r="I294" s="200"/>
      <c r="J294" s="195"/>
      <c r="K294" s="195"/>
      <c r="L294" s="201"/>
      <c r="M294" s="202"/>
      <c r="N294" s="203"/>
      <c r="O294" s="203"/>
      <c r="P294" s="203"/>
      <c r="Q294" s="203"/>
      <c r="R294" s="203"/>
      <c r="S294" s="203"/>
      <c r="T294" s="204"/>
      <c r="AT294" s="205" t="s">
        <v>157</v>
      </c>
      <c r="AU294" s="205" t="s">
        <v>81</v>
      </c>
      <c r="AV294" s="13" t="s">
        <v>81</v>
      </c>
      <c r="AW294" s="13" t="s">
        <v>32</v>
      </c>
      <c r="AX294" s="13" t="s">
        <v>71</v>
      </c>
      <c r="AY294" s="205" t="s">
        <v>136</v>
      </c>
    </row>
    <row r="295" spans="2:51" s="13" customFormat="1" ht="11.25">
      <c r="B295" s="194"/>
      <c r="C295" s="195"/>
      <c r="D295" s="196" t="s">
        <v>157</v>
      </c>
      <c r="E295" s="197" t="s">
        <v>19</v>
      </c>
      <c r="F295" s="198" t="s">
        <v>289</v>
      </c>
      <c r="G295" s="195"/>
      <c r="H295" s="199">
        <v>0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157</v>
      </c>
      <c r="AU295" s="205" t="s">
        <v>81</v>
      </c>
      <c r="AV295" s="13" t="s">
        <v>81</v>
      </c>
      <c r="AW295" s="13" t="s">
        <v>32</v>
      </c>
      <c r="AX295" s="13" t="s">
        <v>71</v>
      </c>
      <c r="AY295" s="205" t="s">
        <v>136</v>
      </c>
    </row>
    <row r="296" spans="2:51" s="13" customFormat="1" ht="11.25">
      <c r="B296" s="194"/>
      <c r="C296" s="195"/>
      <c r="D296" s="196" t="s">
        <v>157</v>
      </c>
      <c r="E296" s="197" t="s">
        <v>19</v>
      </c>
      <c r="F296" s="198" t="s">
        <v>238</v>
      </c>
      <c r="G296" s="195"/>
      <c r="H296" s="199">
        <v>6.12</v>
      </c>
      <c r="I296" s="200"/>
      <c r="J296" s="195"/>
      <c r="K296" s="195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157</v>
      </c>
      <c r="AU296" s="205" t="s">
        <v>81</v>
      </c>
      <c r="AV296" s="13" t="s">
        <v>81</v>
      </c>
      <c r="AW296" s="13" t="s">
        <v>32</v>
      </c>
      <c r="AX296" s="13" t="s">
        <v>71</v>
      </c>
      <c r="AY296" s="205" t="s">
        <v>136</v>
      </c>
    </row>
    <row r="297" spans="2:51" s="13" customFormat="1" ht="11.25">
      <c r="B297" s="194"/>
      <c r="C297" s="195"/>
      <c r="D297" s="196" t="s">
        <v>157</v>
      </c>
      <c r="E297" s="197" t="s">
        <v>19</v>
      </c>
      <c r="F297" s="198" t="s">
        <v>334</v>
      </c>
      <c r="G297" s="195"/>
      <c r="H297" s="199">
        <v>19.8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157</v>
      </c>
      <c r="AU297" s="205" t="s">
        <v>81</v>
      </c>
      <c r="AV297" s="13" t="s">
        <v>81</v>
      </c>
      <c r="AW297" s="13" t="s">
        <v>32</v>
      </c>
      <c r="AX297" s="13" t="s">
        <v>71</v>
      </c>
      <c r="AY297" s="205" t="s">
        <v>136</v>
      </c>
    </row>
    <row r="298" spans="2:51" s="13" customFormat="1" ht="11.25">
      <c r="B298" s="194"/>
      <c r="C298" s="195"/>
      <c r="D298" s="196" t="s">
        <v>157</v>
      </c>
      <c r="E298" s="197" t="s">
        <v>19</v>
      </c>
      <c r="F298" s="198" t="s">
        <v>335</v>
      </c>
      <c r="G298" s="195"/>
      <c r="H298" s="199">
        <v>-1.38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157</v>
      </c>
      <c r="AU298" s="205" t="s">
        <v>81</v>
      </c>
      <c r="AV298" s="13" t="s">
        <v>81</v>
      </c>
      <c r="AW298" s="13" t="s">
        <v>32</v>
      </c>
      <c r="AX298" s="13" t="s">
        <v>71</v>
      </c>
      <c r="AY298" s="205" t="s">
        <v>136</v>
      </c>
    </row>
    <row r="299" spans="2:51" s="13" customFormat="1" ht="11.25">
      <c r="B299" s="194"/>
      <c r="C299" s="195"/>
      <c r="D299" s="196" t="s">
        <v>157</v>
      </c>
      <c r="E299" s="197" t="s">
        <v>19</v>
      </c>
      <c r="F299" s="198" t="s">
        <v>336</v>
      </c>
      <c r="G299" s="195"/>
      <c r="H299" s="199">
        <v>0.71</v>
      </c>
      <c r="I299" s="200"/>
      <c r="J299" s="195"/>
      <c r="K299" s="195"/>
      <c r="L299" s="201"/>
      <c r="M299" s="202"/>
      <c r="N299" s="203"/>
      <c r="O299" s="203"/>
      <c r="P299" s="203"/>
      <c r="Q299" s="203"/>
      <c r="R299" s="203"/>
      <c r="S299" s="203"/>
      <c r="T299" s="204"/>
      <c r="AT299" s="205" t="s">
        <v>157</v>
      </c>
      <c r="AU299" s="205" t="s">
        <v>81</v>
      </c>
      <c r="AV299" s="13" t="s">
        <v>81</v>
      </c>
      <c r="AW299" s="13" t="s">
        <v>32</v>
      </c>
      <c r="AX299" s="13" t="s">
        <v>71</v>
      </c>
      <c r="AY299" s="205" t="s">
        <v>136</v>
      </c>
    </row>
    <row r="300" spans="2:51" s="13" customFormat="1" ht="11.25">
      <c r="B300" s="194"/>
      <c r="C300" s="195"/>
      <c r="D300" s="196" t="s">
        <v>157</v>
      </c>
      <c r="E300" s="197" t="s">
        <v>19</v>
      </c>
      <c r="F300" s="198" t="s">
        <v>337</v>
      </c>
      <c r="G300" s="195"/>
      <c r="H300" s="199">
        <v>43.33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157</v>
      </c>
      <c r="AU300" s="205" t="s">
        <v>81</v>
      </c>
      <c r="AV300" s="13" t="s">
        <v>81</v>
      </c>
      <c r="AW300" s="13" t="s">
        <v>32</v>
      </c>
      <c r="AX300" s="13" t="s">
        <v>71</v>
      </c>
      <c r="AY300" s="205" t="s">
        <v>136</v>
      </c>
    </row>
    <row r="301" spans="2:51" s="13" customFormat="1" ht="11.25">
      <c r="B301" s="194"/>
      <c r="C301" s="195"/>
      <c r="D301" s="196" t="s">
        <v>157</v>
      </c>
      <c r="E301" s="197" t="s">
        <v>19</v>
      </c>
      <c r="F301" s="198" t="s">
        <v>338</v>
      </c>
      <c r="G301" s="195"/>
      <c r="H301" s="199">
        <v>124.56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157</v>
      </c>
      <c r="AU301" s="205" t="s">
        <v>81</v>
      </c>
      <c r="AV301" s="13" t="s">
        <v>81</v>
      </c>
      <c r="AW301" s="13" t="s">
        <v>32</v>
      </c>
      <c r="AX301" s="13" t="s">
        <v>71</v>
      </c>
      <c r="AY301" s="205" t="s">
        <v>136</v>
      </c>
    </row>
    <row r="302" spans="2:51" s="13" customFormat="1" ht="22.5">
      <c r="B302" s="194"/>
      <c r="C302" s="195"/>
      <c r="D302" s="196" t="s">
        <v>157</v>
      </c>
      <c r="E302" s="197" t="s">
        <v>19</v>
      </c>
      <c r="F302" s="198" t="s">
        <v>339</v>
      </c>
      <c r="G302" s="195"/>
      <c r="H302" s="199">
        <v>-10.737</v>
      </c>
      <c r="I302" s="200"/>
      <c r="J302" s="195"/>
      <c r="K302" s="195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157</v>
      </c>
      <c r="AU302" s="205" t="s">
        <v>81</v>
      </c>
      <c r="AV302" s="13" t="s">
        <v>81</v>
      </c>
      <c r="AW302" s="13" t="s">
        <v>32</v>
      </c>
      <c r="AX302" s="13" t="s">
        <v>71</v>
      </c>
      <c r="AY302" s="205" t="s">
        <v>136</v>
      </c>
    </row>
    <row r="303" spans="2:51" s="13" customFormat="1" ht="11.25">
      <c r="B303" s="194"/>
      <c r="C303" s="195"/>
      <c r="D303" s="196" t="s">
        <v>157</v>
      </c>
      <c r="E303" s="197" t="s">
        <v>19</v>
      </c>
      <c r="F303" s="198" t="s">
        <v>340</v>
      </c>
      <c r="G303" s="195"/>
      <c r="H303" s="199">
        <v>6.32</v>
      </c>
      <c r="I303" s="200"/>
      <c r="J303" s="195"/>
      <c r="K303" s="195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157</v>
      </c>
      <c r="AU303" s="205" t="s">
        <v>81</v>
      </c>
      <c r="AV303" s="13" t="s">
        <v>81</v>
      </c>
      <c r="AW303" s="13" t="s">
        <v>32</v>
      </c>
      <c r="AX303" s="13" t="s">
        <v>71</v>
      </c>
      <c r="AY303" s="205" t="s">
        <v>136</v>
      </c>
    </row>
    <row r="304" spans="2:51" s="13" customFormat="1" ht="11.25">
      <c r="B304" s="194"/>
      <c r="C304" s="195"/>
      <c r="D304" s="196" t="s">
        <v>157</v>
      </c>
      <c r="E304" s="197" t="s">
        <v>19</v>
      </c>
      <c r="F304" s="198" t="s">
        <v>240</v>
      </c>
      <c r="G304" s="195"/>
      <c r="H304" s="199">
        <v>19.16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157</v>
      </c>
      <c r="AU304" s="205" t="s">
        <v>81</v>
      </c>
      <c r="AV304" s="13" t="s">
        <v>81</v>
      </c>
      <c r="AW304" s="13" t="s">
        <v>32</v>
      </c>
      <c r="AX304" s="13" t="s">
        <v>71</v>
      </c>
      <c r="AY304" s="205" t="s">
        <v>136</v>
      </c>
    </row>
    <row r="305" spans="2:51" s="13" customFormat="1" ht="11.25">
      <c r="B305" s="194"/>
      <c r="C305" s="195"/>
      <c r="D305" s="196" t="s">
        <v>157</v>
      </c>
      <c r="E305" s="197" t="s">
        <v>19</v>
      </c>
      <c r="F305" s="198" t="s">
        <v>341</v>
      </c>
      <c r="G305" s="195"/>
      <c r="H305" s="199">
        <v>76</v>
      </c>
      <c r="I305" s="200"/>
      <c r="J305" s="195"/>
      <c r="K305" s="195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157</v>
      </c>
      <c r="AU305" s="205" t="s">
        <v>81</v>
      </c>
      <c r="AV305" s="13" t="s">
        <v>81</v>
      </c>
      <c r="AW305" s="13" t="s">
        <v>32</v>
      </c>
      <c r="AX305" s="13" t="s">
        <v>71</v>
      </c>
      <c r="AY305" s="205" t="s">
        <v>136</v>
      </c>
    </row>
    <row r="306" spans="2:51" s="13" customFormat="1" ht="11.25">
      <c r="B306" s="194"/>
      <c r="C306" s="195"/>
      <c r="D306" s="196" t="s">
        <v>157</v>
      </c>
      <c r="E306" s="197" t="s">
        <v>19</v>
      </c>
      <c r="F306" s="198" t="s">
        <v>342</v>
      </c>
      <c r="G306" s="195"/>
      <c r="H306" s="199">
        <v>-6.2069999999999999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157</v>
      </c>
      <c r="AU306" s="205" t="s">
        <v>81</v>
      </c>
      <c r="AV306" s="13" t="s">
        <v>81</v>
      </c>
      <c r="AW306" s="13" t="s">
        <v>32</v>
      </c>
      <c r="AX306" s="13" t="s">
        <v>71</v>
      </c>
      <c r="AY306" s="205" t="s">
        <v>136</v>
      </c>
    </row>
    <row r="307" spans="2:51" s="13" customFormat="1" ht="11.25">
      <c r="B307" s="194"/>
      <c r="C307" s="195"/>
      <c r="D307" s="196" t="s">
        <v>157</v>
      </c>
      <c r="E307" s="197" t="s">
        <v>19</v>
      </c>
      <c r="F307" s="198" t="s">
        <v>343</v>
      </c>
      <c r="G307" s="195"/>
      <c r="H307" s="199">
        <v>6.03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157</v>
      </c>
      <c r="AU307" s="205" t="s">
        <v>81</v>
      </c>
      <c r="AV307" s="13" t="s">
        <v>81</v>
      </c>
      <c r="AW307" s="13" t="s">
        <v>32</v>
      </c>
      <c r="AX307" s="13" t="s">
        <v>71</v>
      </c>
      <c r="AY307" s="205" t="s">
        <v>136</v>
      </c>
    </row>
    <row r="308" spans="2:51" s="13" customFormat="1" ht="11.25">
      <c r="B308" s="194"/>
      <c r="C308" s="195"/>
      <c r="D308" s="196" t="s">
        <v>157</v>
      </c>
      <c r="E308" s="197" t="s">
        <v>19</v>
      </c>
      <c r="F308" s="198" t="s">
        <v>241</v>
      </c>
      <c r="G308" s="195"/>
      <c r="H308" s="199">
        <v>22.62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157</v>
      </c>
      <c r="AU308" s="205" t="s">
        <v>81</v>
      </c>
      <c r="AV308" s="13" t="s">
        <v>81</v>
      </c>
      <c r="AW308" s="13" t="s">
        <v>32</v>
      </c>
      <c r="AX308" s="13" t="s">
        <v>71</v>
      </c>
      <c r="AY308" s="205" t="s">
        <v>136</v>
      </c>
    </row>
    <row r="309" spans="2:51" s="13" customFormat="1" ht="11.25">
      <c r="B309" s="194"/>
      <c r="C309" s="195"/>
      <c r="D309" s="196" t="s">
        <v>157</v>
      </c>
      <c r="E309" s="197" t="s">
        <v>19</v>
      </c>
      <c r="F309" s="198" t="s">
        <v>344</v>
      </c>
      <c r="G309" s="195"/>
      <c r="H309" s="199">
        <v>59.52</v>
      </c>
      <c r="I309" s="200"/>
      <c r="J309" s="195"/>
      <c r="K309" s="195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157</v>
      </c>
      <c r="AU309" s="205" t="s">
        <v>81</v>
      </c>
      <c r="AV309" s="13" t="s">
        <v>81</v>
      </c>
      <c r="AW309" s="13" t="s">
        <v>32</v>
      </c>
      <c r="AX309" s="13" t="s">
        <v>71</v>
      </c>
      <c r="AY309" s="205" t="s">
        <v>136</v>
      </c>
    </row>
    <row r="310" spans="2:51" s="13" customFormat="1" ht="11.25">
      <c r="B310" s="194"/>
      <c r="C310" s="195"/>
      <c r="D310" s="196" t="s">
        <v>157</v>
      </c>
      <c r="E310" s="197" t="s">
        <v>19</v>
      </c>
      <c r="F310" s="198" t="s">
        <v>345</v>
      </c>
      <c r="G310" s="195"/>
      <c r="H310" s="199">
        <v>-1.48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157</v>
      </c>
      <c r="AU310" s="205" t="s">
        <v>81</v>
      </c>
      <c r="AV310" s="13" t="s">
        <v>81</v>
      </c>
      <c r="AW310" s="13" t="s">
        <v>32</v>
      </c>
      <c r="AX310" s="13" t="s">
        <v>71</v>
      </c>
      <c r="AY310" s="205" t="s">
        <v>136</v>
      </c>
    </row>
    <row r="311" spans="2:51" s="13" customFormat="1" ht="11.25">
      <c r="B311" s="194"/>
      <c r="C311" s="195"/>
      <c r="D311" s="196" t="s">
        <v>157</v>
      </c>
      <c r="E311" s="197" t="s">
        <v>19</v>
      </c>
      <c r="F311" s="198" t="s">
        <v>289</v>
      </c>
      <c r="G311" s="195"/>
      <c r="H311" s="199">
        <v>0</v>
      </c>
      <c r="I311" s="200"/>
      <c r="J311" s="195"/>
      <c r="K311" s="195"/>
      <c r="L311" s="201"/>
      <c r="M311" s="202"/>
      <c r="N311" s="203"/>
      <c r="O311" s="203"/>
      <c r="P311" s="203"/>
      <c r="Q311" s="203"/>
      <c r="R311" s="203"/>
      <c r="S311" s="203"/>
      <c r="T311" s="204"/>
      <c r="AT311" s="205" t="s">
        <v>157</v>
      </c>
      <c r="AU311" s="205" t="s">
        <v>81</v>
      </c>
      <c r="AV311" s="13" t="s">
        <v>81</v>
      </c>
      <c r="AW311" s="13" t="s">
        <v>32</v>
      </c>
      <c r="AX311" s="13" t="s">
        <v>71</v>
      </c>
      <c r="AY311" s="205" t="s">
        <v>136</v>
      </c>
    </row>
    <row r="312" spans="2:51" s="13" customFormat="1" ht="11.25">
      <c r="B312" s="194"/>
      <c r="C312" s="195"/>
      <c r="D312" s="196" t="s">
        <v>157</v>
      </c>
      <c r="E312" s="197" t="s">
        <v>19</v>
      </c>
      <c r="F312" s="198" t="s">
        <v>242</v>
      </c>
      <c r="G312" s="195"/>
      <c r="H312" s="199">
        <v>6.37</v>
      </c>
      <c r="I312" s="200"/>
      <c r="J312" s="195"/>
      <c r="K312" s="195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157</v>
      </c>
      <c r="AU312" s="205" t="s">
        <v>81</v>
      </c>
      <c r="AV312" s="13" t="s">
        <v>81</v>
      </c>
      <c r="AW312" s="13" t="s">
        <v>32</v>
      </c>
      <c r="AX312" s="13" t="s">
        <v>71</v>
      </c>
      <c r="AY312" s="205" t="s">
        <v>136</v>
      </c>
    </row>
    <row r="313" spans="2:51" s="13" customFormat="1" ht="11.25">
      <c r="B313" s="194"/>
      <c r="C313" s="195"/>
      <c r="D313" s="196" t="s">
        <v>157</v>
      </c>
      <c r="E313" s="197" t="s">
        <v>19</v>
      </c>
      <c r="F313" s="198" t="s">
        <v>346</v>
      </c>
      <c r="G313" s="195"/>
      <c r="H313" s="199">
        <v>24.24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157</v>
      </c>
      <c r="AU313" s="205" t="s">
        <v>81</v>
      </c>
      <c r="AV313" s="13" t="s">
        <v>81</v>
      </c>
      <c r="AW313" s="13" t="s">
        <v>32</v>
      </c>
      <c r="AX313" s="13" t="s">
        <v>71</v>
      </c>
      <c r="AY313" s="205" t="s">
        <v>136</v>
      </c>
    </row>
    <row r="314" spans="2:51" s="13" customFormat="1" ht="11.25">
      <c r="B314" s="194"/>
      <c r="C314" s="195"/>
      <c r="D314" s="196" t="s">
        <v>157</v>
      </c>
      <c r="E314" s="197" t="s">
        <v>19</v>
      </c>
      <c r="F314" s="198" t="s">
        <v>347</v>
      </c>
      <c r="G314" s="195"/>
      <c r="H314" s="199">
        <v>3.5539999999999998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157</v>
      </c>
      <c r="AU314" s="205" t="s">
        <v>81</v>
      </c>
      <c r="AV314" s="13" t="s">
        <v>81</v>
      </c>
      <c r="AW314" s="13" t="s">
        <v>32</v>
      </c>
      <c r="AX314" s="13" t="s">
        <v>71</v>
      </c>
      <c r="AY314" s="205" t="s">
        <v>136</v>
      </c>
    </row>
    <row r="315" spans="2:51" s="13" customFormat="1" ht="11.25">
      <c r="B315" s="194"/>
      <c r="C315" s="195"/>
      <c r="D315" s="196" t="s">
        <v>157</v>
      </c>
      <c r="E315" s="197" t="s">
        <v>19</v>
      </c>
      <c r="F315" s="198" t="s">
        <v>348</v>
      </c>
      <c r="G315" s="195"/>
      <c r="H315" s="199">
        <v>1.17</v>
      </c>
      <c r="I315" s="200"/>
      <c r="J315" s="195"/>
      <c r="K315" s="195"/>
      <c r="L315" s="201"/>
      <c r="M315" s="202"/>
      <c r="N315" s="203"/>
      <c r="O315" s="203"/>
      <c r="P315" s="203"/>
      <c r="Q315" s="203"/>
      <c r="R315" s="203"/>
      <c r="S315" s="203"/>
      <c r="T315" s="204"/>
      <c r="AT315" s="205" t="s">
        <v>157</v>
      </c>
      <c r="AU315" s="205" t="s">
        <v>81</v>
      </c>
      <c r="AV315" s="13" t="s">
        <v>81</v>
      </c>
      <c r="AW315" s="13" t="s">
        <v>32</v>
      </c>
      <c r="AX315" s="13" t="s">
        <v>71</v>
      </c>
      <c r="AY315" s="205" t="s">
        <v>136</v>
      </c>
    </row>
    <row r="316" spans="2:51" s="13" customFormat="1" ht="11.25">
      <c r="B316" s="194"/>
      <c r="C316" s="195"/>
      <c r="D316" s="196" t="s">
        <v>157</v>
      </c>
      <c r="E316" s="197" t="s">
        <v>19</v>
      </c>
      <c r="F316" s="198" t="s">
        <v>243</v>
      </c>
      <c r="G316" s="195"/>
      <c r="H316" s="199">
        <v>5.25</v>
      </c>
      <c r="I316" s="200"/>
      <c r="J316" s="195"/>
      <c r="K316" s="195"/>
      <c r="L316" s="201"/>
      <c r="M316" s="202"/>
      <c r="N316" s="203"/>
      <c r="O316" s="203"/>
      <c r="P316" s="203"/>
      <c r="Q316" s="203"/>
      <c r="R316" s="203"/>
      <c r="S316" s="203"/>
      <c r="T316" s="204"/>
      <c r="AT316" s="205" t="s">
        <v>157</v>
      </c>
      <c r="AU316" s="205" t="s">
        <v>81</v>
      </c>
      <c r="AV316" s="13" t="s">
        <v>81</v>
      </c>
      <c r="AW316" s="13" t="s">
        <v>32</v>
      </c>
      <c r="AX316" s="13" t="s">
        <v>71</v>
      </c>
      <c r="AY316" s="205" t="s">
        <v>136</v>
      </c>
    </row>
    <row r="317" spans="2:51" s="13" customFormat="1" ht="11.25">
      <c r="B317" s="194"/>
      <c r="C317" s="195"/>
      <c r="D317" s="196" t="s">
        <v>157</v>
      </c>
      <c r="E317" s="197" t="s">
        <v>19</v>
      </c>
      <c r="F317" s="198" t="s">
        <v>349</v>
      </c>
      <c r="G317" s="195"/>
      <c r="H317" s="199">
        <v>18.399999999999999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157</v>
      </c>
      <c r="AU317" s="205" t="s">
        <v>81</v>
      </c>
      <c r="AV317" s="13" t="s">
        <v>81</v>
      </c>
      <c r="AW317" s="13" t="s">
        <v>32</v>
      </c>
      <c r="AX317" s="13" t="s">
        <v>71</v>
      </c>
      <c r="AY317" s="205" t="s">
        <v>136</v>
      </c>
    </row>
    <row r="318" spans="2:51" s="13" customFormat="1" ht="11.25">
      <c r="B318" s="194"/>
      <c r="C318" s="195"/>
      <c r="D318" s="196" t="s">
        <v>157</v>
      </c>
      <c r="E318" s="197" t="s">
        <v>19</v>
      </c>
      <c r="F318" s="198" t="s">
        <v>350</v>
      </c>
      <c r="G318" s="195"/>
      <c r="H318" s="199">
        <v>-1.38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157</v>
      </c>
      <c r="AU318" s="205" t="s">
        <v>81</v>
      </c>
      <c r="AV318" s="13" t="s">
        <v>81</v>
      </c>
      <c r="AW318" s="13" t="s">
        <v>32</v>
      </c>
      <c r="AX318" s="13" t="s">
        <v>71</v>
      </c>
      <c r="AY318" s="205" t="s">
        <v>136</v>
      </c>
    </row>
    <row r="319" spans="2:51" s="13" customFormat="1" ht="11.25">
      <c r="B319" s="194"/>
      <c r="C319" s="195"/>
      <c r="D319" s="196" t="s">
        <v>157</v>
      </c>
      <c r="E319" s="197" t="s">
        <v>19</v>
      </c>
      <c r="F319" s="198" t="s">
        <v>351</v>
      </c>
      <c r="G319" s="195"/>
      <c r="H319" s="199">
        <v>6.37</v>
      </c>
      <c r="I319" s="200"/>
      <c r="J319" s="195"/>
      <c r="K319" s="195"/>
      <c r="L319" s="201"/>
      <c r="M319" s="202"/>
      <c r="N319" s="203"/>
      <c r="O319" s="203"/>
      <c r="P319" s="203"/>
      <c r="Q319" s="203"/>
      <c r="R319" s="203"/>
      <c r="S319" s="203"/>
      <c r="T319" s="204"/>
      <c r="AT319" s="205" t="s">
        <v>157</v>
      </c>
      <c r="AU319" s="205" t="s">
        <v>81</v>
      </c>
      <c r="AV319" s="13" t="s">
        <v>81</v>
      </c>
      <c r="AW319" s="13" t="s">
        <v>32</v>
      </c>
      <c r="AX319" s="13" t="s">
        <v>71</v>
      </c>
      <c r="AY319" s="205" t="s">
        <v>136</v>
      </c>
    </row>
    <row r="320" spans="2:51" s="13" customFormat="1" ht="11.25">
      <c r="B320" s="194"/>
      <c r="C320" s="195"/>
      <c r="D320" s="196" t="s">
        <v>157</v>
      </c>
      <c r="E320" s="197" t="s">
        <v>19</v>
      </c>
      <c r="F320" s="198" t="s">
        <v>352</v>
      </c>
      <c r="G320" s="195"/>
      <c r="H320" s="199">
        <v>20.2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157</v>
      </c>
      <c r="AU320" s="205" t="s">
        <v>81</v>
      </c>
      <c r="AV320" s="13" t="s">
        <v>81</v>
      </c>
      <c r="AW320" s="13" t="s">
        <v>32</v>
      </c>
      <c r="AX320" s="13" t="s">
        <v>71</v>
      </c>
      <c r="AY320" s="205" t="s">
        <v>136</v>
      </c>
    </row>
    <row r="321" spans="2:51" s="13" customFormat="1" ht="11.25">
      <c r="B321" s="194"/>
      <c r="C321" s="195"/>
      <c r="D321" s="196" t="s">
        <v>157</v>
      </c>
      <c r="E321" s="197" t="s">
        <v>19</v>
      </c>
      <c r="F321" s="198" t="s">
        <v>353</v>
      </c>
      <c r="G321" s="195"/>
      <c r="H321" s="199">
        <v>-2.76</v>
      </c>
      <c r="I321" s="200"/>
      <c r="J321" s="195"/>
      <c r="K321" s="195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157</v>
      </c>
      <c r="AU321" s="205" t="s">
        <v>81</v>
      </c>
      <c r="AV321" s="13" t="s">
        <v>81</v>
      </c>
      <c r="AW321" s="13" t="s">
        <v>32</v>
      </c>
      <c r="AX321" s="13" t="s">
        <v>71</v>
      </c>
      <c r="AY321" s="205" t="s">
        <v>136</v>
      </c>
    </row>
    <row r="322" spans="2:51" s="13" customFormat="1" ht="11.25">
      <c r="B322" s="194"/>
      <c r="C322" s="195"/>
      <c r="D322" s="196" t="s">
        <v>157</v>
      </c>
      <c r="E322" s="197" t="s">
        <v>19</v>
      </c>
      <c r="F322" s="198" t="s">
        <v>354</v>
      </c>
      <c r="G322" s="195"/>
      <c r="H322" s="199">
        <v>1.75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157</v>
      </c>
      <c r="AU322" s="205" t="s">
        <v>81</v>
      </c>
      <c r="AV322" s="13" t="s">
        <v>81</v>
      </c>
      <c r="AW322" s="13" t="s">
        <v>32</v>
      </c>
      <c r="AX322" s="13" t="s">
        <v>71</v>
      </c>
      <c r="AY322" s="205" t="s">
        <v>136</v>
      </c>
    </row>
    <row r="323" spans="2:51" s="13" customFormat="1" ht="11.25">
      <c r="B323" s="194"/>
      <c r="C323" s="195"/>
      <c r="D323" s="196" t="s">
        <v>157</v>
      </c>
      <c r="E323" s="197" t="s">
        <v>19</v>
      </c>
      <c r="F323" s="198" t="s">
        <v>245</v>
      </c>
      <c r="G323" s="195"/>
      <c r="H323" s="199">
        <v>2.85</v>
      </c>
      <c r="I323" s="200"/>
      <c r="J323" s="195"/>
      <c r="K323" s="195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157</v>
      </c>
      <c r="AU323" s="205" t="s">
        <v>81</v>
      </c>
      <c r="AV323" s="13" t="s">
        <v>81</v>
      </c>
      <c r="AW323" s="13" t="s">
        <v>32</v>
      </c>
      <c r="AX323" s="13" t="s">
        <v>71</v>
      </c>
      <c r="AY323" s="205" t="s">
        <v>136</v>
      </c>
    </row>
    <row r="324" spans="2:51" s="13" customFormat="1" ht="11.25">
      <c r="B324" s="194"/>
      <c r="C324" s="195"/>
      <c r="D324" s="196" t="s">
        <v>157</v>
      </c>
      <c r="E324" s="197" t="s">
        <v>19</v>
      </c>
      <c r="F324" s="198" t="s">
        <v>355</v>
      </c>
      <c r="G324" s="195"/>
      <c r="H324" s="199">
        <v>27.2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157</v>
      </c>
      <c r="AU324" s="205" t="s">
        <v>81</v>
      </c>
      <c r="AV324" s="13" t="s">
        <v>81</v>
      </c>
      <c r="AW324" s="13" t="s">
        <v>32</v>
      </c>
      <c r="AX324" s="13" t="s">
        <v>71</v>
      </c>
      <c r="AY324" s="205" t="s">
        <v>136</v>
      </c>
    </row>
    <row r="325" spans="2:51" s="13" customFormat="1" ht="11.25">
      <c r="B325" s="194"/>
      <c r="C325" s="195"/>
      <c r="D325" s="196" t="s">
        <v>157</v>
      </c>
      <c r="E325" s="197" t="s">
        <v>19</v>
      </c>
      <c r="F325" s="198" t="s">
        <v>308</v>
      </c>
      <c r="G325" s="195"/>
      <c r="H325" s="199">
        <v>-1.1819999999999999</v>
      </c>
      <c r="I325" s="200"/>
      <c r="J325" s="195"/>
      <c r="K325" s="195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157</v>
      </c>
      <c r="AU325" s="205" t="s">
        <v>81</v>
      </c>
      <c r="AV325" s="13" t="s">
        <v>81</v>
      </c>
      <c r="AW325" s="13" t="s">
        <v>32</v>
      </c>
      <c r="AX325" s="13" t="s">
        <v>71</v>
      </c>
      <c r="AY325" s="205" t="s">
        <v>136</v>
      </c>
    </row>
    <row r="326" spans="2:51" s="13" customFormat="1" ht="11.25">
      <c r="B326" s="194"/>
      <c r="C326" s="195"/>
      <c r="D326" s="196" t="s">
        <v>157</v>
      </c>
      <c r="E326" s="197" t="s">
        <v>19</v>
      </c>
      <c r="F326" s="198" t="s">
        <v>289</v>
      </c>
      <c r="G326" s="195"/>
      <c r="H326" s="199">
        <v>0</v>
      </c>
      <c r="I326" s="200"/>
      <c r="J326" s="195"/>
      <c r="K326" s="195"/>
      <c r="L326" s="201"/>
      <c r="M326" s="202"/>
      <c r="N326" s="203"/>
      <c r="O326" s="203"/>
      <c r="P326" s="203"/>
      <c r="Q326" s="203"/>
      <c r="R326" s="203"/>
      <c r="S326" s="203"/>
      <c r="T326" s="204"/>
      <c r="AT326" s="205" t="s">
        <v>157</v>
      </c>
      <c r="AU326" s="205" t="s">
        <v>81</v>
      </c>
      <c r="AV326" s="13" t="s">
        <v>81</v>
      </c>
      <c r="AW326" s="13" t="s">
        <v>32</v>
      </c>
      <c r="AX326" s="13" t="s">
        <v>71</v>
      </c>
      <c r="AY326" s="205" t="s">
        <v>136</v>
      </c>
    </row>
    <row r="327" spans="2:51" s="13" customFormat="1" ht="11.25">
      <c r="B327" s="194"/>
      <c r="C327" s="195"/>
      <c r="D327" s="196" t="s">
        <v>157</v>
      </c>
      <c r="E327" s="197" t="s">
        <v>19</v>
      </c>
      <c r="F327" s="198" t="s">
        <v>246</v>
      </c>
      <c r="G327" s="195"/>
      <c r="H327" s="199">
        <v>2.66</v>
      </c>
      <c r="I327" s="200"/>
      <c r="J327" s="195"/>
      <c r="K327" s="195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157</v>
      </c>
      <c r="AU327" s="205" t="s">
        <v>81</v>
      </c>
      <c r="AV327" s="13" t="s">
        <v>81</v>
      </c>
      <c r="AW327" s="13" t="s">
        <v>32</v>
      </c>
      <c r="AX327" s="13" t="s">
        <v>71</v>
      </c>
      <c r="AY327" s="205" t="s">
        <v>136</v>
      </c>
    </row>
    <row r="328" spans="2:51" s="13" customFormat="1" ht="11.25">
      <c r="B328" s="194"/>
      <c r="C328" s="195"/>
      <c r="D328" s="196" t="s">
        <v>157</v>
      </c>
      <c r="E328" s="197" t="s">
        <v>19</v>
      </c>
      <c r="F328" s="198" t="s">
        <v>356</v>
      </c>
      <c r="G328" s="195"/>
      <c r="H328" s="199">
        <v>26.4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157</v>
      </c>
      <c r="AU328" s="205" t="s">
        <v>81</v>
      </c>
      <c r="AV328" s="13" t="s">
        <v>81</v>
      </c>
      <c r="AW328" s="13" t="s">
        <v>32</v>
      </c>
      <c r="AX328" s="13" t="s">
        <v>71</v>
      </c>
      <c r="AY328" s="205" t="s">
        <v>136</v>
      </c>
    </row>
    <row r="329" spans="2:51" s="13" customFormat="1" ht="11.25">
      <c r="B329" s="194"/>
      <c r="C329" s="195"/>
      <c r="D329" s="196" t="s">
        <v>157</v>
      </c>
      <c r="E329" s="197" t="s">
        <v>19</v>
      </c>
      <c r="F329" s="198" t="s">
        <v>291</v>
      </c>
      <c r="G329" s="195"/>
      <c r="H329" s="199">
        <v>-3.1520000000000001</v>
      </c>
      <c r="I329" s="200"/>
      <c r="J329" s="195"/>
      <c r="K329" s="195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157</v>
      </c>
      <c r="AU329" s="205" t="s">
        <v>81</v>
      </c>
      <c r="AV329" s="13" t="s">
        <v>81</v>
      </c>
      <c r="AW329" s="13" t="s">
        <v>32</v>
      </c>
      <c r="AX329" s="13" t="s">
        <v>71</v>
      </c>
      <c r="AY329" s="205" t="s">
        <v>136</v>
      </c>
    </row>
    <row r="330" spans="2:51" s="13" customFormat="1" ht="11.25">
      <c r="B330" s="194"/>
      <c r="C330" s="195"/>
      <c r="D330" s="196" t="s">
        <v>157</v>
      </c>
      <c r="E330" s="197" t="s">
        <v>19</v>
      </c>
      <c r="F330" s="198" t="s">
        <v>289</v>
      </c>
      <c r="G330" s="195"/>
      <c r="H330" s="199">
        <v>0</v>
      </c>
      <c r="I330" s="200"/>
      <c r="J330" s="195"/>
      <c r="K330" s="195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157</v>
      </c>
      <c r="AU330" s="205" t="s">
        <v>81</v>
      </c>
      <c r="AV330" s="13" t="s">
        <v>81</v>
      </c>
      <c r="AW330" s="13" t="s">
        <v>32</v>
      </c>
      <c r="AX330" s="13" t="s">
        <v>71</v>
      </c>
      <c r="AY330" s="205" t="s">
        <v>136</v>
      </c>
    </row>
    <row r="331" spans="2:51" s="13" customFormat="1" ht="11.25">
      <c r="B331" s="194"/>
      <c r="C331" s="195"/>
      <c r="D331" s="196" t="s">
        <v>157</v>
      </c>
      <c r="E331" s="197" t="s">
        <v>19</v>
      </c>
      <c r="F331" s="198" t="s">
        <v>247</v>
      </c>
      <c r="G331" s="195"/>
      <c r="H331" s="199">
        <v>6.66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157</v>
      </c>
      <c r="AU331" s="205" t="s">
        <v>81</v>
      </c>
      <c r="AV331" s="13" t="s">
        <v>81</v>
      </c>
      <c r="AW331" s="13" t="s">
        <v>32</v>
      </c>
      <c r="AX331" s="13" t="s">
        <v>71</v>
      </c>
      <c r="AY331" s="205" t="s">
        <v>136</v>
      </c>
    </row>
    <row r="332" spans="2:51" s="13" customFormat="1" ht="11.25">
      <c r="B332" s="194"/>
      <c r="C332" s="195"/>
      <c r="D332" s="196" t="s">
        <v>157</v>
      </c>
      <c r="E332" s="197" t="s">
        <v>19</v>
      </c>
      <c r="F332" s="198" t="s">
        <v>357</v>
      </c>
      <c r="G332" s="195"/>
      <c r="H332" s="199">
        <v>43.2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157</v>
      </c>
      <c r="AU332" s="205" t="s">
        <v>81</v>
      </c>
      <c r="AV332" s="13" t="s">
        <v>81</v>
      </c>
      <c r="AW332" s="13" t="s">
        <v>32</v>
      </c>
      <c r="AX332" s="13" t="s">
        <v>71</v>
      </c>
      <c r="AY332" s="205" t="s">
        <v>136</v>
      </c>
    </row>
    <row r="333" spans="2:51" s="13" customFormat="1" ht="11.25">
      <c r="B333" s="194"/>
      <c r="C333" s="195"/>
      <c r="D333" s="196" t="s">
        <v>157</v>
      </c>
      <c r="E333" s="197" t="s">
        <v>19</v>
      </c>
      <c r="F333" s="198" t="s">
        <v>358</v>
      </c>
      <c r="G333" s="195"/>
      <c r="H333" s="199">
        <v>-4.7489999999999997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157</v>
      </c>
      <c r="AU333" s="205" t="s">
        <v>81</v>
      </c>
      <c r="AV333" s="13" t="s">
        <v>81</v>
      </c>
      <c r="AW333" s="13" t="s">
        <v>32</v>
      </c>
      <c r="AX333" s="13" t="s">
        <v>71</v>
      </c>
      <c r="AY333" s="205" t="s">
        <v>136</v>
      </c>
    </row>
    <row r="334" spans="2:51" s="13" customFormat="1" ht="11.25">
      <c r="B334" s="194"/>
      <c r="C334" s="195"/>
      <c r="D334" s="196" t="s">
        <v>157</v>
      </c>
      <c r="E334" s="197" t="s">
        <v>19</v>
      </c>
      <c r="F334" s="198" t="s">
        <v>359</v>
      </c>
      <c r="G334" s="195"/>
      <c r="H334" s="199">
        <v>1.21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157</v>
      </c>
      <c r="AU334" s="205" t="s">
        <v>81</v>
      </c>
      <c r="AV334" s="13" t="s">
        <v>81</v>
      </c>
      <c r="AW334" s="13" t="s">
        <v>32</v>
      </c>
      <c r="AX334" s="13" t="s">
        <v>71</v>
      </c>
      <c r="AY334" s="205" t="s">
        <v>136</v>
      </c>
    </row>
    <row r="335" spans="2:51" s="14" customFormat="1" ht="11.25">
      <c r="B335" s="218"/>
      <c r="C335" s="219"/>
      <c r="D335" s="196" t="s">
        <v>157</v>
      </c>
      <c r="E335" s="220" t="s">
        <v>19</v>
      </c>
      <c r="F335" s="221" t="s">
        <v>248</v>
      </c>
      <c r="G335" s="219"/>
      <c r="H335" s="220" t="s">
        <v>19</v>
      </c>
      <c r="I335" s="222"/>
      <c r="J335" s="219"/>
      <c r="K335" s="219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157</v>
      </c>
      <c r="AU335" s="227" t="s">
        <v>81</v>
      </c>
      <c r="AV335" s="14" t="s">
        <v>79</v>
      </c>
      <c r="AW335" s="14" t="s">
        <v>32</v>
      </c>
      <c r="AX335" s="14" t="s">
        <v>71</v>
      </c>
      <c r="AY335" s="227" t="s">
        <v>136</v>
      </c>
    </row>
    <row r="336" spans="2:51" s="13" customFormat="1" ht="11.25">
      <c r="B336" s="194"/>
      <c r="C336" s="195"/>
      <c r="D336" s="196" t="s">
        <v>157</v>
      </c>
      <c r="E336" s="197" t="s">
        <v>19</v>
      </c>
      <c r="F336" s="198" t="s">
        <v>360</v>
      </c>
      <c r="G336" s="195"/>
      <c r="H336" s="199">
        <v>111.68</v>
      </c>
      <c r="I336" s="200"/>
      <c r="J336" s="195"/>
      <c r="K336" s="195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157</v>
      </c>
      <c r="AU336" s="205" t="s">
        <v>81</v>
      </c>
      <c r="AV336" s="13" t="s">
        <v>81</v>
      </c>
      <c r="AW336" s="13" t="s">
        <v>32</v>
      </c>
      <c r="AX336" s="13" t="s">
        <v>71</v>
      </c>
      <c r="AY336" s="205" t="s">
        <v>136</v>
      </c>
    </row>
    <row r="337" spans="2:51" s="13" customFormat="1" ht="11.25">
      <c r="B337" s="194"/>
      <c r="C337" s="195"/>
      <c r="D337" s="196" t="s">
        <v>157</v>
      </c>
      <c r="E337" s="197" t="s">
        <v>19</v>
      </c>
      <c r="F337" s="198" t="s">
        <v>361</v>
      </c>
      <c r="G337" s="195"/>
      <c r="H337" s="199">
        <v>-15.428000000000001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157</v>
      </c>
      <c r="AU337" s="205" t="s">
        <v>81</v>
      </c>
      <c r="AV337" s="13" t="s">
        <v>81</v>
      </c>
      <c r="AW337" s="13" t="s">
        <v>32</v>
      </c>
      <c r="AX337" s="13" t="s">
        <v>71</v>
      </c>
      <c r="AY337" s="205" t="s">
        <v>136</v>
      </c>
    </row>
    <row r="338" spans="2:51" s="13" customFormat="1" ht="11.25">
      <c r="B338" s="194"/>
      <c r="C338" s="195"/>
      <c r="D338" s="196" t="s">
        <v>157</v>
      </c>
      <c r="E338" s="197" t="s">
        <v>19</v>
      </c>
      <c r="F338" s="198" t="s">
        <v>362</v>
      </c>
      <c r="G338" s="195"/>
      <c r="H338" s="199">
        <v>6.6</v>
      </c>
      <c r="I338" s="200"/>
      <c r="J338" s="195"/>
      <c r="K338" s="195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157</v>
      </c>
      <c r="AU338" s="205" t="s">
        <v>81</v>
      </c>
      <c r="AV338" s="13" t="s">
        <v>81</v>
      </c>
      <c r="AW338" s="13" t="s">
        <v>32</v>
      </c>
      <c r="AX338" s="13" t="s">
        <v>71</v>
      </c>
      <c r="AY338" s="205" t="s">
        <v>136</v>
      </c>
    </row>
    <row r="339" spans="2:51" s="13" customFormat="1" ht="11.25">
      <c r="B339" s="194"/>
      <c r="C339" s="195"/>
      <c r="D339" s="196" t="s">
        <v>157</v>
      </c>
      <c r="E339" s="197" t="s">
        <v>19</v>
      </c>
      <c r="F339" s="198" t="s">
        <v>249</v>
      </c>
      <c r="G339" s="195"/>
      <c r="H339" s="199">
        <v>12.78</v>
      </c>
      <c r="I339" s="200"/>
      <c r="J339" s="195"/>
      <c r="K339" s="195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157</v>
      </c>
      <c r="AU339" s="205" t="s">
        <v>81</v>
      </c>
      <c r="AV339" s="13" t="s">
        <v>81</v>
      </c>
      <c r="AW339" s="13" t="s">
        <v>32</v>
      </c>
      <c r="AX339" s="13" t="s">
        <v>71</v>
      </c>
      <c r="AY339" s="205" t="s">
        <v>136</v>
      </c>
    </row>
    <row r="340" spans="2:51" s="13" customFormat="1" ht="11.25">
      <c r="B340" s="194"/>
      <c r="C340" s="195"/>
      <c r="D340" s="196" t="s">
        <v>157</v>
      </c>
      <c r="E340" s="197" t="s">
        <v>19</v>
      </c>
      <c r="F340" s="198" t="s">
        <v>363</v>
      </c>
      <c r="G340" s="195"/>
      <c r="H340" s="199">
        <v>57.2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157</v>
      </c>
      <c r="AU340" s="205" t="s">
        <v>81</v>
      </c>
      <c r="AV340" s="13" t="s">
        <v>81</v>
      </c>
      <c r="AW340" s="13" t="s">
        <v>32</v>
      </c>
      <c r="AX340" s="13" t="s">
        <v>71</v>
      </c>
      <c r="AY340" s="205" t="s">
        <v>136</v>
      </c>
    </row>
    <row r="341" spans="2:51" s="13" customFormat="1" ht="11.25">
      <c r="B341" s="194"/>
      <c r="C341" s="195"/>
      <c r="D341" s="196" t="s">
        <v>157</v>
      </c>
      <c r="E341" s="197" t="s">
        <v>19</v>
      </c>
      <c r="F341" s="198" t="s">
        <v>364</v>
      </c>
      <c r="G341" s="195"/>
      <c r="H341" s="199">
        <v>-6.3250000000000002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157</v>
      </c>
      <c r="AU341" s="205" t="s">
        <v>81</v>
      </c>
      <c r="AV341" s="13" t="s">
        <v>81</v>
      </c>
      <c r="AW341" s="13" t="s">
        <v>32</v>
      </c>
      <c r="AX341" s="13" t="s">
        <v>71</v>
      </c>
      <c r="AY341" s="205" t="s">
        <v>136</v>
      </c>
    </row>
    <row r="342" spans="2:51" s="13" customFormat="1" ht="11.25">
      <c r="B342" s="194"/>
      <c r="C342" s="195"/>
      <c r="D342" s="196" t="s">
        <v>157</v>
      </c>
      <c r="E342" s="197" t="s">
        <v>19</v>
      </c>
      <c r="F342" s="198" t="s">
        <v>359</v>
      </c>
      <c r="G342" s="195"/>
      <c r="H342" s="199">
        <v>1.21</v>
      </c>
      <c r="I342" s="200"/>
      <c r="J342" s="195"/>
      <c r="K342" s="195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157</v>
      </c>
      <c r="AU342" s="205" t="s">
        <v>81</v>
      </c>
      <c r="AV342" s="13" t="s">
        <v>81</v>
      </c>
      <c r="AW342" s="13" t="s">
        <v>32</v>
      </c>
      <c r="AX342" s="13" t="s">
        <v>71</v>
      </c>
      <c r="AY342" s="205" t="s">
        <v>136</v>
      </c>
    </row>
    <row r="343" spans="2:51" s="14" customFormat="1" ht="11.25">
      <c r="B343" s="218"/>
      <c r="C343" s="219"/>
      <c r="D343" s="196" t="s">
        <v>157</v>
      </c>
      <c r="E343" s="220" t="s">
        <v>19</v>
      </c>
      <c r="F343" s="221" t="s">
        <v>365</v>
      </c>
      <c r="G343" s="219"/>
      <c r="H343" s="220" t="s">
        <v>19</v>
      </c>
      <c r="I343" s="222"/>
      <c r="J343" s="219"/>
      <c r="K343" s="219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157</v>
      </c>
      <c r="AU343" s="227" t="s">
        <v>81</v>
      </c>
      <c r="AV343" s="14" t="s">
        <v>79</v>
      </c>
      <c r="AW343" s="14" t="s">
        <v>32</v>
      </c>
      <c r="AX343" s="14" t="s">
        <v>71</v>
      </c>
      <c r="AY343" s="227" t="s">
        <v>136</v>
      </c>
    </row>
    <row r="344" spans="2:51" s="13" customFormat="1" ht="11.25">
      <c r="B344" s="194"/>
      <c r="C344" s="195"/>
      <c r="D344" s="196" t="s">
        <v>157</v>
      </c>
      <c r="E344" s="197" t="s">
        <v>19</v>
      </c>
      <c r="F344" s="198" t="s">
        <v>366</v>
      </c>
      <c r="G344" s="195"/>
      <c r="H344" s="199">
        <v>52.8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157</v>
      </c>
      <c r="AU344" s="205" t="s">
        <v>81</v>
      </c>
      <c r="AV344" s="13" t="s">
        <v>81</v>
      </c>
      <c r="AW344" s="13" t="s">
        <v>32</v>
      </c>
      <c r="AX344" s="13" t="s">
        <v>71</v>
      </c>
      <c r="AY344" s="205" t="s">
        <v>136</v>
      </c>
    </row>
    <row r="345" spans="2:51" s="13" customFormat="1" ht="11.25">
      <c r="B345" s="194"/>
      <c r="C345" s="195"/>
      <c r="D345" s="196" t="s">
        <v>157</v>
      </c>
      <c r="E345" s="197" t="s">
        <v>19</v>
      </c>
      <c r="F345" s="198" t="s">
        <v>295</v>
      </c>
      <c r="G345" s="195"/>
      <c r="H345" s="199">
        <v>-1.5760000000000001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157</v>
      </c>
      <c r="AU345" s="205" t="s">
        <v>81</v>
      </c>
      <c r="AV345" s="13" t="s">
        <v>81</v>
      </c>
      <c r="AW345" s="13" t="s">
        <v>32</v>
      </c>
      <c r="AX345" s="13" t="s">
        <v>71</v>
      </c>
      <c r="AY345" s="205" t="s">
        <v>136</v>
      </c>
    </row>
    <row r="346" spans="2:51" s="13" customFormat="1" ht="11.25">
      <c r="B346" s="194"/>
      <c r="C346" s="195"/>
      <c r="D346" s="196" t="s">
        <v>157</v>
      </c>
      <c r="E346" s="197" t="s">
        <v>19</v>
      </c>
      <c r="F346" s="198" t="s">
        <v>367</v>
      </c>
      <c r="G346" s="195"/>
      <c r="H346" s="199">
        <v>2.97</v>
      </c>
      <c r="I346" s="200"/>
      <c r="J346" s="195"/>
      <c r="K346" s="195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157</v>
      </c>
      <c r="AU346" s="205" t="s">
        <v>81</v>
      </c>
      <c r="AV346" s="13" t="s">
        <v>81</v>
      </c>
      <c r="AW346" s="13" t="s">
        <v>32</v>
      </c>
      <c r="AX346" s="13" t="s">
        <v>71</v>
      </c>
      <c r="AY346" s="205" t="s">
        <v>136</v>
      </c>
    </row>
    <row r="347" spans="2:51" s="14" customFormat="1" ht="11.25">
      <c r="B347" s="218"/>
      <c r="C347" s="219"/>
      <c r="D347" s="196" t="s">
        <v>157</v>
      </c>
      <c r="E347" s="220" t="s">
        <v>19</v>
      </c>
      <c r="F347" s="221" t="s">
        <v>368</v>
      </c>
      <c r="G347" s="219"/>
      <c r="H347" s="220" t="s">
        <v>19</v>
      </c>
      <c r="I347" s="222"/>
      <c r="J347" s="219"/>
      <c r="K347" s="219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157</v>
      </c>
      <c r="AU347" s="227" t="s">
        <v>81</v>
      </c>
      <c r="AV347" s="14" t="s">
        <v>79</v>
      </c>
      <c r="AW347" s="14" t="s">
        <v>32</v>
      </c>
      <c r="AX347" s="14" t="s">
        <v>71</v>
      </c>
      <c r="AY347" s="227" t="s">
        <v>136</v>
      </c>
    </row>
    <row r="348" spans="2:51" s="13" customFormat="1" ht="11.25">
      <c r="B348" s="194"/>
      <c r="C348" s="195"/>
      <c r="D348" s="196" t="s">
        <v>157</v>
      </c>
      <c r="E348" s="197" t="s">
        <v>19</v>
      </c>
      <c r="F348" s="198" t="s">
        <v>369</v>
      </c>
      <c r="G348" s="195"/>
      <c r="H348" s="199">
        <v>133.19999999999999</v>
      </c>
      <c r="I348" s="200"/>
      <c r="J348" s="195"/>
      <c r="K348" s="195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157</v>
      </c>
      <c r="AU348" s="205" t="s">
        <v>81</v>
      </c>
      <c r="AV348" s="13" t="s">
        <v>81</v>
      </c>
      <c r="AW348" s="13" t="s">
        <v>32</v>
      </c>
      <c r="AX348" s="13" t="s">
        <v>71</v>
      </c>
      <c r="AY348" s="205" t="s">
        <v>136</v>
      </c>
    </row>
    <row r="349" spans="2:51" s="13" customFormat="1" ht="11.25">
      <c r="B349" s="194"/>
      <c r="C349" s="195"/>
      <c r="D349" s="196" t="s">
        <v>157</v>
      </c>
      <c r="E349" s="197" t="s">
        <v>19</v>
      </c>
      <c r="F349" s="198" t="s">
        <v>370</v>
      </c>
      <c r="G349" s="195"/>
      <c r="H349" s="199">
        <v>-15.842000000000001</v>
      </c>
      <c r="I349" s="200"/>
      <c r="J349" s="195"/>
      <c r="K349" s="195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157</v>
      </c>
      <c r="AU349" s="205" t="s">
        <v>81</v>
      </c>
      <c r="AV349" s="13" t="s">
        <v>81</v>
      </c>
      <c r="AW349" s="13" t="s">
        <v>32</v>
      </c>
      <c r="AX349" s="13" t="s">
        <v>71</v>
      </c>
      <c r="AY349" s="205" t="s">
        <v>136</v>
      </c>
    </row>
    <row r="350" spans="2:51" s="13" customFormat="1" ht="11.25">
      <c r="B350" s="194"/>
      <c r="C350" s="195"/>
      <c r="D350" s="196" t="s">
        <v>157</v>
      </c>
      <c r="E350" s="197" t="s">
        <v>19</v>
      </c>
      <c r="F350" s="198" t="s">
        <v>371</v>
      </c>
      <c r="G350" s="195"/>
      <c r="H350" s="199">
        <v>7.81</v>
      </c>
      <c r="I350" s="200"/>
      <c r="J350" s="195"/>
      <c r="K350" s="195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157</v>
      </c>
      <c r="AU350" s="205" t="s">
        <v>81</v>
      </c>
      <c r="AV350" s="13" t="s">
        <v>81</v>
      </c>
      <c r="AW350" s="13" t="s">
        <v>32</v>
      </c>
      <c r="AX350" s="13" t="s">
        <v>71</v>
      </c>
      <c r="AY350" s="205" t="s">
        <v>136</v>
      </c>
    </row>
    <row r="351" spans="2:51" s="14" customFormat="1" ht="11.25">
      <c r="B351" s="218"/>
      <c r="C351" s="219"/>
      <c r="D351" s="196" t="s">
        <v>157</v>
      </c>
      <c r="E351" s="220" t="s">
        <v>19</v>
      </c>
      <c r="F351" s="221" t="s">
        <v>252</v>
      </c>
      <c r="G351" s="219"/>
      <c r="H351" s="220" t="s">
        <v>19</v>
      </c>
      <c r="I351" s="222"/>
      <c r="J351" s="219"/>
      <c r="K351" s="219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157</v>
      </c>
      <c r="AU351" s="227" t="s">
        <v>81</v>
      </c>
      <c r="AV351" s="14" t="s">
        <v>79</v>
      </c>
      <c r="AW351" s="14" t="s">
        <v>32</v>
      </c>
      <c r="AX351" s="14" t="s">
        <v>71</v>
      </c>
      <c r="AY351" s="227" t="s">
        <v>136</v>
      </c>
    </row>
    <row r="352" spans="2:51" s="13" customFormat="1" ht="11.25">
      <c r="B352" s="194"/>
      <c r="C352" s="195"/>
      <c r="D352" s="196" t="s">
        <v>157</v>
      </c>
      <c r="E352" s="197" t="s">
        <v>19</v>
      </c>
      <c r="F352" s="198" t="s">
        <v>372</v>
      </c>
      <c r="G352" s="195"/>
      <c r="H352" s="199">
        <v>61.46</v>
      </c>
      <c r="I352" s="200"/>
      <c r="J352" s="195"/>
      <c r="K352" s="195"/>
      <c r="L352" s="201"/>
      <c r="M352" s="202"/>
      <c r="N352" s="203"/>
      <c r="O352" s="203"/>
      <c r="P352" s="203"/>
      <c r="Q352" s="203"/>
      <c r="R352" s="203"/>
      <c r="S352" s="203"/>
      <c r="T352" s="204"/>
      <c r="AT352" s="205" t="s">
        <v>157</v>
      </c>
      <c r="AU352" s="205" t="s">
        <v>81</v>
      </c>
      <c r="AV352" s="13" t="s">
        <v>81</v>
      </c>
      <c r="AW352" s="13" t="s">
        <v>32</v>
      </c>
      <c r="AX352" s="13" t="s">
        <v>71</v>
      </c>
      <c r="AY352" s="205" t="s">
        <v>136</v>
      </c>
    </row>
    <row r="353" spans="2:51" s="13" customFormat="1" ht="11.25">
      <c r="B353" s="194"/>
      <c r="C353" s="195"/>
      <c r="D353" s="196" t="s">
        <v>157</v>
      </c>
      <c r="E353" s="197" t="s">
        <v>19</v>
      </c>
      <c r="F353" s="198" t="s">
        <v>373</v>
      </c>
      <c r="G353" s="195"/>
      <c r="H353" s="199">
        <v>164.28</v>
      </c>
      <c r="I353" s="200"/>
      <c r="J353" s="195"/>
      <c r="K353" s="195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157</v>
      </c>
      <c r="AU353" s="205" t="s">
        <v>81</v>
      </c>
      <c r="AV353" s="13" t="s">
        <v>81</v>
      </c>
      <c r="AW353" s="13" t="s">
        <v>32</v>
      </c>
      <c r="AX353" s="13" t="s">
        <v>71</v>
      </c>
      <c r="AY353" s="205" t="s">
        <v>136</v>
      </c>
    </row>
    <row r="354" spans="2:51" s="13" customFormat="1" ht="11.25">
      <c r="B354" s="194"/>
      <c r="C354" s="195"/>
      <c r="D354" s="196" t="s">
        <v>157</v>
      </c>
      <c r="E354" s="197" t="s">
        <v>19</v>
      </c>
      <c r="F354" s="198" t="s">
        <v>374</v>
      </c>
      <c r="G354" s="195"/>
      <c r="H354" s="199">
        <v>-16.437000000000001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157</v>
      </c>
      <c r="AU354" s="205" t="s">
        <v>81</v>
      </c>
      <c r="AV354" s="13" t="s">
        <v>81</v>
      </c>
      <c r="AW354" s="13" t="s">
        <v>32</v>
      </c>
      <c r="AX354" s="13" t="s">
        <v>71</v>
      </c>
      <c r="AY354" s="205" t="s">
        <v>136</v>
      </c>
    </row>
    <row r="355" spans="2:51" s="13" customFormat="1" ht="11.25">
      <c r="B355" s="194"/>
      <c r="C355" s="195"/>
      <c r="D355" s="196" t="s">
        <v>157</v>
      </c>
      <c r="E355" s="197" t="s">
        <v>19</v>
      </c>
      <c r="F355" s="198" t="s">
        <v>375</v>
      </c>
      <c r="G355" s="195"/>
      <c r="H355" s="199">
        <v>9.3000000000000007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157</v>
      </c>
      <c r="AU355" s="205" t="s">
        <v>81</v>
      </c>
      <c r="AV355" s="13" t="s">
        <v>81</v>
      </c>
      <c r="AW355" s="13" t="s">
        <v>32</v>
      </c>
      <c r="AX355" s="13" t="s">
        <v>71</v>
      </c>
      <c r="AY355" s="205" t="s">
        <v>136</v>
      </c>
    </row>
    <row r="356" spans="2:51" s="13" customFormat="1" ht="11.25">
      <c r="B356" s="194"/>
      <c r="C356" s="195"/>
      <c r="D356" s="196" t="s">
        <v>157</v>
      </c>
      <c r="E356" s="197" t="s">
        <v>19</v>
      </c>
      <c r="F356" s="198" t="s">
        <v>254</v>
      </c>
      <c r="G356" s="195"/>
      <c r="H356" s="199">
        <v>10.92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157</v>
      </c>
      <c r="AU356" s="205" t="s">
        <v>81</v>
      </c>
      <c r="AV356" s="13" t="s">
        <v>81</v>
      </c>
      <c r="AW356" s="13" t="s">
        <v>32</v>
      </c>
      <c r="AX356" s="13" t="s">
        <v>71</v>
      </c>
      <c r="AY356" s="205" t="s">
        <v>136</v>
      </c>
    </row>
    <row r="357" spans="2:51" s="13" customFormat="1" ht="11.25">
      <c r="B357" s="194"/>
      <c r="C357" s="195"/>
      <c r="D357" s="196" t="s">
        <v>157</v>
      </c>
      <c r="E357" s="197" t="s">
        <v>19</v>
      </c>
      <c r="F357" s="198" t="s">
        <v>376</v>
      </c>
      <c r="G357" s="195"/>
      <c r="H357" s="199">
        <v>59.496000000000002</v>
      </c>
      <c r="I357" s="200"/>
      <c r="J357" s="195"/>
      <c r="K357" s="195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157</v>
      </c>
      <c r="AU357" s="205" t="s">
        <v>81</v>
      </c>
      <c r="AV357" s="13" t="s">
        <v>81</v>
      </c>
      <c r="AW357" s="13" t="s">
        <v>32</v>
      </c>
      <c r="AX357" s="13" t="s">
        <v>71</v>
      </c>
      <c r="AY357" s="205" t="s">
        <v>136</v>
      </c>
    </row>
    <row r="358" spans="2:51" s="13" customFormat="1" ht="11.25">
      <c r="B358" s="194"/>
      <c r="C358" s="195"/>
      <c r="D358" s="196" t="s">
        <v>157</v>
      </c>
      <c r="E358" s="197" t="s">
        <v>19</v>
      </c>
      <c r="F358" s="198" t="s">
        <v>377</v>
      </c>
      <c r="G358" s="195"/>
      <c r="H358" s="199">
        <v>-4.2789999999999999</v>
      </c>
      <c r="I358" s="200"/>
      <c r="J358" s="195"/>
      <c r="K358" s="195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157</v>
      </c>
      <c r="AU358" s="205" t="s">
        <v>81</v>
      </c>
      <c r="AV358" s="13" t="s">
        <v>81</v>
      </c>
      <c r="AW358" s="13" t="s">
        <v>32</v>
      </c>
      <c r="AX358" s="13" t="s">
        <v>71</v>
      </c>
      <c r="AY358" s="205" t="s">
        <v>136</v>
      </c>
    </row>
    <row r="359" spans="2:51" s="13" customFormat="1" ht="11.25">
      <c r="B359" s="194"/>
      <c r="C359" s="195"/>
      <c r="D359" s="196" t="s">
        <v>157</v>
      </c>
      <c r="E359" s="197" t="s">
        <v>19</v>
      </c>
      <c r="F359" s="198" t="s">
        <v>348</v>
      </c>
      <c r="G359" s="195"/>
      <c r="H359" s="199">
        <v>1.17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157</v>
      </c>
      <c r="AU359" s="205" t="s">
        <v>81</v>
      </c>
      <c r="AV359" s="13" t="s">
        <v>81</v>
      </c>
      <c r="AW359" s="13" t="s">
        <v>32</v>
      </c>
      <c r="AX359" s="13" t="s">
        <v>71</v>
      </c>
      <c r="AY359" s="205" t="s">
        <v>136</v>
      </c>
    </row>
    <row r="360" spans="2:51" s="13" customFormat="1" ht="11.25">
      <c r="B360" s="194"/>
      <c r="C360" s="195"/>
      <c r="D360" s="196" t="s">
        <v>157</v>
      </c>
      <c r="E360" s="197" t="s">
        <v>19</v>
      </c>
      <c r="F360" s="198" t="s">
        <v>255</v>
      </c>
      <c r="G360" s="195"/>
      <c r="H360" s="199">
        <v>17.89</v>
      </c>
      <c r="I360" s="200"/>
      <c r="J360" s="195"/>
      <c r="K360" s="195"/>
      <c r="L360" s="201"/>
      <c r="M360" s="202"/>
      <c r="N360" s="203"/>
      <c r="O360" s="203"/>
      <c r="P360" s="203"/>
      <c r="Q360" s="203"/>
      <c r="R360" s="203"/>
      <c r="S360" s="203"/>
      <c r="T360" s="204"/>
      <c r="AT360" s="205" t="s">
        <v>157</v>
      </c>
      <c r="AU360" s="205" t="s">
        <v>81</v>
      </c>
      <c r="AV360" s="13" t="s">
        <v>81</v>
      </c>
      <c r="AW360" s="13" t="s">
        <v>32</v>
      </c>
      <c r="AX360" s="13" t="s">
        <v>71</v>
      </c>
      <c r="AY360" s="205" t="s">
        <v>136</v>
      </c>
    </row>
    <row r="361" spans="2:51" s="13" customFormat="1" ht="11.25">
      <c r="B361" s="194"/>
      <c r="C361" s="195"/>
      <c r="D361" s="196" t="s">
        <v>157</v>
      </c>
      <c r="E361" s="197" t="s">
        <v>19</v>
      </c>
      <c r="F361" s="198" t="s">
        <v>378</v>
      </c>
      <c r="G361" s="195"/>
      <c r="H361" s="199">
        <v>50.487000000000002</v>
      </c>
      <c r="I361" s="200"/>
      <c r="J361" s="195"/>
      <c r="K361" s="195"/>
      <c r="L361" s="201"/>
      <c r="M361" s="202"/>
      <c r="N361" s="203"/>
      <c r="O361" s="203"/>
      <c r="P361" s="203"/>
      <c r="Q361" s="203"/>
      <c r="R361" s="203"/>
      <c r="S361" s="203"/>
      <c r="T361" s="204"/>
      <c r="AT361" s="205" t="s">
        <v>157</v>
      </c>
      <c r="AU361" s="205" t="s">
        <v>81</v>
      </c>
      <c r="AV361" s="13" t="s">
        <v>81</v>
      </c>
      <c r="AW361" s="13" t="s">
        <v>32</v>
      </c>
      <c r="AX361" s="13" t="s">
        <v>71</v>
      </c>
      <c r="AY361" s="205" t="s">
        <v>136</v>
      </c>
    </row>
    <row r="362" spans="2:51" s="13" customFormat="1" ht="11.25">
      <c r="B362" s="194"/>
      <c r="C362" s="195"/>
      <c r="D362" s="196" t="s">
        <v>157</v>
      </c>
      <c r="E362" s="197" t="s">
        <v>19</v>
      </c>
      <c r="F362" s="198" t="s">
        <v>379</v>
      </c>
      <c r="G362" s="195"/>
      <c r="H362" s="199">
        <v>-3.6459999999999999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157</v>
      </c>
      <c r="AU362" s="205" t="s">
        <v>81</v>
      </c>
      <c r="AV362" s="13" t="s">
        <v>81</v>
      </c>
      <c r="AW362" s="13" t="s">
        <v>32</v>
      </c>
      <c r="AX362" s="13" t="s">
        <v>71</v>
      </c>
      <c r="AY362" s="205" t="s">
        <v>136</v>
      </c>
    </row>
    <row r="363" spans="2:51" s="13" customFormat="1" ht="11.25">
      <c r="B363" s="194"/>
      <c r="C363" s="195"/>
      <c r="D363" s="196" t="s">
        <v>157</v>
      </c>
      <c r="E363" s="197" t="s">
        <v>19</v>
      </c>
      <c r="F363" s="198" t="s">
        <v>380</v>
      </c>
      <c r="G363" s="195"/>
      <c r="H363" s="199">
        <v>2.67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157</v>
      </c>
      <c r="AU363" s="205" t="s">
        <v>81</v>
      </c>
      <c r="AV363" s="13" t="s">
        <v>81</v>
      </c>
      <c r="AW363" s="13" t="s">
        <v>32</v>
      </c>
      <c r="AX363" s="13" t="s">
        <v>71</v>
      </c>
      <c r="AY363" s="205" t="s">
        <v>136</v>
      </c>
    </row>
    <row r="364" spans="2:51" s="13" customFormat="1" ht="11.25">
      <c r="B364" s="194"/>
      <c r="C364" s="195"/>
      <c r="D364" s="196" t="s">
        <v>157</v>
      </c>
      <c r="E364" s="197" t="s">
        <v>19</v>
      </c>
      <c r="F364" s="198" t="s">
        <v>256</v>
      </c>
      <c r="G364" s="195"/>
      <c r="H364" s="199">
        <v>4.9000000000000004</v>
      </c>
      <c r="I364" s="200"/>
      <c r="J364" s="195"/>
      <c r="K364" s="195"/>
      <c r="L364" s="201"/>
      <c r="M364" s="202"/>
      <c r="N364" s="203"/>
      <c r="O364" s="203"/>
      <c r="P364" s="203"/>
      <c r="Q364" s="203"/>
      <c r="R364" s="203"/>
      <c r="S364" s="203"/>
      <c r="T364" s="204"/>
      <c r="AT364" s="205" t="s">
        <v>157</v>
      </c>
      <c r="AU364" s="205" t="s">
        <v>81</v>
      </c>
      <c r="AV364" s="13" t="s">
        <v>81</v>
      </c>
      <c r="AW364" s="13" t="s">
        <v>32</v>
      </c>
      <c r="AX364" s="13" t="s">
        <v>71</v>
      </c>
      <c r="AY364" s="205" t="s">
        <v>136</v>
      </c>
    </row>
    <row r="365" spans="2:51" s="13" customFormat="1" ht="11.25">
      <c r="B365" s="194"/>
      <c r="C365" s="195"/>
      <c r="D365" s="196" t="s">
        <v>157</v>
      </c>
      <c r="E365" s="197" t="s">
        <v>19</v>
      </c>
      <c r="F365" s="198" t="s">
        <v>381</v>
      </c>
      <c r="G365" s="195"/>
      <c r="H365" s="199">
        <v>23.673999999999999</v>
      </c>
      <c r="I365" s="200"/>
      <c r="J365" s="195"/>
      <c r="K365" s="195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157</v>
      </c>
      <c r="AU365" s="205" t="s">
        <v>81</v>
      </c>
      <c r="AV365" s="13" t="s">
        <v>81</v>
      </c>
      <c r="AW365" s="13" t="s">
        <v>32</v>
      </c>
      <c r="AX365" s="13" t="s">
        <v>71</v>
      </c>
      <c r="AY365" s="205" t="s">
        <v>136</v>
      </c>
    </row>
    <row r="366" spans="2:51" s="13" customFormat="1" ht="11.25">
      <c r="B366" s="194"/>
      <c r="C366" s="195"/>
      <c r="D366" s="196" t="s">
        <v>157</v>
      </c>
      <c r="E366" s="197" t="s">
        <v>19</v>
      </c>
      <c r="F366" s="198" t="s">
        <v>382</v>
      </c>
      <c r="G366" s="195"/>
      <c r="H366" s="199">
        <v>-0.81399999999999995</v>
      </c>
      <c r="I366" s="200"/>
      <c r="J366" s="195"/>
      <c r="K366" s="195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157</v>
      </c>
      <c r="AU366" s="205" t="s">
        <v>81</v>
      </c>
      <c r="AV366" s="13" t="s">
        <v>81</v>
      </c>
      <c r="AW366" s="13" t="s">
        <v>32</v>
      </c>
      <c r="AX366" s="13" t="s">
        <v>71</v>
      </c>
      <c r="AY366" s="205" t="s">
        <v>136</v>
      </c>
    </row>
    <row r="367" spans="2:51" s="13" customFormat="1" ht="11.25">
      <c r="B367" s="194"/>
      <c r="C367" s="195"/>
      <c r="D367" s="196" t="s">
        <v>157</v>
      </c>
      <c r="E367" s="197" t="s">
        <v>19</v>
      </c>
      <c r="F367" s="198" t="s">
        <v>383</v>
      </c>
      <c r="G367" s="195"/>
      <c r="H367" s="199">
        <v>1.45</v>
      </c>
      <c r="I367" s="200"/>
      <c r="J367" s="195"/>
      <c r="K367" s="195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157</v>
      </c>
      <c r="AU367" s="205" t="s">
        <v>81</v>
      </c>
      <c r="AV367" s="13" t="s">
        <v>81</v>
      </c>
      <c r="AW367" s="13" t="s">
        <v>32</v>
      </c>
      <c r="AX367" s="13" t="s">
        <v>71</v>
      </c>
      <c r="AY367" s="205" t="s">
        <v>136</v>
      </c>
    </row>
    <row r="368" spans="2:51" s="13" customFormat="1" ht="11.25">
      <c r="B368" s="194"/>
      <c r="C368" s="195"/>
      <c r="D368" s="196" t="s">
        <v>157</v>
      </c>
      <c r="E368" s="197" t="s">
        <v>19</v>
      </c>
      <c r="F368" s="198" t="s">
        <v>257</v>
      </c>
      <c r="G368" s="195"/>
      <c r="H368" s="199">
        <v>11.02</v>
      </c>
      <c r="I368" s="200"/>
      <c r="J368" s="195"/>
      <c r="K368" s="195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157</v>
      </c>
      <c r="AU368" s="205" t="s">
        <v>81</v>
      </c>
      <c r="AV368" s="13" t="s">
        <v>81</v>
      </c>
      <c r="AW368" s="13" t="s">
        <v>32</v>
      </c>
      <c r="AX368" s="13" t="s">
        <v>71</v>
      </c>
      <c r="AY368" s="205" t="s">
        <v>136</v>
      </c>
    </row>
    <row r="369" spans="2:51" s="13" customFormat="1" ht="22.5">
      <c r="B369" s="194"/>
      <c r="C369" s="195"/>
      <c r="D369" s="196" t="s">
        <v>157</v>
      </c>
      <c r="E369" s="197" t="s">
        <v>19</v>
      </c>
      <c r="F369" s="198" t="s">
        <v>384</v>
      </c>
      <c r="G369" s="195"/>
      <c r="H369" s="199">
        <v>49.978999999999999</v>
      </c>
      <c r="I369" s="200"/>
      <c r="J369" s="195"/>
      <c r="K369" s="195"/>
      <c r="L369" s="201"/>
      <c r="M369" s="202"/>
      <c r="N369" s="203"/>
      <c r="O369" s="203"/>
      <c r="P369" s="203"/>
      <c r="Q369" s="203"/>
      <c r="R369" s="203"/>
      <c r="S369" s="203"/>
      <c r="T369" s="204"/>
      <c r="AT369" s="205" t="s">
        <v>157</v>
      </c>
      <c r="AU369" s="205" t="s">
        <v>81</v>
      </c>
      <c r="AV369" s="13" t="s">
        <v>81</v>
      </c>
      <c r="AW369" s="13" t="s">
        <v>32</v>
      </c>
      <c r="AX369" s="13" t="s">
        <v>71</v>
      </c>
      <c r="AY369" s="205" t="s">
        <v>136</v>
      </c>
    </row>
    <row r="370" spans="2:51" s="13" customFormat="1" ht="11.25">
      <c r="B370" s="194"/>
      <c r="C370" s="195"/>
      <c r="D370" s="196" t="s">
        <v>157</v>
      </c>
      <c r="E370" s="197" t="s">
        <v>19</v>
      </c>
      <c r="F370" s="198" t="s">
        <v>385</v>
      </c>
      <c r="G370" s="195"/>
      <c r="H370" s="199">
        <v>-2.8860000000000001</v>
      </c>
      <c r="I370" s="200"/>
      <c r="J370" s="195"/>
      <c r="K370" s="195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157</v>
      </c>
      <c r="AU370" s="205" t="s">
        <v>81</v>
      </c>
      <c r="AV370" s="13" t="s">
        <v>81</v>
      </c>
      <c r="AW370" s="13" t="s">
        <v>32</v>
      </c>
      <c r="AX370" s="13" t="s">
        <v>71</v>
      </c>
      <c r="AY370" s="205" t="s">
        <v>136</v>
      </c>
    </row>
    <row r="371" spans="2:51" s="13" customFormat="1" ht="11.25">
      <c r="B371" s="194"/>
      <c r="C371" s="195"/>
      <c r="D371" s="196" t="s">
        <v>157</v>
      </c>
      <c r="E371" s="197" t="s">
        <v>19</v>
      </c>
      <c r="F371" s="198" t="s">
        <v>386</v>
      </c>
      <c r="G371" s="195"/>
      <c r="H371" s="199">
        <v>0.99</v>
      </c>
      <c r="I371" s="200"/>
      <c r="J371" s="195"/>
      <c r="K371" s="195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157</v>
      </c>
      <c r="AU371" s="205" t="s">
        <v>81</v>
      </c>
      <c r="AV371" s="13" t="s">
        <v>81</v>
      </c>
      <c r="AW371" s="13" t="s">
        <v>32</v>
      </c>
      <c r="AX371" s="13" t="s">
        <v>71</v>
      </c>
      <c r="AY371" s="205" t="s">
        <v>136</v>
      </c>
    </row>
    <row r="372" spans="2:51" s="13" customFormat="1" ht="11.25">
      <c r="B372" s="194"/>
      <c r="C372" s="195"/>
      <c r="D372" s="196" t="s">
        <v>157</v>
      </c>
      <c r="E372" s="197" t="s">
        <v>19</v>
      </c>
      <c r="F372" s="198" t="s">
        <v>258</v>
      </c>
      <c r="G372" s="195"/>
      <c r="H372" s="199">
        <v>11.02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157</v>
      </c>
      <c r="AU372" s="205" t="s">
        <v>81</v>
      </c>
      <c r="AV372" s="13" t="s">
        <v>81</v>
      </c>
      <c r="AW372" s="13" t="s">
        <v>32</v>
      </c>
      <c r="AX372" s="13" t="s">
        <v>71</v>
      </c>
      <c r="AY372" s="205" t="s">
        <v>136</v>
      </c>
    </row>
    <row r="373" spans="2:51" s="13" customFormat="1" ht="11.25">
      <c r="B373" s="194"/>
      <c r="C373" s="195"/>
      <c r="D373" s="196" t="s">
        <v>157</v>
      </c>
      <c r="E373" s="197" t="s">
        <v>19</v>
      </c>
      <c r="F373" s="198" t="s">
        <v>387</v>
      </c>
      <c r="G373" s="195"/>
      <c r="H373" s="199">
        <v>39.753999999999998</v>
      </c>
      <c r="I373" s="200"/>
      <c r="J373" s="195"/>
      <c r="K373" s="195"/>
      <c r="L373" s="201"/>
      <c r="M373" s="202"/>
      <c r="N373" s="203"/>
      <c r="O373" s="203"/>
      <c r="P373" s="203"/>
      <c r="Q373" s="203"/>
      <c r="R373" s="203"/>
      <c r="S373" s="203"/>
      <c r="T373" s="204"/>
      <c r="AT373" s="205" t="s">
        <v>157</v>
      </c>
      <c r="AU373" s="205" t="s">
        <v>81</v>
      </c>
      <c r="AV373" s="13" t="s">
        <v>81</v>
      </c>
      <c r="AW373" s="13" t="s">
        <v>32</v>
      </c>
      <c r="AX373" s="13" t="s">
        <v>71</v>
      </c>
      <c r="AY373" s="205" t="s">
        <v>136</v>
      </c>
    </row>
    <row r="374" spans="2:51" s="13" customFormat="1" ht="11.25">
      <c r="B374" s="194"/>
      <c r="C374" s="195"/>
      <c r="D374" s="196" t="s">
        <v>157</v>
      </c>
      <c r="E374" s="197" t="s">
        <v>19</v>
      </c>
      <c r="F374" s="198" t="s">
        <v>388</v>
      </c>
      <c r="G374" s="195"/>
      <c r="H374" s="199">
        <v>-4.5629999999999997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157</v>
      </c>
      <c r="AU374" s="205" t="s">
        <v>81</v>
      </c>
      <c r="AV374" s="13" t="s">
        <v>81</v>
      </c>
      <c r="AW374" s="13" t="s">
        <v>32</v>
      </c>
      <c r="AX374" s="13" t="s">
        <v>71</v>
      </c>
      <c r="AY374" s="205" t="s">
        <v>136</v>
      </c>
    </row>
    <row r="375" spans="2:51" s="13" customFormat="1" ht="11.25">
      <c r="B375" s="194"/>
      <c r="C375" s="195"/>
      <c r="D375" s="196" t="s">
        <v>157</v>
      </c>
      <c r="E375" s="197" t="s">
        <v>19</v>
      </c>
      <c r="F375" s="198" t="s">
        <v>389</v>
      </c>
      <c r="G375" s="195"/>
      <c r="H375" s="199">
        <v>1.89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157</v>
      </c>
      <c r="AU375" s="205" t="s">
        <v>81</v>
      </c>
      <c r="AV375" s="13" t="s">
        <v>81</v>
      </c>
      <c r="AW375" s="13" t="s">
        <v>32</v>
      </c>
      <c r="AX375" s="13" t="s">
        <v>71</v>
      </c>
      <c r="AY375" s="205" t="s">
        <v>136</v>
      </c>
    </row>
    <row r="376" spans="2:51" s="13" customFormat="1" ht="11.25">
      <c r="B376" s="194"/>
      <c r="C376" s="195"/>
      <c r="D376" s="196" t="s">
        <v>157</v>
      </c>
      <c r="E376" s="197" t="s">
        <v>19</v>
      </c>
      <c r="F376" s="198" t="s">
        <v>259</v>
      </c>
      <c r="G376" s="195"/>
      <c r="H376" s="199">
        <v>4.57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157</v>
      </c>
      <c r="AU376" s="205" t="s">
        <v>81</v>
      </c>
      <c r="AV376" s="13" t="s">
        <v>81</v>
      </c>
      <c r="AW376" s="13" t="s">
        <v>32</v>
      </c>
      <c r="AX376" s="13" t="s">
        <v>71</v>
      </c>
      <c r="AY376" s="205" t="s">
        <v>136</v>
      </c>
    </row>
    <row r="377" spans="2:51" s="13" customFormat="1" ht="11.25">
      <c r="B377" s="194"/>
      <c r="C377" s="195"/>
      <c r="D377" s="196" t="s">
        <v>157</v>
      </c>
      <c r="E377" s="197" t="s">
        <v>19</v>
      </c>
      <c r="F377" s="198" t="s">
        <v>390</v>
      </c>
      <c r="G377" s="195"/>
      <c r="H377" s="199">
        <v>37.895000000000003</v>
      </c>
      <c r="I377" s="200"/>
      <c r="J377" s="195"/>
      <c r="K377" s="195"/>
      <c r="L377" s="201"/>
      <c r="M377" s="202"/>
      <c r="N377" s="203"/>
      <c r="O377" s="203"/>
      <c r="P377" s="203"/>
      <c r="Q377" s="203"/>
      <c r="R377" s="203"/>
      <c r="S377" s="203"/>
      <c r="T377" s="204"/>
      <c r="AT377" s="205" t="s">
        <v>157</v>
      </c>
      <c r="AU377" s="205" t="s">
        <v>81</v>
      </c>
      <c r="AV377" s="13" t="s">
        <v>81</v>
      </c>
      <c r="AW377" s="13" t="s">
        <v>32</v>
      </c>
      <c r="AX377" s="13" t="s">
        <v>71</v>
      </c>
      <c r="AY377" s="205" t="s">
        <v>136</v>
      </c>
    </row>
    <row r="378" spans="2:51" s="13" customFormat="1" ht="11.25">
      <c r="B378" s="194"/>
      <c r="C378" s="195"/>
      <c r="D378" s="196" t="s">
        <v>157</v>
      </c>
      <c r="E378" s="197" t="s">
        <v>19</v>
      </c>
      <c r="F378" s="198" t="s">
        <v>391</v>
      </c>
      <c r="G378" s="195"/>
      <c r="H378" s="199">
        <v>-1.962</v>
      </c>
      <c r="I378" s="200"/>
      <c r="J378" s="195"/>
      <c r="K378" s="195"/>
      <c r="L378" s="201"/>
      <c r="M378" s="202"/>
      <c r="N378" s="203"/>
      <c r="O378" s="203"/>
      <c r="P378" s="203"/>
      <c r="Q378" s="203"/>
      <c r="R378" s="203"/>
      <c r="S378" s="203"/>
      <c r="T378" s="204"/>
      <c r="AT378" s="205" t="s">
        <v>157</v>
      </c>
      <c r="AU378" s="205" t="s">
        <v>81</v>
      </c>
      <c r="AV378" s="13" t="s">
        <v>81</v>
      </c>
      <c r="AW378" s="13" t="s">
        <v>32</v>
      </c>
      <c r="AX378" s="13" t="s">
        <v>71</v>
      </c>
      <c r="AY378" s="205" t="s">
        <v>136</v>
      </c>
    </row>
    <row r="379" spans="2:51" s="13" customFormat="1" ht="11.25">
      <c r="B379" s="194"/>
      <c r="C379" s="195"/>
      <c r="D379" s="196" t="s">
        <v>157</v>
      </c>
      <c r="E379" s="197" t="s">
        <v>19</v>
      </c>
      <c r="F379" s="198" t="s">
        <v>392</v>
      </c>
      <c r="G379" s="195"/>
      <c r="H379" s="199">
        <v>0.9</v>
      </c>
      <c r="I379" s="200"/>
      <c r="J379" s="195"/>
      <c r="K379" s="195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157</v>
      </c>
      <c r="AU379" s="205" t="s">
        <v>81</v>
      </c>
      <c r="AV379" s="13" t="s">
        <v>81</v>
      </c>
      <c r="AW379" s="13" t="s">
        <v>32</v>
      </c>
      <c r="AX379" s="13" t="s">
        <v>71</v>
      </c>
      <c r="AY379" s="205" t="s">
        <v>136</v>
      </c>
    </row>
    <row r="380" spans="2:51" s="13" customFormat="1" ht="11.25">
      <c r="B380" s="194"/>
      <c r="C380" s="195"/>
      <c r="D380" s="196" t="s">
        <v>157</v>
      </c>
      <c r="E380" s="197" t="s">
        <v>19</v>
      </c>
      <c r="F380" s="198" t="s">
        <v>260</v>
      </c>
      <c r="G380" s="195"/>
      <c r="H380" s="199">
        <v>6.79</v>
      </c>
      <c r="I380" s="200"/>
      <c r="J380" s="195"/>
      <c r="K380" s="195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157</v>
      </c>
      <c r="AU380" s="205" t="s">
        <v>81</v>
      </c>
      <c r="AV380" s="13" t="s">
        <v>81</v>
      </c>
      <c r="AW380" s="13" t="s">
        <v>32</v>
      </c>
      <c r="AX380" s="13" t="s">
        <v>71</v>
      </c>
      <c r="AY380" s="205" t="s">
        <v>136</v>
      </c>
    </row>
    <row r="381" spans="2:51" s="13" customFormat="1" ht="11.25">
      <c r="B381" s="194"/>
      <c r="C381" s="195"/>
      <c r="D381" s="196" t="s">
        <v>157</v>
      </c>
      <c r="E381" s="197" t="s">
        <v>19</v>
      </c>
      <c r="F381" s="198" t="s">
        <v>393</v>
      </c>
      <c r="G381" s="195"/>
      <c r="H381" s="199">
        <v>46.305999999999997</v>
      </c>
      <c r="I381" s="200"/>
      <c r="J381" s="195"/>
      <c r="K381" s="195"/>
      <c r="L381" s="201"/>
      <c r="M381" s="202"/>
      <c r="N381" s="203"/>
      <c r="O381" s="203"/>
      <c r="P381" s="203"/>
      <c r="Q381" s="203"/>
      <c r="R381" s="203"/>
      <c r="S381" s="203"/>
      <c r="T381" s="204"/>
      <c r="AT381" s="205" t="s">
        <v>157</v>
      </c>
      <c r="AU381" s="205" t="s">
        <v>81</v>
      </c>
      <c r="AV381" s="13" t="s">
        <v>81</v>
      </c>
      <c r="AW381" s="13" t="s">
        <v>32</v>
      </c>
      <c r="AX381" s="13" t="s">
        <v>71</v>
      </c>
      <c r="AY381" s="205" t="s">
        <v>136</v>
      </c>
    </row>
    <row r="382" spans="2:51" s="13" customFormat="1" ht="11.25">
      <c r="B382" s="194"/>
      <c r="C382" s="195"/>
      <c r="D382" s="196" t="s">
        <v>157</v>
      </c>
      <c r="E382" s="197" t="s">
        <v>19</v>
      </c>
      <c r="F382" s="198" t="s">
        <v>394</v>
      </c>
      <c r="G382" s="195"/>
      <c r="H382" s="199">
        <v>-4.7489999999999997</v>
      </c>
      <c r="I382" s="200"/>
      <c r="J382" s="195"/>
      <c r="K382" s="195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157</v>
      </c>
      <c r="AU382" s="205" t="s">
        <v>81</v>
      </c>
      <c r="AV382" s="13" t="s">
        <v>81</v>
      </c>
      <c r="AW382" s="13" t="s">
        <v>32</v>
      </c>
      <c r="AX382" s="13" t="s">
        <v>71</v>
      </c>
      <c r="AY382" s="205" t="s">
        <v>136</v>
      </c>
    </row>
    <row r="383" spans="2:51" s="13" customFormat="1" ht="11.25">
      <c r="B383" s="194"/>
      <c r="C383" s="195"/>
      <c r="D383" s="196" t="s">
        <v>157</v>
      </c>
      <c r="E383" s="197" t="s">
        <v>19</v>
      </c>
      <c r="F383" s="198" t="s">
        <v>395</v>
      </c>
      <c r="G383" s="195"/>
      <c r="H383" s="199">
        <v>1.21</v>
      </c>
      <c r="I383" s="200"/>
      <c r="J383" s="195"/>
      <c r="K383" s="195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157</v>
      </c>
      <c r="AU383" s="205" t="s">
        <v>81</v>
      </c>
      <c r="AV383" s="13" t="s">
        <v>81</v>
      </c>
      <c r="AW383" s="13" t="s">
        <v>32</v>
      </c>
      <c r="AX383" s="13" t="s">
        <v>71</v>
      </c>
      <c r="AY383" s="205" t="s">
        <v>136</v>
      </c>
    </row>
    <row r="384" spans="2:51" s="13" customFormat="1" ht="11.25">
      <c r="B384" s="194"/>
      <c r="C384" s="195"/>
      <c r="D384" s="196" t="s">
        <v>157</v>
      </c>
      <c r="E384" s="197" t="s">
        <v>19</v>
      </c>
      <c r="F384" s="198" t="s">
        <v>261</v>
      </c>
      <c r="G384" s="195"/>
      <c r="H384" s="199">
        <v>2.74</v>
      </c>
      <c r="I384" s="200"/>
      <c r="J384" s="195"/>
      <c r="K384" s="195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157</v>
      </c>
      <c r="AU384" s="205" t="s">
        <v>81</v>
      </c>
      <c r="AV384" s="13" t="s">
        <v>81</v>
      </c>
      <c r="AW384" s="13" t="s">
        <v>32</v>
      </c>
      <c r="AX384" s="13" t="s">
        <v>71</v>
      </c>
      <c r="AY384" s="205" t="s">
        <v>136</v>
      </c>
    </row>
    <row r="385" spans="2:51" s="13" customFormat="1" ht="11.25">
      <c r="B385" s="194"/>
      <c r="C385" s="195"/>
      <c r="D385" s="196" t="s">
        <v>157</v>
      </c>
      <c r="E385" s="197" t="s">
        <v>19</v>
      </c>
      <c r="F385" s="198" t="s">
        <v>396</v>
      </c>
      <c r="G385" s="195"/>
      <c r="H385" s="199">
        <v>28.585000000000001</v>
      </c>
      <c r="I385" s="200"/>
      <c r="J385" s="195"/>
      <c r="K385" s="195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157</v>
      </c>
      <c r="AU385" s="205" t="s">
        <v>81</v>
      </c>
      <c r="AV385" s="13" t="s">
        <v>81</v>
      </c>
      <c r="AW385" s="13" t="s">
        <v>32</v>
      </c>
      <c r="AX385" s="13" t="s">
        <v>71</v>
      </c>
      <c r="AY385" s="205" t="s">
        <v>136</v>
      </c>
    </row>
    <row r="386" spans="2:51" s="13" customFormat="1" ht="11.25">
      <c r="B386" s="194"/>
      <c r="C386" s="195"/>
      <c r="D386" s="196" t="s">
        <v>157</v>
      </c>
      <c r="E386" s="197" t="s">
        <v>19</v>
      </c>
      <c r="F386" s="198" t="s">
        <v>291</v>
      </c>
      <c r="G386" s="195"/>
      <c r="H386" s="199">
        <v>-3.1520000000000001</v>
      </c>
      <c r="I386" s="200"/>
      <c r="J386" s="195"/>
      <c r="K386" s="195"/>
      <c r="L386" s="201"/>
      <c r="M386" s="202"/>
      <c r="N386" s="203"/>
      <c r="O386" s="203"/>
      <c r="P386" s="203"/>
      <c r="Q386" s="203"/>
      <c r="R386" s="203"/>
      <c r="S386" s="203"/>
      <c r="T386" s="204"/>
      <c r="AT386" s="205" t="s">
        <v>157</v>
      </c>
      <c r="AU386" s="205" t="s">
        <v>81</v>
      </c>
      <c r="AV386" s="13" t="s">
        <v>81</v>
      </c>
      <c r="AW386" s="13" t="s">
        <v>32</v>
      </c>
      <c r="AX386" s="13" t="s">
        <v>71</v>
      </c>
      <c r="AY386" s="205" t="s">
        <v>136</v>
      </c>
    </row>
    <row r="387" spans="2:51" s="13" customFormat="1" ht="11.25">
      <c r="B387" s="194"/>
      <c r="C387" s="195"/>
      <c r="D387" s="196" t="s">
        <v>157</v>
      </c>
      <c r="E387" s="197" t="s">
        <v>19</v>
      </c>
      <c r="F387" s="198" t="s">
        <v>289</v>
      </c>
      <c r="G387" s="195"/>
      <c r="H387" s="199">
        <v>0</v>
      </c>
      <c r="I387" s="200"/>
      <c r="J387" s="195"/>
      <c r="K387" s="195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157</v>
      </c>
      <c r="AU387" s="205" t="s">
        <v>81</v>
      </c>
      <c r="AV387" s="13" t="s">
        <v>81</v>
      </c>
      <c r="AW387" s="13" t="s">
        <v>32</v>
      </c>
      <c r="AX387" s="13" t="s">
        <v>71</v>
      </c>
      <c r="AY387" s="205" t="s">
        <v>136</v>
      </c>
    </row>
    <row r="388" spans="2:51" s="13" customFormat="1" ht="11.25">
      <c r="B388" s="194"/>
      <c r="C388" s="195"/>
      <c r="D388" s="196" t="s">
        <v>157</v>
      </c>
      <c r="E388" s="197" t="s">
        <v>19</v>
      </c>
      <c r="F388" s="198" t="s">
        <v>262</v>
      </c>
      <c r="G388" s="195"/>
      <c r="H388" s="199">
        <v>2.91</v>
      </c>
      <c r="I388" s="200"/>
      <c r="J388" s="195"/>
      <c r="K388" s="195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157</v>
      </c>
      <c r="AU388" s="205" t="s">
        <v>81</v>
      </c>
      <c r="AV388" s="13" t="s">
        <v>81</v>
      </c>
      <c r="AW388" s="13" t="s">
        <v>32</v>
      </c>
      <c r="AX388" s="13" t="s">
        <v>71</v>
      </c>
      <c r="AY388" s="205" t="s">
        <v>136</v>
      </c>
    </row>
    <row r="389" spans="2:51" s="13" customFormat="1" ht="11.25">
      <c r="B389" s="194"/>
      <c r="C389" s="195"/>
      <c r="D389" s="196" t="s">
        <v>157</v>
      </c>
      <c r="E389" s="197" t="s">
        <v>19</v>
      </c>
      <c r="F389" s="198" t="s">
        <v>397</v>
      </c>
      <c r="G389" s="195"/>
      <c r="H389" s="199">
        <v>29.350999999999999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157</v>
      </c>
      <c r="AU389" s="205" t="s">
        <v>81</v>
      </c>
      <c r="AV389" s="13" t="s">
        <v>81</v>
      </c>
      <c r="AW389" s="13" t="s">
        <v>32</v>
      </c>
      <c r="AX389" s="13" t="s">
        <v>71</v>
      </c>
      <c r="AY389" s="205" t="s">
        <v>136</v>
      </c>
    </row>
    <row r="390" spans="2:51" s="13" customFormat="1" ht="11.25">
      <c r="B390" s="194"/>
      <c r="C390" s="195"/>
      <c r="D390" s="196" t="s">
        <v>157</v>
      </c>
      <c r="E390" s="197" t="s">
        <v>19</v>
      </c>
      <c r="F390" s="198" t="s">
        <v>308</v>
      </c>
      <c r="G390" s="195"/>
      <c r="H390" s="199">
        <v>-1.1819999999999999</v>
      </c>
      <c r="I390" s="200"/>
      <c r="J390" s="195"/>
      <c r="K390" s="195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157</v>
      </c>
      <c r="AU390" s="205" t="s">
        <v>81</v>
      </c>
      <c r="AV390" s="13" t="s">
        <v>81</v>
      </c>
      <c r="AW390" s="13" t="s">
        <v>32</v>
      </c>
      <c r="AX390" s="13" t="s">
        <v>71</v>
      </c>
      <c r="AY390" s="205" t="s">
        <v>136</v>
      </c>
    </row>
    <row r="391" spans="2:51" s="13" customFormat="1" ht="11.25">
      <c r="B391" s="194"/>
      <c r="C391" s="195"/>
      <c r="D391" s="196" t="s">
        <v>157</v>
      </c>
      <c r="E391" s="197" t="s">
        <v>19</v>
      </c>
      <c r="F391" s="198" t="s">
        <v>289</v>
      </c>
      <c r="G391" s="195"/>
      <c r="H391" s="199">
        <v>0</v>
      </c>
      <c r="I391" s="200"/>
      <c r="J391" s="195"/>
      <c r="K391" s="195"/>
      <c r="L391" s="201"/>
      <c r="M391" s="202"/>
      <c r="N391" s="203"/>
      <c r="O391" s="203"/>
      <c r="P391" s="203"/>
      <c r="Q391" s="203"/>
      <c r="R391" s="203"/>
      <c r="S391" s="203"/>
      <c r="T391" s="204"/>
      <c r="AT391" s="205" t="s">
        <v>157</v>
      </c>
      <c r="AU391" s="205" t="s">
        <v>81</v>
      </c>
      <c r="AV391" s="13" t="s">
        <v>81</v>
      </c>
      <c r="AW391" s="13" t="s">
        <v>32</v>
      </c>
      <c r="AX391" s="13" t="s">
        <v>71</v>
      </c>
      <c r="AY391" s="205" t="s">
        <v>136</v>
      </c>
    </row>
    <row r="392" spans="2:51" s="13" customFormat="1" ht="11.25">
      <c r="B392" s="194"/>
      <c r="C392" s="195"/>
      <c r="D392" s="196" t="s">
        <v>157</v>
      </c>
      <c r="E392" s="197" t="s">
        <v>19</v>
      </c>
      <c r="F392" s="198" t="s">
        <v>398</v>
      </c>
      <c r="G392" s="195"/>
      <c r="H392" s="199">
        <v>52.47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157</v>
      </c>
      <c r="AU392" s="205" t="s">
        <v>81</v>
      </c>
      <c r="AV392" s="13" t="s">
        <v>81</v>
      </c>
      <c r="AW392" s="13" t="s">
        <v>32</v>
      </c>
      <c r="AX392" s="13" t="s">
        <v>71</v>
      </c>
      <c r="AY392" s="205" t="s">
        <v>136</v>
      </c>
    </row>
    <row r="393" spans="2:51" s="13" customFormat="1" ht="11.25">
      <c r="B393" s="194"/>
      <c r="C393" s="195"/>
      <c r="D393" s="196" t="s">
        <v>157</v>
      </c>
      <c r="E393" s="197" t="s">
        <v>19</v>
      </c>
      <c r="F393" s="198" t="s">
        <v>399</v>
      </c>
      <c r="G393" s="195"/>
      <c r="H393" s="199">
        <v>123.96599999999999</v>
      </c>
      <c r="I393" s="200"/>
      <c r="J393" s="195"/>
      <c r="K393" s="195"/>
      <c r="L393" s="201"/>
      <c r="M393" s="202"/>
      <c r="N393" s="203"/>
      <c r="O393" s="203"/>
      <c r="P393" s="203"/>
      <c r="Q393" s="203"/>
      <c r="R393" s="203"/>
      <c r="S393" s="203"/>
      <c r="T393" s="204"/>
      <c r="AT393" s="205" t="s">
        <v>157</v>
      </c>
      <c r="AU393" s="205" t="s">
        <v>81</v>
      </c>
      <c r="AV393" s="13" t="s">
        <v>81</v>
      </c>
      <c r="AW393" s="13" t="s">
        <v>32</v>
      </c>
      <c r="AX393" s="13" t="s">
        <v>71</v>
      </c>
      <c r="AY393" s="205" t="s">
        <v>136</v>
      </c>
    </row>
    <row r="394" spans="2:51" s="13" customFormat="1" ht="22.5">
      <c r="B394" s="194"/>
      <c r="C394" s="195"/>
      <c r="D394" s="196" t="s">
        <v>157</v>
      </c>
      <c r="E394" s="197" t="s">
        <v>19</v>
      </c>
      <c r="F394" s="198" t="s">
        <v>400</v>
      </c>
      <c r="G394" s="195"/>
      <c r="H394" s="199">
        <v>-22.744</v>
      </c>
      <c r="I394" s="200"/>
      <c r="J394" s="195"/>
      <c r="K394" s="195"/>
      <c r="L394" s="201"/>
      <c r="M394" s="202"/>
      <c r="N394" s="203"/>
      <c r="O394" s="203"/>
      <c r="P394" s="203"/>
      <c r="Q394" s="203"/>
      <c r="R394" s="203"/>
      <c r="S394" s="203"/>
      <c r="T394" s="204"/>
      <c r="AT394" s="205" t="s">
        <v>157</v>
      </c>
      <c r="AU394" s="205" t="s">
        <v>81</v>
      </c>
      <c r="AV394" s="13" t="s">
        <v>81</v>
      </c>
      <c r="AW394" s="13" t="s">
        <v>32</v>
      </c>
      <c r="AX394" s="13" t="s">
        <v>71</v>
      </c>
      <c r="AY394" s="205" t="s">
        <v>136</v>
      </c>
    </row>
    <row r="395" spans="2:51" s="13" customFormat="1" ht="11.25">
      <c r="B395" s="194"/>
      <c r="C395" s="195"/>
      <c r="D395" s="196" t="s">
        <v>157</v>
      </c>
      <c r="E395" s="197" t="s">
        <v>19</v>
      </c>
      <c r="F395" s="198" t="s">
        <v>401</v>
      </c>
      <c r="G395" s="195"/>
      <c r="H395" s="199">
        <v>9.2799999999999994</v>
      </c>
      <c r="I395" s="200"/>
      <c r="J395" s="195"/>
      <c r="K395" s="195"/>
      <c r="L395" s="201"/>
      <c r="M395" s="202"/>
      <c r="N395" s="203"/>
      <c r="O395" s="203"/>
      <c r="P395" s="203"/>
      <c r="Q395" s="203"/>
      <c r="R395" s="203"/>
      <c r="S395" s="203"/>
      <c r="T395" s="204"/>
      <c r="AT395" s="205" t="s">
        <v>157</v>
      </c>
      <c r="AU395" s="205" t="s">
        <v>81</v>
      </c>
      <c r="AV395" s="13" t="s">
        <v>81</v>
      </c>
      <c r="AW395" s="13" t="s">
        <v>32</v>
      </c>
      <c r="AX395" s="13" t="s">
        <v>71</v>
      </c>
      <c r="AY395" s="205" t="s">
        <v>136</v>
      </c>
    </row>
    <row r="396" spans="2:51" s="14" customFormat="1" ht="11.25">
      <c r="B396" s="218"/>
      <c r="C396" s="219"/>
      <c r="D396" s="196" t="s">
        <v>157</v>
      </c>
      <c r="E396" s="220" t="s">
        <v>19</v>
      </c>
      <c r="F396" s="221" t="s">
        <v>402</v>
      </c>
      <c r="G396" s="219"/>
      <c r="H396" s="220" t="s">
        <v>19</v>
      </c>
      <c r="I396" s="222"/>
      <c r="J396" s="219"/>
      <c r="K396" s="219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157</v>
      </c>
      <c r="AU396" s="227" t="s">
        <v>81</v>
      </c>
      <c r="AV396" s="14" t="s">
        <v>79</v>
      </c>
      <c r="AW396" s="14" t="s">
        <v>32</v>
      </c>
      <c r="AX396" s="14" t="s">
        <v>71</v>
      </c>
      <c r="AY396" s="227" t="s">
        <v>136</v>
      </c>
    </row>
    <row r="397" spans="2:51" s="14" customFormat="1" ht="11.25">
      <c r="B397" s="218"/>
      <c r="C397" s="219"/>
      <c r="D397" s="196" t="s">
        <v>157</v>
      </c>
      <c r="E397" s="220" t="s">
        <v>19</v>
      </c>
      <c r="F397" s="221" t="s">
        <v>403</v>
      </c>
      <c r="G397" s="219"/>
      <c r="H397" s="220" t="s">
        <v>19</v>
      </c>
      <c r="I397" s="222"/>
      <c r="J397" s="219"/>
      <c r="K397" s="219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157</v>
      </c>
      <c r="AU397" s="227" t="s">
        <v>81</v>
      </c>
      <c r="AV397" s="14" t="s">
        <v>79</v>
      </c>
      <c r="AW397" s="14" t="s">
        <v>32</v>
      </c>
      <c r="AX397" s="14" t="s">
        <v>71</v>
      </c>
      <c r="AY397" s="227" t="s">
        <v>136</v>
      </c>
    </row>
    <row r="398" spans="2:51" s="14" customFormat="1" ht="11.25">
      <c r="B398" s="218"/>
      <c r="C398" s="219"/>
      <c r="D398" s="196" t="s">
        <v>157</v>
      </c>
      <c r="E398" s="220" t="s">
        <v>19</v>
      </c>
      <c r="F398" s="221" t="s">
        <v>404</v>
      </c>
      <c r="G398" s="219"/>
      <c r="H398" s="220" t="s">
        <v>19</v>
      </c>
      <c r="I398" s="222"/>
      <c r="J398" s="219"/>
      <c r="K398" s="219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157</v>
      </c>
      <c r="AU398" s="227" t="s">
        <v>81</v>
      </c>
      <c r="AV398" s="14" t="s">
        <v>79</v>
      </c>
      <c r="AW398" s="14" t="s">
        <v>32</v>
      </c>
      <c r="AX398" s="14" t="s">
        <v>71</v>
      </c>
      <c r="AY398" s="227" t="s">
        <v>136</v>
      </c>
    </row>
    <row r="399" spans="2:51" s="14" customFormat="1" ht="11.25">
      <c r="B399" s="218"/>
      <c r="C399" s="219"/>
      <c r="D399" s="196" t="s">
        <v>157</v>
      </c>
      <c r="E399" s="220" t="s">
        <v>19</v>
      </c>
      <c r="F399" s="221" t="s">
        <v>405</v>
      </c>
      <c r="G399" s="219"/>
      <c r="H399" s="220" t="s">
        <v>19</v>
      </c>
      <c r="I399" s="222"/>
      <c r="J399" s="219"/>
      <c r="K399" s="219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157</v>
      </c>
      <c r="AU399" s="227" t="s">
        <v>81</v>
      </c>
      <c r="AV399" s="14" t="s">
        <v>79</v>
      </c>
      <c r="AW399" s="14" t="s">
        <v>32</v>
      </c>
      <c r="AX399" s="14" t="s">
        <v>71</v>
      </c>
      <c r="AY399" s="227" t="s">
        <v>136</v>
      </c>
    </row>
    <row r="400" spans="2:51" s="14" customFormat="1" ht="11.25">
      <c r="B400" s="218"/>
      <c r="C400" s="219"/>
      <c r="D400" s="196" t="s">
        <v>157</v>
      </c>
      <c r="E400" s="220" t="s">
        <v>19</v>
      </c>
      <c r="F400" s="221" t="s">
        <v>265</v>
      </c>
      <c r="G400" s="219"/>
      <c r="H400" s="220" t="s">
        <v>19</v>
      </c>
      <c r="I400" s="222"/>
      <c r="J400" s="219"/>
      <c r="K400" s="219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157</v>
      </c>
      <c r="AU400" s="227" t="s">
        <v>81</v>
      </c>
      <c r="AV400" s="14" t="s">
        <v>79</v>
      </c>
      <c r="AW400" s="14" t="s">
        <v>32</v>
      </c>
      <c r="AX400" s="14" t="s">
        <v>71</v>
      </c>
      <c r="AY400" s="227" t="s">
        <v>136</v>
      </c>
    </row>
    <row r="401" spans="2:51" s="13" customFormat="1" ht="11.25">
      <c r="B401" s="194"/>
      <c r="C401" s="195"/>
      <c r="D401" s="196" t="s">
        <v>157</v>
      </c>
      <c r="E401" s="197" t="s">
        <v>19</v>
      </c>
      <c r="F401" s="198" t="s">
        <v>406</v>
      </c>
      <c r="G401" s="195"/>
      <c r="H401" s="199">
        <v>141.858</v>
      </c>
      <c r="I401" s="200"/>
      <c r="J401" s="195"/>
      <c r="K401" s="195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157</v>
      </c>
      <c r="AU401" s="205" t="s">
        <v>81</v>
      </c>
      <c r="AV401" s="13" t="s">
        <v>81</v>
      </c>
      <c r="AW401" s="13" t="s">
        <v>32</v>
      </c>
      <c r="AX401" s="13" t="s">
        <v>71</v>
      </c>
      <c r="AY401" s="205" t="s">
        <v>136</v>
      </c>
    </row>
    <row r="402" spans="2:51" s="13" customFormat="1" ht="11.25">
      <c r="B402" s="194"/>
      <c r="C402" s="195"/>
      <c r="D402" s="196" t="s">
        <v>157</v>
      </c>
      <c r="E402" s="197" t="s">
        <v>19</v>
      </c>
      <c r="F402" s="198" t="s">
        <v>407</v>
      </c>
      <c r="G402" s="195"/>
      <c r="H402" s="199">
        <v>-20.795999999999999</v>
      </c>
      <c r="I402" s="200"/>
      <c r="J402" s="195"/>
      <c r="K402" s="195"/>
      <c r="L402" s="201"/>
      <c r="M402" s="202"/>
      <c r="N402" s="203"/>
      <c r="O402" s="203"/>
      <c r="P402" s="203"/>
      <c r="Q402" s="203"/>
      <c r="R402" s="203"/>
      <c r="S402" s="203"/>
      <c r="T402" s="204"/>
      <c r="AT402" s="205" t="s">
        <v>157</v>
      </c>
      <c r="AU402" s="205" t="s">
        <v>81</v>
      </c>
      <c r="AV402" s="13" t="s">
        <v>81</v>
      </c>
      <c r="AW402" s="13" t="s">
        <v>32</v>
      </c>
      <c r="AX402" s="13" t="s">
        <v>71</v>
      </c>
      <c r="AY402" s="205" t="s">
        <v>136</v>
      </c>
    </row>
    <row r="403" spans="2:51" s="13" customFormat="1" ht="11.25">
      <c r="B403" s="194"/>
      <c r="C403" s="195"/>
      <c r="D403" s="196" t="s">
        <v>157</v>
      </c>
      <c r="E403" s="197" t="s">
        <v>19</v>
      </c>
      <c r="F403" s="198" t="s">
        <v>408</v>
      </c>
      <c r="G403" s="195"/>
      <c r="H403" s="199">
        <v>7.06</v>
      </c>
      <c r="I403" s="200"/>
      <c r="J403" s="195"/>
      <c r="K403" s="195"/>
      <c r="L403" s="201"/>
      <c r="M403" s="202"/>
      <c r="N403" s="203"/>
      <c r="O403" s="203"/>
      <c r="P403" s="203"/>
      <c r="Q403" s="203"/>
      <c r="R403" s="203"/>
      <c r="S403" s="203"/>
      <c r="T403" s="204"/>
      <c r="AT403" s="205" t="s">
        <v>157</v>
      </c>
      <c r="AU403" s="205" t="s">
        <v>81</v>
      </c>
      <c r="AV403" s="13" t="s">
        <v>81</v>
      </c>
      <c r="AW403" s="13" t="s">
        <v>32</v>
      </c>
      <c r="AX403" s="13" t="s">
        <v>71</v>
      </c>
      <c r="AY403" s="205" t="s">
        <v>136</v>
      </c>
    </row>
    <row r="404" spans="2:51" s="13" customFormat="1" ht="11.25">
      <c r="B404" s="194"/>
      <c r="C404" s="195"/>
      <c r="D404" s="196" t="s">
        <v>157</v>
      </c>
      <c r="E404" s="197" t="s">
        <v>19</v>
      </c>
      <c r="F404" s="198" t="s">
        <v>266</v>
      </c>
      <c r="G404" s="195"/>
      <c r="H404" s="199">
        <v>14.94</v>
      </c>
      <c r="I404" s="200"/>
      <c r="J404" s="195"/>
      <c r="K404" s="195"/>
      <c r="L404" s="201"/>
      <c r="M404" s="202"/>
      <c r="N404" s="203"/>
      <c r="O404" s="203"/>
      <c r="P404" s="203"/>
      <c r="Q404" s="203"/>
      <c r="R404" s="203"/>
      <c r="S404" s="203"/>
      <c r="T404" s="204"/>
      <c r="AT404" s="205" t="s">
        <v>157</v>
      </c>
      <c r="AU404" s="205" t="s">
        <v>81</v>
      </c>
      <c r="AV404" s="13" t="s">
        <v>81</v>
      </c>
      <c r="AW404" s="13" t="s">
        <v>32</v>
      </c>
      <c r="AX404" s="13" t="s">
        <v>71</v>
      </c>
      <c r="AY404" s="205" t="s">
        <v>136</v>
      </c>
    </row>
    <row r="405" spans="2:51" s="13" customFormat="1" ht="11.25">
      <c r="B405" s="194"/>
      <c r="C405" s="195"/>
      <c r="D405" s="196" t="s">
        <v>157</v>
      </c>
      <c r="E405" s="197" t="s">
        <v>19</v>
      </c>
      <c r="F405" s="198" t="s">
        <v>409</v>
      </c>
      <c r="G405" s="195"/>
      <c r="H405" s="199">
        <v>66.158000000000001</v>
      </c>
      <c r="I405" s="200"/>
      <c r="J405" s="195"/>
      <c r="K405" s="195"/>
      <c r="L405" s="201"/>
      <c r="M405" s="202"/>
      <c r="N405" s="203"/>
      <c r="O405" s="203"/>
      <c r="P405" s="203"/>
      <c r="Q405" s="203"/>
      <c r="R405" s="203"/>
      <c r="S405" s="203"/>
      <c r="T405" s="204"/>
      <c r="AT405" s="205" t="s">
        <v>157</v>
      </c>
      <c r="AU405" s="205" t="s">
        <v>81</v>
      </c>
      <c r="AV405" s="13" t="s">
        <v>81</v>
      </c>
      <c r="AW405" s="13" t="s">
        <v>32</v>
      </c>
      <c r="AX405" s="13" t="s">
        <v>71</v>
      </c>
      <c r="AY405" s="205" t="s">
        <v>136</v>
      </c>
    </row>
    <row r="406" spans="2:51" s="13" customFormat="1" ht="11.25">
      <c r="B406" s="194"/>
      <c r="C406" s="195"/>
      <c r="D406" s="196" t="s">
        <v>157</v>
      </c>
      <c r="E406" s="197" t="s">
        <v>19</v>
      </c>
      <c r="F406" s="198" t="s">
        <v>410</v>
      </c>
      <c r="G406" s="195"/>
      <c r="H406" s="199">
        <v>-6.3879999999999999</v>
      </c>
      <c r="I406" s="200"/>
      <c r="J406" s="195"/>
      <c r="K406" s="195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157</v>
      </c>
      <c r="AU406" s="205" t="s">
        <v>81</v>
      </c>
      <c r="AV406" s="13" t="s">
        <v>81</v>
      </c>
      <c r="AW406" s="13" t="s">
        <v>32</v>
      </c>
      <c r="AX406" s="13" t="s">
        <v>71</v>
      </c>
      <c r="AY406" s="205" t="s">
        <v>136</v>
      </c>
    </row>
    <row r="407" spans="2:51" s="13" customFormat="1" ht="11.25">
      <c r="B407" s="194"/>
      <c r="C407" s="195"/>
      <c r="D407" s="196" t="s">
        <v>157</v>
      </c>
      <c r="E407" s="197" t="s">
        <v>19</v>
      </c>
      <c r="F407" s="198" t="s">
        <v>359</v>
      </c>
      <c r="G407" s="195"/>
      <c r="H407" s="199">
        <v>1.21</v>
      </c>
      <c r="I407" s="200"/>
      <c r="J407" s="195"/>
      <c r="K407" s="195"/>
      <c r="L407" s="201"/>
      <c r="M407" s="202"/>
      <c r="N407" s="203"/>
      <c r="O407" s="203"/>
      <c r="P407" s="203"/>
      <c r="Q407" s="203"/>
      <c r="R407" s="203"/>
      <c r="S407" s="203"/>
      <c r="T407" s="204"/>
      <c r="AT407" s="205" t="s">
        <v>157</v>
      </c>
      <c r="AU407" s="205" t="s">
        <v>81</v>
      </c>
      <c r="AV407" s="13" t="s">
        <v>81</v>
      </c>
      <c r="AW407" s="13" t="s">
        <v>32</v>
      </c>
      <c r="AX407" s="13" t="s">
        <v>71</v>
      </c>
      <c r="AY407" s="205" t="s">
        <v>136</v>
      </c>
    </row>
    <row r="408" spans="2:51" s="13" customFormat="1" ht="11.25">
      <c r="B408" s="194"/>
      <c r="C408" s="195"/>
      <c r="D408" s="196" t="s">
        <v>157</v>
      </c>
      <c r="E408" s="197" t="s">
        <v>19</v>
      </c>
      <c r="F408" s="198" t="s">
        <v>411</v>
      </c>
      <c r="G408" s="195"/>
      <c r="H408" s="199">
        <v>9</v>
      </c>
      <c r="I408" s="200"/>
      <c r="J408" s="195"/>
      <c r="K408" s="195"/>
      <c r="L408" s="201"/>
      <c r="M408" s="202"/>
      <c r="N408" s="203"/>
      <c r="O408" s="203"/>
      <c r="P408" s="203"/>
      <c r="Q408" s="203"/>
      <c r="R408" s="203"/>
      <c r="S408" s="203"/>
      <c r="T408" s="204"/>
      <c r="AT408" s="205" t="s">
        <v>157</v>
      </c>
      <c r="AU408" s="205" t="s">
        <v>81</v>
      </c>
      <c r="AV408" s="13" t="s">
        <v>81</v>
      </c>
      <c r="AW408" s="13" t="s">
        <v>32</v>
      </c>
      <c r="AX408" s="13" t="s">
        <v>71</v>
      </c>
      <c r="AY408" s="205" t="s">
        <v>136</v>
      </c>
    </row>
    <row r="409" spans="2:51" s="13" customFormat="1" ht="11.25">
      <c r="B409" s="194"/>
      <c r="C409" s="195"/>
      <c r="D409" s="196" t="s">
        <v>157</v>
      </c>
      <c r="E409" s="197" t="s">
        <v>19</v>
      </c>
      <c r="F409" s="198" t="s">
        <v>412</v>
      </c>
      <c r="G409" s="195"/>
      <c r="H409" s="199">
        <v>51.972000000000001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157</v>
      </c>
      <c r="AU409" s="205" t="s">
        <v>81</v>
      </c>
      <c r="AV409" s="13" t="s">
        <v>81</v>
      </c>
      <c r="AW409" s="13" t="s">
        <v>32</v>
      </c>
      <c r="AX409" s="13" t="s">
        <v>71</v>
      </c>
      <c r="AY409" s="205" t="s">
        <v>136</v>
      </c>
    </row>
    <row r="410" spans="2:51" s="13" customFormat="1" ht="11.25">
      <c r="B410" s="194"/>
      <c r="C410" s="195"/>
      <c r="D410" s="196" t="s">
        <v>157</v>
      </c>
      <c r="E410" s="197" t="s">
        <v>19</v>
      </c>
      <c r="F410" s="198" t="s">
        <v>413</v>
      </c>
      <c r="G410" s="195"/>
      <c r="H410" s="199">
        <v>-14.592000000000001</v>
      </c>
      <c r="I410" s="200"/>
      <c r="J410" s="195"/>
      <c r="K410" s="195"/>
      <c r="L410" s="201"/>
      <c r="M410" s="202"/>
      <c r="N410" s="203"/>
      <c r="O410" s="203"/>
      <c r="P410" s="203"/>
      <c r="Q410" s="203"/>
      <c r="R410" s="203"/>
      <c r="S410" s="203"/>
      <c r="T410" s="204"/>
      <c r="AT410" s="205" t="s">
        <v>157</v>
      </c>
      <c r="AU410" s="205" t="s">
        <v>81</v>
      </c>
      <c r="AV410" s="13" t="s">
        <v>81</v>
      </c>
      <c r="AW410" s="13" t="s">
        <v>32</v>
      </c>
      <c r="AX410" s="13" t="s">
        <v>71</v>
      </c>
      <c r="AY410" s="205" t="s">
        <v>136</v>
      </c>
    </row>
    <row r="411" spans="2:51" s="13" customFormat="1" ht="11.25">
      <c r="B411" s="194"/>
      <c r="C411" s="195"/>
      <c r="D411" s="196" t="s">
        <v>157</v>
      </c>
      <c r="E411" s="197" t="s">
        <v>19</v>
      </c>
      <c r="F411" s="198" t="s">
        <v>414</v>
      </c>
      <c r="G411" s="195"/>
      <c r="H411" s="199">
        <v>5.2949999999999999</v>
      </c>
      <c r="I411" s="200"/>
      <c r="J411" s="195"/>
      <c r="K411" s="195"/>
      <c r="L411" s="201"/>
      <c r="M411" s="202"/>
      <c r="N411" s="203"/>
      <c r="O411" s="203"/>
      <c r="P411" s="203"/>
      <c r="Q411" s="203"/>
      <c r="R411" s="203"/>
      <c r="S411" s="203"/>
      <c r="T411" s="204"/>
      <c r="AT411" s="205" t="s">
        <v>157</v>
      </c>
      <c r="AU411" s="205" t="s">
        <v>81</v>
      </c>
      <c r="AV411" s="13" t="s">
        <v>81</v>
      </c>
      <c r="AW411" s="13" t="s">
        <v>32</v>
      </c>
      <c r="AX411" s="13" t="s">
        <v>71</v>
      </c>
      <c r="AY411" s="205" t="s">
        <v>136</v>
      </c>
    </row>
    <row r="412" spans="2:51" s="14" customFormat="1" ht="11.25">
      <c r="B412" s="218"/>
      <c r="C412" s="219"/>
      <c r="D412" s="196" t="s">
        <v>157</v>
      </c>
      <c r="E412" s="220" t="s">
        <v>19</v>
      </c>
      <c r="F412" s="221" t="s">
        <v>415</v>
      </c>
      <c r="G412" s="219"/>
      <c r="H412" s="220" t="s">
        <v>19</v>
      </c>
      <c r="I412" s="222"/>
      <c r="J412" s="219"/>
      <c r="K412" s="219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157</v>
      </c>
      <c r="AU412" s="227" t="s">
        <v>81</v>
      </c>
      <c r="AV412" s="14" t="s">
        <v>79</v>
      </c>
      <c r="AW412" s="14" t="s">
        <v>32</v>
      </c>
      <c r="AX412" s="14" t="s">
        <v>71</v>
      </c>
      <c r="AY412" s="227" t="s">
        <v>136</v>
      </c>
    </row>
    <row r="413" spans="2:51" s="13" customFormat="1" ht="11.25">
      <c r="B413" s="194"/>
      <c r="C413" s="195"/>
      <c r="D413" s="196" t="s">
        <v>157</v>
      </c>
      <c r="E413" s="197" t="s">
        <v>19</v>
      </c>
      <c r="F413" s="198" t="s">
        <v>416</v>
      </c>
      <c r="G413" s="195"/>
      <c r="H413" s="199">
        <v>118.428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157</v>
      </c>
      <c r="AU413" s="205" t="s">
        <v>81</v>
      </c>
      <c r="AV413" s="13" t="s">
        <v>81</v>
      </c>
      <c r="AW413" s="13" t="s">
        <v>32</v>
      </c>
      <c r="AX413" s="13" t="s">
        <v>71</v>
      </c>
      <c r="AY413" s="205" t="s">
        <v>136</v>
      </c>
    </row>
    <row r="414" spans="2:51" s="13" customFormat="1" ht="33.75">
      <c r="B414" s="194"/>
      <c r="C414" s="195"/>
      <c r="D414" s="196" t="s">
        <v>157</v>
      </c>
      <c r="E414" s="197" t="s">
        <v>19</v>
      </c>
      <c r="F414" s="198" t="s">
        <v>417</v>
      </c>
      <c r="G414" s="195"/>
      <c r="H414" s="199">
        <v>-23.553999999999998</v>
      </c>
      <c r="I414" s="200"/>
      <c r="J414" s="195"/>
      <c r="K414" s="195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157</v>
      </c>
      <c r="AU414" s="205" t="s">
        <v>81</v>
      </c>
      <c r="AV414" s="13" t="s">
        <v>81</v>
      </c>
      <c r="AW414" s="13" t="s">
        <v>32</v>
      </c>
      <c r="AX414" s="13" t="s">
        <v>71</v>
      </c>
      <c r="AY414" s="205" t="s">
        <v>136</v>
      </c>
    </row>
    <row r="415" spans="2:51" s="13" customFormat="1" ht="11.25">
      <c r="B415" s="194"/>
      <c r="C415" s="195"/>
      <c r="D415" s="196" t="s">
        <v>157</v>
      </c>
      <c r="E415" s="197" t="s">
        <v>19</v>
      </c>
      <c r="F415" s="198" t="s">
        <v>418</v>
      </c>
      <c r="G415" s="195"/>
      <c r="H415" s="199">
        <v>4.84</v>
      </c>
      <c r="I415" s="200"/>
      <c r="J415" s="195"/>
      <c r="K415" s="195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157</v>
      </c>
      <c r="AU415" s="205" t="s">
        <v>81</v>
      </c>
      <c r="AV415" s="13" t="s">
        <v>81</v>
      </c>
      <c r="AW415" s="13" t="s">
        <v>32</v>
      </c>
      <c r="AX415" s="13" t="s">
        <v>71</v>
      </c>
      <c r="AY415" s="205" t="s">
        <v>136</v>
      </c>
    </row>
    <row r="416" spans="2:51" s="13" customFormat="1" ht="11.25">
      <c r="B416" s="194"/>
      <c r="C416" s="195"/>
      <c r="D416" s="196" t="s">
        <v>157</v>
      </c>
      <c r="E416" s="197" t="s">
        <v>19</v>
      </c>
      <c r="F416" s="198" t="s">
        <v>269</v>
      </c>
      <c r="G416" s="195"/>
      <c r="H416" s="199">
        <v>6.67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157</v>
      </c>
      <c r="AU416" s="205" t="s">
        <v>81</v>
      </c>
      <c r="AV416" s="13" t="s">
        <v>81</v>
      </c>
      <c r="AW416" s="13" t="s">
        <v>32</v>
      </c>
      <c r="AX416" s="13" t="s">
        <v>71</v>
      </c>
      <c r="AY416" s="205" t="s">
        <v>136</v>
      </c>
    </row>
    <row r="417" spans="1:65" s="13" customFormat="1" ht="11.25">
      <c r="B417" s="194"/>
      <c r="C417" s="195"/>
      <c r="D417" s="196" t="s">
        <v>157</v>
      </c>
      <c r="E417" s="197" t="s">
        <v>19</v>
      </c>
      <c r="F417" s="198" t="s">
        <v>419</v>
      </c>
      <c r="G417" s="195"/>
      <c r="H417" s="199">
        <v>46.051000000000002</v>
      </c>
      <c r="I417" s="200"/>
      <c r="J417" s="195"/>
      <c r="K417" s="195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157</v>
      </c>
      <c r="AU417" s="205" t="s">
        <v>81</v>
      </c>
      <c r="AV417" s="13" t="s">
        <v>81</v>
      </c>
      <c r="AW417" s="13" t="s">
        <v>32</v>
      </c>
      <c r="AX417" s="13" t="s">
        <v>71</v>
      </c>
      <c r="AY417" s="205" t="s">
        <v>136</v>
      </c>
    </row>
    <row r="418" spans="1:65" s="13" customFormat="1" ht="11.25">
      <c r="B418" s="194"/>
      <c r="C418" s="195"/>
      <c r="D418" s="196" t="s">
        <v>157</v>
      </c>
      <c r="E418" s="197" t="s">
        <v>19</v>
      </c>
      <c r="F418" s="198" t="s">
        <v>394</v>
      </c>
      <c r="G418" s="195"/>
      <c r="H418" s="199">
        <v>-4.7489999999999997</v>
      </c>
      <c r="I418" s="200"/>
      <c r="J418" s="195"/>
      <c r="K418" s="195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157</v>
      </c>
      <c r="AU418" s="205" t="s">
        <v>81</v>
      </c>
      <c r="AV418" s="13" t="s">
        <v>81</v>
      </c>
      <c r="AW418" s="13" t="s">
        <v>32</v>
      </c>
      <c r="AX418" s="13" t="s">
        <v>71</v>
      </c>
      <c r="AY418" s="205" t="s">
        <v>136</v>
      </c>
    </row>
    <row r="419" spans="1:65" s="13" customFormat="1" ht="11.25">
      <c r="B419" s="194"/>
      <c r="C419" s="195"/>
      <c r="D419" s="196" t="s">
        <v>157</v>
      </c>
      <c r="E419" s="197" t="s">
        <v>19</v>
      </c>
      <c r="F419" s="198" t="s">
        <v>359</v>
      </c>
      <c r="G419" s="195"/>
      <c r="H419" s="199">
        <v>1.21</v>
      </c>
      <c r="I419" s="200"/>
      <c r="J419" s="195"/>
      <c r="K419" s="195"/>
      <c r="L419" s="201"/>
      <c r="M419" s="202"/>
      <c r="N419" s="203"/>
      <c r="O419" s="203"/>
      <c r="P419" s="203"/>
      <c r="Q419" s="203"/>
      <c r="R419" s="203"/>
      <c r="S419" s="203"/>
      <c r="T419" s="204"/>
      <c r="AT419" s="205" t="s">
        <v>157</v>
      </c>
      <c r="AU419" s="205" t="s">
        <v>81</v>
      </c>
      <c r="AV419" s="13" t="s">
        <v>81</v>
      </c>
      <c r="AW419" s="13" t="s">
        <v>32</v>
      </c>
      <c r="AX419" s="13" t="s">
        <v>71</v>
      </c>
      <c r="AY419" s="205" t="s">
        <v>136</v>
      </c>
    </row>
    <row r="420" spans="1:65" s="13" customFormat="1" ht="11.25">
      <c r="B420" s="194"/>
      <c r="C420" s="195"/>
      <c r="D420" s="196" t="s">
        <v>157</v>
      </c>
      <c r="E420" s="197" t="s">
        <v>19</v>
      </c>
      <c r="F420" s="198" t="s">
        <v>270</v>
      </c>
      <c r="G420" s="195"/>
      <c r="H420" s="199">
        <v>2.65</v>
      </c>
      <c r="I420" s="200"/>
      <c r="J420" s="195"/>
      <c r="K420" s="195"/>
      <c r="L420" s="201"/>
      <c r="M420" s="202"/>
      <c r="N420" s="203"/>
      <c r="O420" s="203"/>
      <c r="P420" s="203"/>
      <c r="Q420" s="203"/>
      <c r="R420" s="203"/>
      <c r="S420" s="203"/>
      <c r="T420" s="204"/>
      <c r="AT420" s="205" t="s">
        <v>157</v>
      </c>
      <c r="AU420" s="205" t="s">
        <v>81</v>
      </c>
      <c r="AV420" s="13" t="s">
        <v>81</v>
      </c>
      <c r="AW420" s="13" t="s">
        <v>32</v>
      </c>
      <c r="AX420" s="13" t="s">
        <v>71</v>
      </c>
      <c r="AY420" s="205" t="s">
        <v>136</v>
      </c>
    </row>
    <row r="421" spans="1:65" s="13" customFormat="1" ht="11.25">
      <c r="B421" s="194"/>
      <c r="C421" s="195"/>
      <c r="D421" s="196" t="s">
        <v>157</v>
      </c>
      <c r="E421" s="197" t="s">
        <v>19</v>
      </c>
      <c r="F421" s="198" t="s">
        <v>420</v>
      </c>
      <c r="G421" s="195"/>
      <c r="H421" s="199">
        <v>18.187999999999999</v>
      </c>
      <c r="I421" s="200"/>
      <c r="J421" s="195"/>
      <c r="K421" s="195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157</v>
      </c>
      <c r="AU421" s="205" t="s">
        <v>81</v>
      </c>
      <c r="AV421" s="13" t="s">
        <v>81</v>
      </c>
      <c r="AW421" s="13" t="s">
        <v>32</v>
      </c>
      <c r="AX421" s="13" t="s">
        <v>71</v>
      </c>
      <c r="AY421" s="205" t="s">
        <v>136</v>
      </c>
    </row>
    <row r="422" spans="1:65" s="13" customFormat="1" ht="11.25">
      <c r="B422" s="194"/>
      <c r="C422" s="195"/>
      <c r="D422" s="196" t="s">
        <v>157</v>
      </c>
      <c r="E422" s="197" t="s">
        <v>19</v>
      </c>
      <c r="F422" s="198" t="s">
        <v>421</v>
      </c>
      <c r="G422" s="195"/>
      <c r="H422" s="199">
        <v>-0.376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157</v>
      </c>
      <c r="AU422" s="205" t="s">
        <v>81</v>
      </c>
      <c r="AV422" s="13" t="s">
        <v>81</v>
      </c>
      <c r="AW422" s="13" t="s">
        <v>32</v>
      </c>
      <c r="AX422" s="13" t="s">
        <v>71</v>
      </c>
      <c r="AY422" s="205" t="s">
        <v>136</v>
      </c>
    </row>
    <row r="423" spans="1:65" s="13" customFormat="1" ht="11.25">
      <c r="B423" s="194"/>
      <c r="C423" s="195"/>
      <c r="D423" s="196" t="s">
        <v>157</v>
      </c>
      <c r="E423" s="197" t="s">
        <v>19</v>
      </c>
      <c r="F423" s="198" t="s">
        <v>289</v>
      </c>
      <c r="G423" s="195"/>
      <c r="H423" s="199">
        <v>0</v>
      </c>
      <c r="I423" s="200"/>
      <c r="J423" s="195"/>
      <c r="K423" s="195"/>
      <c r="L423" s="201"/>
      <c r="M423" s="202"/>
      <c r="N423" s="203"/>
      <c r="O423" s="203"/>
      <c r="P423" s="203"/>
      <c r="Q423" s="203"/>
      <c r="R423" s="203"/>
      <c r="S423" s="203"/>
      <c r="T423" s="204"/>
      <c r="AT423" s="205" t="s">
        <v>157</v>
      </c>
      <c r="AU423" s="205" t="s">
        <v>81</v>
      </c>
      <c r="AV423" s="13" t="s">
        <v>81</v>
      </c>
      <c r="AW423" s="13" t="s">
        <v>32</v>
      </c>
      <c r="AX423" s="13" t="s">
        <v>71</v>
      </c>
      <c r="AY423" s="205" t="s">
        <v>136</v>
      </c>
    </row>
    <row r="424" spans="1:65" s="13" customFormat="1" ht="11.25">
      <c r="B424" s="194"/>
      <c r="C424" s="195"/>
      <c r="D424" s="196" t="s">
        <v>157</v>
      </c>
      <c r="E424" s="197" t="s">
        <v>19</v>
      </c>
      <c r="F424" s="198" t="s">
        <v>271</v>
      </c>
      <c r="G424" s="195"/>
      <c r="H424" s="199">
        <v>2.85</v>
      </c>
      <c r="I424" s="200"/>
      <c r="J424" s="195"/>
      <c r="K424" s="195"/>
      <c r="L424" s="201"/>
      <c r="M424" s="202"/>
      <c r="N424" s="203"/>
      <c r="O424" s="203"/>
      <c r="P424" s="203"/>
      <c r="Q424" s="203"/>
      <c r="R424" s="203"/>
      <c r="S424" s="203"/>
      <c r="T424" s="204"/>
      <c r="AT424" s="205" t="s">
        <v>157</v>
      </c>
      <c r="AU424" s="205" t="s">
        <v>81</v>
      </c>
      <c r="AV424" s="13" t="s">
        <v>81</v>
      </c>
      <c r="AW424" s="13" t="s">
        <v>32</v>
      </c>
      <c r="AX424" s="13" t="s">
        <v>71</v>
      </c>
      <c r="AY424" s="205" t="s">
        <v>136</v>
      </c>
    </row>
    <row r="425" spans="1:65" s="13" customFormat="1" ht="11.25">
      <c r="B425" s="194"/>
      <c r="C425" s="195"/>
      <c r="D425" s="196" t="s">
        <v>157</v>
      </c>
      <c r="E425" s="197" t="s">
        <v>19</v>
      </c>
      <c r="F425" s="198" t="s">
        <v>422</v>
      </c>
      <c r="G425" s="195"/>
      <c r="H425" s="199">
        <v>28.968</v>
      </c>
      <c r="I425" s="200"/>
      <c r="J425" s="195"/>
      <c r="K425" s="195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157</v>
      </c>
      <c r="AU425" s="205" t="s">
        <v>81</v>
      </c>
      <c r="AV425" s="13" t="s">
        <v>81</v>
      </c>
      <c r="AW425" s="13" t="s">
        <v>32</v>
      </c>
      <c r="AX425" s="13" t="s">
        <v>71</v>
      </c>
      <c r="AY425" s="205" t="s">
        <v>136</v>
      </c>
    </row>
    <row r="426" spans="1:65" s="13" customFormat="1" ht="11.25">
      <c r="B426" s="194"/>
      <c r="C426" s="195"/>
      <c r="D426" s="196" t="s">
        <v>157</v>
      </c>
      <c r="E426" s="197" t="s">
        <v>19</v>
      </c>
      <c r="F426" s="198" t="s">
        <v>308</v>
      </c>
      <c r="G426" s="195"/>
      <c r="H426" s="199">
        <v>-1.1819999999999999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157</v>
      </c>
      <c r="AU426" s="205" t="s">
        <v>81</v>
      </c>
      <c r="AV426" s="13" t="s">
        <v>81</v>
      </c>
      <c r="AW426" s="13" t="s">
        <v>32</v>
      </c>
      <c r="AX426" s="13" t="s">
        <v>71</v>
      </c>
      <c r="AY426" s="205" t="s">
        <v>136</v>
      </c>
    </row>
    <row r="427" spans="1:65" s="13" customFormat="1" ht="11.25">
      <c r="B427" s="194"/>
      <c r="C427" s="195"/>
      <c r="D427" s="196" t="s">
        <v>157</v>
      </c>
      <c r="E427" s="197" t="s">
        <v>19</v>
      </c>
      <c r="F427" s="198" t="s">
        <v>289</v>
      </c>
      <c r="G427" s="195"/>
      <c r="H427" s="199">
        <v>0</v>
      </c>
      <c r="I427" s="200"/>
      <c r="J427" s="195"/>
      <c r="K427" s="195"/>
      <c r="L427" s="201"/>
      <c r="M427" s="202"/>
      <c r="N427" s="203"/>
      <c r="O427" s="203"/>
      <c r="P427" s="203"/>
      <c r="Q427" s="203"/>
      <c r="R427" s="203"/>
      <c r="S427" s="203"/>
      <c r="T427" s="204"/>
      <c r="AT427" s="205" t="s">
        <v>157</v>
      </c>
      <c r="AU427" s="205" t="s">
        <v>81</v>
      </c>
      <c r="AV427" s="13" t="s">
        <v>81</v>
      </c>
      <c r="AW427" s="13" t="s">
        <v>32</v>
      </c>
      <c r="AX427" s="13" t="s">
        <v>71</v>
      </c>
      <c r="AY427" s="205" t="s">
        <v>136</v>
      </c>
    </row>
    <row r="428" spans="1:65" s="14" customFormat="1" ht="11.25">
      <c r="B428" s="218"/>
      <c r="C428" s="219"/>
      <c r="D428" s="196" t="s">
        <v>157</v>
      </c>
      <c r="E428" s="220" t="s">
        <v>19</v>
      </c>
      <c r="F428" s="221" t="s">
        <v>423</v>
      </c>
      <c r="G428" s="219"/>
      <c r="H428" s="220" t="s">
        <v>19</v>
      </c>
      <c r="I428" s="222"/>
      <c r="J428" s="219"/>
      <c r="K428" s="219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157</v>
      </c>
      <c r="AU428" s="227" t="s">
        <v>81</v>
      </c>
      <c r="AV428" s="14" t="s">
        <v>79</v>
      </c>
      <c r="AW428" s="14" t="s">
        <v>32</v>
      </c>
      <c r="AX428" s="14" t="s">
        <v>71</v>
      </c>
      <c r="AY428" s="227" t="s">
        <v>136</v>
      </c>
    </row>
    <row r="429" spans="1:65" s="13" customFormat="1" ht="11.25">
      <c r="B429" s="194"/>
      <c r="C429" s="195"/>
      <c r="D429" s="196" t="s">
        <v>157</v>
      </c>
      <c r="E429" s="197" t="s">
        <v>19</v>
      </c>
      <c r="F429" s="198" t="s">
        <v>424</v>
      </c>
      <c r="G429" s="195"/>
      <c r="H429" s="199">
        <v>139.72800000000001</v>
      </c>
      <c r="I429" s="200"/>
      <c r="J429" s="195"/>
      <c r="K429" s="195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157</v>
      </c>
      <c r="AU429" s="205" t="s">
        <v>81</v>
      </c>
      <c r="AV429" s="13" t="s">
        <v>81</v>
      </c>
      <c r="AW429" s="13" t="s">
        <v>32</v>
      </c>
      <c r="AX429" s="13" t="s">
        <v>71</v>
      </c>
      <c r="AY429" s="205" t="s">
        <v>136</v>
      </c>
    </row>
    <row r="430" spans="1:65" s="13" customFormat="1" ht="11.25">
      <c r="B430" s="194"/>
      <c r="C430" s="195"/>
      <c r="D430" s="196" t="s">
        <v>157</v>
      </c>
      <c r="E430" s="197" t="s">
        <v>19</v>
      </c>
      <c r="F430" s="198" t="s">
        <v>425</v>
      </c>
      <c r="G430" s="195"/>
      <c r="H430" s="199">
        <v>-23.495999999999999</v>
      </c>
      <c r="I430" s="200"/>
      <c r="J430" s="195"/>
      <c r="K430" s="195"/>
      <c r="L430" s="201"/>
      <c r="M430" s="202"/>
      <c r="N430" s="203"/>
      <c r="O430" s="203"/>
      <c r="P430" s="203"/>
      <c r="Q430" s="203"/>
      <c r="R430" s="203"/>
      <c r="S430" s="203"/>
      <c r="T430" s="204"/>
      <c r="AT430" s="205" t="s">
        <v>157</v>
      </c>
      <c r="AU430" s="205" t="s">
        <v>81</v>
      </c>
      <c r="AV430" s="13" t="s">
        <v>81</v>
      </c>
      <c r="AW430" s="13" t="s">
        <v>32</v>
      </c>
      <c r="AX430" s="13" t="s">
        <v>71</v>
      </c>
      <c r="AY430" s="205" t="s">
        <v>136</v>
      </c>
    </row>
    <row r="431" spans="1:65" s="13" customFormat="1" ht="11.25">
      <c r="B431" s="194"/>
      <c r="C431" s="195"/>
      <c r="D431" s="196" t="s">
        <v>157</v>
      </c>
      <c r="E431" s="197" t="s">
        <v>19</v>
      </c>
      <c r="F431" s="198" t="s">
        <v>426</v>
      </c>
      <c r="G431" s="195"/>
      <c r="H431" s="199">
        <v>4.68</v>
      </c>
      <c r="I431" s="200"/>
      <c r="J431" s="195"/>
      <c r="K431" s="195"/>
      <c r="L431" s="201"/>
      <c r="M431" s="202"/>
      <c r="N431" s="203"/>
      <c r="O431" s="203"/>
      <c r="P431" s="203"/>
      <c r="Q431" s="203"/>
      <c r="R431" s="203"/>
      <c r="S431" s="203"/>
      <c r="T431" s="204"/>
      <c r="AT431" s="205" t="s">
        <v>157</v>
      </c>
      <c r="AU431" s="205" t="s">
        <v>81</v>
      </c>
      <c r="AV431" s="13" t="s">
        <v>81</v>
      </c>
      <c r="AW431" s="13" t="s">
        <v>32</v>
      </c>
      <c r="AX431" s="13" t="s">
        <v>71</v>
      </c>
      <c r="AY431" s="205" t="s">
        <v>136</v>
      </c>
    </row>
    <row r="432" spans="1:65" s="2" customFormat="1" ht="24.2" customHeight="1">
      <c r="A432" s="35"/>
      <c r="B432" s="36"/>
      <c r="C432" s="175" t="s">
        <v>427</v>
      </c>
      <c r="D432" s="175" t="s">
        <v>138</v>
      </c>
      <c r="E432" s="176" t="s">
        <v>428</v>
      </c>
      <c r="F432" s="177" t="s">
        <v>429</v>
      </c>
      <c r="G432" s="178" t="s">
        <v>141</v>
      </c>
      <c r="H432" s="179">
        <v>674.63</v>
      </c>
      <c r="I432" s="180"/>
      <c r="J432" s="181">
        <f>ROUND(I432*H432,2)</f>
        <v>0</v>
      </c>
      <c r="K432" s="182"/>
      <c r="L432" s="40"/>
      <c r="M432" s="183" t="s">
        <v>19</v>
      </c>
      <c r="N432" s="184" t="s">
        <v>42</v>
      </c>
      <c r="O432" s="65"/>
      <c r="P432" s="185">
        <f>O432*H432</f>
        <v>0</v>
      </c>
      <c r="Q432" s="185">
        <v>2.4149999999999999E-4</v>
      </c>
      <c r="R432" s="185">
        <f>Q432*H432</f>
        <v>0.16292314499999999</v>
      </c>
      <c r="S432" s="185">
        <v>2.4000000000000001E-4</v>
      </c>
      <c r="T432" s="186">
        <f>S432*H432</f>
        <v>0.16191120000000001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7" t="s">
        <v>142</v>
      </c>
      <c r="AT432" s="187" t="s">
        <v>138</v>
      </c>
      <c r="AU432" s="187" t="s">
        <v>81</v>
      </c>
      <c r="AY432" s="18" t="s">
        <v>136</v>
      </c>
      <c r="BE432" s="188">
        <f>IF(N432="základní",J432,0)</f>
        <v>0</v>
      </c>
      <c r="BF432" s="188">
        <f>IF(N432="snížená",J432,0)</f>
        <v>0</v>
      </c>
      <c r="BG432" s="188">
        <f>IF(N432="zákl. přenesená",J432,0)</f>
        <v>0</v>
      </c>
      <c r="BH432" s="188">
        <f>IF(N432="sníž. přenesená",J432,0)</f>
        <v>0</v>
      </c>
      <c r="BI432" s="188">
        <f>IF(N432="nulová",J432,0)</f>
        <v>0</v>
      </c>
      <c r="BJ432" s="18" t="s">
        <v>79</v>
      </c>
      <c r="BK432" s="188">
        <f>ROUND(I432*H432,2)</f>
        <v>0</v>
      </c>
      <c r="BL432" s="18" t="s">
        <v>142</v>
      </c>
      <c r="BM432" s="187" t="s">
        <v>430</v>
      </c>
    </row>
    <row r="433" spans="1:51" s="2" customFormat="1" ht="11.25">
      <c r="A433" s="35"/>
      <c r="B433" s="36"/>
      <c r="C433" s="37"/>
      <c r="D433" s="189" t="s">
        <v>144</v>
      </c>
      <c r="E433" s="37"/>
      <c r="F433" s="190" t="s">
        <v>431</v>
      </c>
      <c r="G433" s="37"/>
      <c r="H433" s="37"/>
      <c r="I433" s="191"/>
      <c r="J433" s="37"/>
      <c r="K433" s="37"/>
      <c r="L433" s="40"/>
      <c r="M433" s="192"/>
      <c r="N433" s="193"/>
      <c r="O433" s="65"/>
      <c r="P433" s="65"/>
      <c r="Q433" s="65"/>
      <c r="R433" s="65"/>
      <c r="S433" s="65"/>
      <c r="T433" s="66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144</v>
      </c>
      <c r="AU433" s="18" t="s">
        <v>81</v>
      </c>
    </row>
    <row r="434" spans="1:51" s="14" customFormat="1" ht="11.25">
      <c r="B434" s="218"/>
      <c r="C434" s="219"/>
      <c r="D434" s="196" t="s">
        <v>157</v>
      </c>
      <c r="E434" s="220" t="s">
        <v>19</v>
      </c>
      <c r="F434" s="221" t="s">
        <v>207</v>
      </c>
      <c r="G434" s="219"/>
      <c r="H434" s="220" t="s">
        <v>19</v>
      </c>
      <c r="I434" s="222"/>
      <c r="J434" s="219"/>
      <c r="K434" s="219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157</v>
      </c>
      <c r="AU434" s="227" t="s">
        <v>81</v>
      </c>
      <c r="AV434" s="14" t="s">
        <v>79</v>
      </c>
      <c r="AW434" s="14" t="s">
        <v>32</v>
      </c>
      <c r="AX434" s="14" t="s">
        <v>71</v>
      </c>
      <c r="AY434" s="227" t="s">
        <v>136</v>
      </c>
    </row>
    <row r="435" spans="1:51" s="14" customFormat="1" ht="11.25">
      <c r="B435" s="218"/>
      <c r="C435" s="219"/>
      <c r="D435" s="196" t="s">
        <v>157</v>
      </c>
      <c r="E435" s="220" t="s">
        <v>19</v>
      </c>
      <c r="F435" s="221" t="s">
        <v>432</v>
      </c>
      <c r="G435" s="219"/>
      <c r="H435" s="220" t="s">
        <v>19</v>
      </c>
      <c r="I435" s="222"/>
      <c r="J435" s="219"/>
      <c r="K435" s="219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157</v>
      </c>
      <c r="AU435" s="227" t="s">
        <v>81</v>
      </c>
      <c r="AV435" s="14" t="s">
        <v>79</v>
      </c>
      <c r="AW435" s="14" t="s">
        <v>32</v>
      </c>
      <c r="AX435" s="14" t="s">
        <v>71</v>
      </c>
      <c r="AY435" s="227" t="s">
        <v>136</v>
      </c>
    </row>
    <row r="436" spans="1:51" s="14" customFormat="1" ht="11.25">
      <c r="B436" s="218"/>
      <c r="C436" s="219"/>
      <c r="D436" s="196" t="s">
        <v>157</v>
      </c>
      <c r="E436" s="220" t="s">
        <v>19</v>
      </c>
      <c r="F436" s="221" t="s">
        <v>433</v>
      </c>
      <c r="G436" s="219"/>
      <c r="H436" s="220" t="s">
        <v>19</v>
      </c>
      <c r="I436" s="222"/>
      <c r="J436" s="219"/>
      <c r="K436" s="219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157</v>
      </c>
      <c r="AU436" s="227" t="s">
        <v>81</v>
      </c>
      <c r="AV436" s="14" t="s">
        <v>79</v>
      </c>
      <c r="AW436" s="14" t="s">
        <v>32</v>
      </c>
      <c r="AX436" s="14" t="s">
        <v>71</v>
      </c>
      <c r="AY436" s="227" t="s">
        <v>136</v>
      </c>
    </row>
    <row r="437" spans="1:51" s="14" customFormat="1" ht="11.25">
      <c r="B437" s="218"/>
      <c r="C437" s="219"/>
      <c r="D437" s="196" t="s">
        <v>157</v>
      </c>
      <c r="E437" s="220" t="s">
        <v>19</v>
      </c>
      <c r="F437" s="221" t="s">
        <v>434</v>
      </c>
      <c r="G437" s="219"/>
      <c r="H437" s="220" t="s">
        <v>19</v>
      </c>
      <c r="I437" s="222"/>
      <c r="J437" s="219"/>
      <c r="K437" s="219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157</v>
      </c>
      <c r="AU437" s="227" t="s">
        <v>81</v>
      </c>
      <c r="AV437" s="14" t="s">
        <v>79</v>
      </c>
      <c r="AW437" s="14" t="s">
        <v>32</v>
      </c>
      <c r="AX437" s="14" t="s">
        <v>71</v>
      </c>
      <c r="AY437" s="227" t="s">
        <v>136</v>
      </c>
    </row>
    <row r="438" spans="1:51" s="14" customFormat="1" ht="11.25">
      <c r="B438" s="218"/>
      <c r="C438" s="219"/>
      <c r="D438" s="196" t="s">
        <v>157</v>
      </c>
      <c r="E438" s="220" t="s">
        <v>19</v>
      </c>
      <c r="F438" s="221" t="s">
        <v>435</v>
      </c>
      <c r="G438" s="219"/>
      <c r="H438" s="220" t="s">
        <v>19</v>
      </c>
      <c r="I438" s="222"/>
      <c r="J438" s="219"/>
      <c r="K438" s="219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157</v>
      </c>
      <c r="AU438" s="227" t="s">
        <v>81</v>
      </c>
      <c r="AV438" s="14" t="s">
        <v>79</v>
      </c>
      <c r="AW438" s="14" t="s">
        <v>32</v>
      </c>
      <c r="AX438" s="14" t="s">
        <v>71</v>
      </c>
      <c r="AY438" s="227" t="s">
        <v>136</v>
      </c>
    </row>
    <row r="439" spans="1:51" s="14" customFormat="1" ht="11.25">
      <c r="B439" s="218"/>
      <c r="C439" s="219"/>
      <c r="D439" s="196" t="s">
        <v>157</v>
      </c>
      <c r="E439" s="220" t="s">
        <v>19</v>
      </c>
      <c r="F439" s="221" t="s">
        <v>436</v>
      </c>
      <c r="G439" s="219"/>
      <c r="H439" s="220" t="s">
        <v>19</v>
      </c>
      <c r="I439" s="222"/>
      <c r="J439" s="219"/>
      <c r="K439" s="219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157</v>
      </c>
      <c r="AU439" s="227" t="s">
        <v>81</v>
      </c>
      <c r="AV439" s="14" t="s">
        <v>79</v>
      </c>
      <c r="AW439" s="14" t="s">
        <v>32</v>
      </c>
      <c r="AX439" s="14" t="s">
        <v>71</v>
      </c>
      <c r="AY439" s="227" t="s">
        <v>136</v>
      </c>
    </row>
    <row r="440" spans="1:51" s="14" customFormat="1" ht="11.25">
      <c r="B440" s="218"/>
      <c r="C440" s="219"/>
      <c r="D440" s="196" t="s">
        <v>157</v>
      </c>
      <c r="E440" s="220" t="s">
        <v>19</v>
      </c>
      <c r="F440" s="221" t="s">
        <v>437</v>
      </c>
      <c r="G440" s="219"/>
      <c r="H440" s="220" t="s">
        <v>19</v>
      </c>
      <c r="I440" s="222"/>
      <c r="J440" s="219"/>
      <c r="K440" s="219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157</v>
      </c>
      <c r="AU440" s="227" t="s">
        <v>81</v>
      </c>
      <c r="AV440" s="14" t="s">
        <v>79</v>
      </c>
      <c r="AW440" s="14" t="s">
        <v>32</v>
      </c>
      <c r="AX440" s="14" t="s">
        <v>71</v>
      </c>
      <c r="AY440" s="227" t="s">
        <v>136</v>
      </c>
    </row>
    <row r="441" spans="1:51" s="14" customFormat="1" ht="11.25">
      <c r="B441" s="218"/>
      <c r="C441" s="219"/>
      <c r="D441" s="196" t="s">
        <v>157</v>
      </c>
      <c r="E441" s="220" t="s">
        <v>19</v>
      </c>
      <c r="F441" s="221" t="s">
        <v>438</v>
      </c>
      <c r="G441" s="219"/>
      <c r="H441" s="220" t="s">
        <v>19</v>
      </c>
      <c r="I441" s="222"/>
      <c r="J441" s="219"/>
      <c r="K441" s="219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157</v>
      </c>
      <c r="AU441" s="227" t="s">
        <v>81</v>
      </c>
      <c r="AV441" s="14" t="s">
        <v>79</v>
      </c>
      <c r="AW441" s="14" t="s">
        <v>32</v>
      </c>
      <c r="AX441" s="14" t="s">
        <v>71</v>
      </c>
      <c r="AY441" s="227" t="s">
        <v>136</v>
      </c>
    </row>
    <row r="442" spans="1:51" s="14" customFormat="1" ht="11.25">
      <c r="B442" s="218"/>
      <c r="C442" s="219"/>
      <c r="D442" s="196" t="s">
        <v>157</v>
      </c>
      <c r="E442" s="220" t="s">
        <v>19</v>
      </c>
      <c r="F442" s="221" t="s">
        <v>439</v>
      </c>
      <c r="G442" s="219"/>
      <c r="H442" s="220" t="s">
        <v>19</v>
      </c>
      <c r="I442" s="222"/>
      <c r="J442" s="219"/>
      <c r="K442" s="219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157</v>
      </c>
      <c r="AU442" s="227" t="s">
        <v>81</v>
      </c>
      <c r="AV442" s="14" t="s">
        <v>79</v>
      </c>
      <c r="AW442" s="14" t="s">
        <v>32</v>
      </c>
      <c r="AX442" s="14" t="s">
        <v>71</v>
      </c>
      <c r="AY442" s="227" t="s">
        <v>136</v>
      </c>
    </row>
    <row r="443" spans="1:51" s="14" customFormat="1" ht="11.25">
      <c r="B443" s="218"/>
      <c r="C443" s="219"/>
      <c r="D443" s="196" t="s">
        <v>157</v>
      </c>
      <c r="E443" s="220" t="s">
        <v>19</v>
      </c>
      <c r="F443" s="221" t="s">
        <v>440</v>
      </c>
      <c r="G443" s="219"/>
      <c r="H443" s="220" t="s">
        <v>19</v>
      </c>
      <c r="I443" s="222"/>
      <c r="J443" s="219"/>
      <c r="K443" s="219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157</v>
      </c>
      <c r="AU443" s="227" t="s">
        <v>81</v>
      </c>
      <c r="AV443" s="14" t="s">
        <v>79</v>
      </c>
      <c r="AW443" s="14" t="s">
        <v>32</v>
      </c>
      <c r="AX443" s="14" t="s">
        <v>71</v>
      </c>
      <c r="AY443" s="227" t="s">
        <v>136</v>
      </c>
    </row>
    <row r="444" spans="1:51" s="14" customFormat="1" ht="11.25">
      <c r="B444" s="218"/>
      <c r="C444" s="219"/>
      <c r="D444" s="196" t="s">
        <v>157</v>
      </c>
      <c r="E444" s="220" t="s">
        <v>19</v>
      </c>
      <c r="F444" s="221" t="s">
        <v>441</v>
      </c>
      <c r="G444" s="219"/>
      <c r="H444" s="220" t="s">
        <v>19</v>
      </c>
      <c r="I444" s="222"/>
      <c r="J444" s="219"/>
      <c r="K444" s="219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157</v>
      </c>
      <c r="AU444" s="227" t="s">
        <v>81</v>
      </c>
      <c r="AV444" s="14" t="s">
        <v>79</v>
      </c>
      <c r="AW444" s="14" t="s">
        <v>32</v>
      </c>
      <c r="AX444" s="14" t="s">
        <v>71</v>
      </c>
      <c r="AY444" s="227" t="s">
        <v>136</v>
      </c>
    </row>
    <row r="445" spans="1:51" s="14" customFormat="1" ht="11.25">
      <c r="B445" s="218"/>
      <c r="C445" s="219"/>
      <c r="D445" s="196" t="s">
        <v>157</v>
      </c>
      <c r="E445" s="220" t="s">
        <v>19</v>
      </c>
      <c r="F445" s="221" t="s">
        <v>442</v>
      </c>
      <c r="G445" s="219"/>
      <c r="H445" s="220" t="s">
        <v>19</v>
      </c>
      <c r="I445" s="222"/>
      <c r="J445" s="219"/>
      <c r="K445" s="219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157</v>
      </c>
      <c r="AU445" s="227" t="s">
        <v>81</v>
      </c>
      <c r="AV445" s="14" t="s">
        <v>79</v>
      </c>
      <c r="AW445" s="14" t="s">
        <v>32</v>
      </c>
      <c r="AX445" s="14" t="s">
        <v>71</v>
      </c>
      <c r="AY445" s="227" t="s">
        <v>136</v>
      </c>
    </row>
    <row r="446" spans="1:51" s="14" customFormat="1" ht="11.25">
      <c r="B446" s="218"/>
      <c r="C446" s="219"/>
      <c r="D446" s="196" t="s">
        <v>157</v>
      </c>
      <c r="E446" s="220" t="s">
        <v>19</v>
      </c>
      <c r="F446" s="221" t="s">
        <v>443</v>
      </c>
      <c r="G446" s="219"/>
      <c r="H446" s="220" t="s">
        <v>19</v>
      </c>
      <c r="I446" s="222"/>
      <c r="J446" s="219"/>
      <c r="K446" s="219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157</v>
      </c>
      <c r="AU446" s="227" t="s">
        <v>81</v>
      </c>
      <c r="AV446" s="14" t="s">
        <v>79</v>
      </c>
      <c r="AW446" s="14" t="s">
        <v>32</v>
      </c>
      <c r="AX446" s="14" t="s">
        <v>71</v>
      </c>
      <c r="AY446" s="227" t="s">
        <v>136</v>
      </c>
    </row>
    <row r="447" spans="1:51" s="14" customFormat="1" ht="11.25">
      <c r="B447" s="218"/>
      <c r="C447" s="219"/>
      <c r="D447" s="196" t="s">
        <v>157</v>
      </c>
      <c r="E447" s="220" t="s">
        <v>19</v>
      </c>
      <c r="F447" s="221" t="s">
        <v>444</v>
      </c>
      <c r="G447" s="219"/>
      <c r="H447" s="220" t="s">
        <v>19</v>
      </c>
      <c r="I447" s="222"/>
      <c r="J447" s="219"/>
      <c r="K447" s="219"/>
      <c r="L447" s="223"/>
      <c r="M447" s="224"/>
      <c r="N447" s="225"/>
      <c r="O447" s="225"/>
      <c r="P447" s="225"/>
      <c r="Q447" s="225"/>
      <c r="R447" s="225"/>
      <c r="S447" s="225"/>
      <c r="T447" s="226"/>
      <c r="AT447" s="227" t="s">
        <v>157</v>
      </c>
      <c r="AU447" s="227" t="s">
        <v>81</v>
      </c>
      <c r="AV447" s="14" t="s">
        <v>79</v>
      </c>
      <c r="AW447" s="14" t="s">
        <v>32</v>
      </c>
      <c r="AX447" s="14" t="s">
        <v>71</v>
      </c>
      <c r="AY447" s="227" t="s">
        <v>136</v>
      </c>
    </row>
    <row r="448" spans="1:51" s="14" customFormat="1" ht="11.25">
      <c r="B448" s="218"/>
      <c r="C448" s="219"/>
      <c r="D448" s="196" t="s">
        <v>157</v>
      </c>
      <c r="E448" s="220" t="s">
        <v>19</v>
      </c>
      <c r="F448" s="221" t="s">
        <v>445</v>
      </c>
      <c r="G448" s="219"/>
      <c r="H448" s="220" t="s">
        <v>19</v>
      </c>
      <c r="I448" s="222"/>
      <c r="J448" s="219"/>
      <c r="K448" s="219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157</v>
      </c>
      <c r="AU448" s="227" t="s">
        <v>81</v>
      </c>
      <c r="AV448" s="14" t="s">
        <v>79</v>
      </c>
      <c r="AW448" s="14" t="s">
        <v>32</v>
      </c>
      <c r="AX448" s="14" t="s">
        <v>71</v>
      </c>
      <c r="AY448" s="227" t="s">
        <v>136</v>
      </c>
    </row>
    <row r="449" spans="2:51" s="14" customFormat="1" ht="11.25">
      <c r="B449" s="218"/>
      <c r="C449" s="219"/>
      <c r="D449" s="196" t="s">
        <v>157</v>
      </c>
      <c r="E449" s="220" t="s">
        <v>19</v>
      </c>
      <c r="F449" s="221" t="s">
        <v>446</v>
      </c>
      <c r="G449" s="219"/>
      <c r="H449" s="220" t="s">
        <v>19</v>
      </c>
      <c r="I449" s="222"/>
      <c r="J449" s="219"/>
      <c r="K449" s="219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157</v>
      </c>
      <c r="AU449" s="227" t="s">
        <v>81</v>
      </c>
      <c r="AV449" s="14" t="s">
        <v>79</v>
      </c>
      <c r="AW449" s="14" t="s">
        <v>32</v>
      </c>
      <c r="AX449" s="14" t="s">
        <v>71</v>
      </c>
      <c r="AY449" s="227" t="s">
        <v>136</v>
      </c>
    </row>
    <row r="450" spans="2:51" s="14" customFormat="1" ht="11.25">
      <c r="B450" s="218"/>
      <c r="C450" s="219"/>
      <c r="D450" s="196" t="s">
        <v>157</v>
      </c>
      <c r="E450" s="220" t="s">
        <v>19</v>
      </c>
      <c r="F450" s="221" t="s">
        <v>223</v>
      </c>
      <c r="G450" s="219"/>
      <c r="H450" s="220" t="s">
        <v>19</v>
      </c>
      <c r="I450" s="222"/>
      <c r="J450" s="219"/>
      <c r="K450" s="219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157</v>
      </c>
      <c r="AU450" s="227" t="s">
        <v>81</v>
      </c>
      <c r="AV450" s="14" t="s">
        <v>79</v>
      </c>
      <c r="AW450" s="14" t="s">
        <v>32</v>
      </c>
      <c r="AX450" s="14" t="s">
        <v>71</v>
      </c>
      <c r="AY450" s="227" t="s">
        <v>136</v>
      </c>
    </row>
    <row r="451" spans="2:51" s="13" customFormat="1" ht="11.25">
      <c r="B451" s="194"/>
      <c r="C451" s="195"/>
      <c r="D451" s="196" t="s">
        <v>157</v>
      </c>
      <c r="E451" s="197" t="s">
        <v>19</v>
      </c>
      <c r="F451" s="198" t="s">
        <v>224</v>
      </c>
      <c r="G451" s="195"/>
      <c r="H451" s="199">
        <v>19.8</v>
      </c>
      <c r="I451" s="200"/>
      <c r="J451" s="195"/>
      <c r="K451" s="195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157</v>
      </c>
      <c r="AU451" s="205" t="s">
        <v>81</v>
      </c>
      <c r="AV451" s="13" t="s">
        <v>81</v>
      </c>
      <c r="AW451" s="13" t="s">
        <v>32</v>
      </c>
      <c r="AX451" s="13" t="s">
        <v>71</v>
      </c>
      <c r="AY451" s="205" t="s">
        <v>136</v>
      </c>
    </row>
    <row r="452" spans="2:51" s="14" customFormat="1" ht="11.25">
      <c r="B452" s="218"/>
      <c r="C452" s="219"/>
      <c r="D452" s="196" t="s">
        <v>157</v>
      </c>
      <c r="E452" s="220" t="s">
        <v>19</v>
      </c>
      <c r="F452" s="221" t="s">
        <v>447</v>
      </c>
      <c r="G452" s="219"/>
      <c r="H452" s="220" t="s">
        <v>19</v>
      </c>
      <c r="I452" s="222"/>
      <c r="J452" s="219"/>
      <c r="K452" s="219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157</v>
      </c>
      <c r="AU452" s="227" t="s">
        <v>81</v>
      </c>
      <c r="AV452" s="14" t="s">
        <v>79</v>
      </c>
      <c r="AW452" s="14" t="s">
        <v>32</v>
      </c>
      <c r="AX452" s="14" t="s">
        <v>71</v>
      </c>
      <c r="AY452" s="227" t="s">
        <v>136</v>
      </c>
    </row>
    <row r="453" spans="2:51" s="14" customFormat="1" ht="11.25">
      <c r="B453" s="218"/>
      <c r="C453" s="219"/>
      <c r="D453" s="196" t="s">
        <v>157</v>
      </c>
      <c r="E453" s="220" t="s">
        <v>19</v>
      </c>
      <c r="F453" s="221" t="s">
        <v>226</v>
      </c>
      <c r="G453" s="219"/>
      <c r="H453" s="220" t="s">
        <v>19</v>
      </c>
      <c r="I453" s="222"/>
      <c r="J453" s="219"/>
      <c r="K453" s="219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157</v>
      </c>
      <c r="AU453" s="227" t="s">
        <v>81</v>
      </c>
      <c r="AV453" s="14" t="s">
        <v>79</v>
      </c>
      <c r="AW453" s="14" t="s">
        <v>32</v>
      </c>
      <c r="AX453" s="14" t="s">
        <v>71</v>
      </c>
      <c r="AY453" s="227" t="s">
        <v>136</v>
      </c>
    </row>
    <row r="454" spans="2:51" s="14" customFormat="1" ht="11.25">
      <c r="B454" s="218"/>
      <c r="C454" s="219"/>
      <c r="D454" s="196" t="s">
        <v>157</v>
      </c>
      <c r="E454" s="220" t="s">
        <v>19</v>
      </c>
      <c r="F454" s="221" t="s">
        <v>448</v>
      </c>
      <c r="G454" s="219"/>
      <c r="H454" s="220" t="s">
        <v>19</v>
      </c>
      <c r="I454" s="222"/>
      <c r="J454" s="219"/>
      <c r="K454" s="219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157</v>
      </c>
      <c r="AU454" s="227" t="s">
        <v>81</v>
      </c>
      <c r="AV454" s="14" t="s">
        <v>79</v>
      </c>
      <c r="AW454" s="14" t="s">
        <v>32</v>
      </c>
      <c r="AX454" s="14" t="s">
        <v>71</v>
      </c>
      <c r="AY454" s="227" t="s">
        <v>136</v>
      </c>
    </row>
    <row r="455" spans="2:51" s="14" customFormat="1" ht="11.25">
      <c r="B455" s="218"/>
      <c r="C455" s="219"/>
      <c r="D455" s="196" t="s">
        <v>157</v>
      </c>
      <c r="E455" s="220" t="s">
        <v>19</v>
      </c>
      <c r="F455" s="221" t="s">
        <v>449</v>
      </c>
      <c r="G455" s="219"/>
      <c r="H455" s="220" t="s">
        <v>19</v>
      </c>
      <c r="I455" s="222"/>
      <c r="J455" s="219"/>
      <c r="K455" s="219"/>
      <c r="L455" s="223"/>
      <c r="M455" s="224"/>
      <c r="N455" s="225"/>
      <c r="O455" s="225"/>
      <c r="P455" s="225"/>
      <c r="Q455" s="225"/>
      <c r="R455" s="225"/>
      <c r="S455" s="225"/>
      <c r="T455" s="226"/>
      <c r="AT455" s="227" t="s">
        <v>157</v>
      </c>
      <c r="AU455" s="227" t="s">
        <v>81</v>
      </c>
      <c r="AV455" s="14" t="s">
        <v>79</v>
      </c>
      <c r="AW455" s="14" t="s">
        <v>32</v>
      </c>
      <c r="AX455" s="14" t="s">
        <v>71</v>
      </c>
      <c r="AY455" s="227" t="s">
        <v>136</v>
      </c>
    </row>
    <row r="456" spans="2:51" s="14" customFormat="1" ht="11.25">
      <c r="B456" s="218"/>
      <c r="C456" s="219"/>
      <c r="D456" s="196" t="s">
        <v>157</v>
      </c>
      <c r="E456" s="220" t="s">
        <v>19</v>
      </c>
      <c r="F456" s="221" t="s">
        <v>450</v>
      </c>
      <c r="G456" s="219"/>
      <c r="H456" s="220" t="s">
        <v>19</v>
      </c>
      <c r="I456" s="222"/>
      <c r="J456" s="219"/>
      <c r="K456" s="219"/>
      <c r="L456" s="223"/>
      <c r="M456" s="224"/>
      <c r="N456" s="225"/>
      <c r="O456" s="225"/>
      <c r="P456" s="225"/>
      <c r="Q456" s="225"/>
      <c r="R456" s="225"/>
      <c r="S456" s="225"/>
      <c r="T456" s="226"/>
      <c r="AT456" s="227" t="s">
        <v>157</v>
      </c>
      <c r="AU456" s="227" t="s">
        <v>81</v>
      </c>
      <c r="AV456" s="14" t="s">
        <v>79</v>
      </c>
      <c r="AW456" s="14" t="s">
        <v>32</v>
      </c>
      <c r="AX456" s="14" t="s">
        <v>71</v>
      </c>
      <c r="AY456" s="227" t="s">
        <v>136</v>
      </c>
    </row>
    <row r="457" spans="2:51" s="13" customFormat="1" ht="11.25">
      <c r="B457" s="194"/>
      <c r="C457" s="195"/>
      <c r="D457" s="196" t="s">
        <v>157</v>
      </c>
      <c r="E457" s="197" t="s">
        <v>19</v>
      </c>
      <c r="F457" s="198" t="s">
        <v>230</v>
      </c>
      <c r="G457" s="195"/>
      <c r="H457" s="199">
        <v>32.99</v>
      </c>
      <c r="I457" s="200"/>
      <c r="J457" s="195"/>
      <c r="K457" s="195"/>
      <c r="L457" s="201"/>
      <c r="M457" s="202"/>
      <c r="N457" s="203"/>
      <c r="O457" s="203"/>
      <c r="P457" s="203"/>
      <c r="Q457" s="203"/>
      <c r="R457" s="203"/>
      <c r="S457" s="203"/>
      <c r="T457" s="204"/>
      <c r="AT457" s="205" t="s">
        <v>157</v>
      </c>
      <c r="AU457" s="205" t="s">
        <v>81</v>
      </c>
      <c r="AV457" s="13" t="s">
        <v>81</v>
      </c>
      <c r="AW457" s="13" t="s">
        <v>32</v>
      </c>
      <c r="AX457" s="13" t="s">
        <v>71</v>
      </c>
      <c r="AY457" s="205" t="s">
        <v>136</v>
      </c>
    </row>
    <row r="458" spans="2:51" s="14" customFormat="1" ht="11.25">
      <c r="B458" s="218"/>
      <c r="C458" s="219"/>
      <c r="D458" s="196" t="s">
        <v>157</v>
      </c>
      <c r="E458" s="220" t="s">
        <v>19</v>
      </c>
      <c r="F458" s="221" t="s">
        <v>451</v>
      </c>
      <c r="G458" s="219"/>
      <c r="H458" s="220" t="s">
        <v>19</v>
      </c>
      <c r="I458" s="222"/>
      <c r="J458" s="219"/>
      <c r="K458" s="219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157</v>
      </c>
      <c r="AU458" s="227" t="s">
        <v>81</v>
      </c>
      <c r="AV458" s="14" t="s">
        <v>79</v>
      </c>
      <c r="AW458" s="14" t="s">
        <v>32</v>
      </c>
      <c r="AX458" s="14" t="s">
        <v>71</v>
      </c>
      <c r="AY458" s="227" t="s">
        <v>136</v>
      </c>
    </row>
    <row r="459" spans="2:51" s="14" customFormat="1" ht="11.25">
      <c r="B459" s="218"/>
      <c r="C459" s="219"/>
      <c r="D459" s="196" t="s">
        <v>157</v>
      </c>
      <c r="E459" s="220" t="s">
        <v>19</v>
      </c>
      <c r="F459" s="221" t="s">
        <v>452</v>
      </c>
      <c r="G459" s="219"/>
      <c r="H459" s="220" t="s">
        <v>19</v>
      </c>
      <c r="I459" s="222"/>
      <c r="J459" s="219"/>
      <c r="K459" s="219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157</v>
      </c>
      <c r="AU459" s="227" t="s">
        <v>81</v>
      </c>
      <c r="AV459" s="14" t="s">
        <v>79</v>
      </c>
      <c r="AW459" s="14" t="s">
        <v>32</v>
      </c>
      <c r="AX459" s="14" t="s">
        <v>71</v>
      </c>
      <c r="AY459" s="227" t="s">
        <v>136</v>
      </c>
    </row>
    <row r="460" spans="2:51" s="14" customFormat="1" ht="11.25">
      <c r="B460" s="218"/>
      <c r="C460" s="219"/>
      <c r="D460" s="196" t="s">
        <v>157</v>
      </c>
      <c r="E460" s="220" t="s">
        <v>19</v>
      </c>
      <c r="F460" s="221" t="s">
        <v>453</v>
      </c>
      <c r="G460" s="219"/>
      <c r="H460" s="220" t="s">
        <v>19</v>
      </c>
      <c r="I460" s="222"/>
      <c r="J460" s="219"/>
      <c r="K460" s="219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157</v>
      </c>
      <c r="AU460" s="227" t="s">
        <v>81</v>
      </c>
      <c r="AV460" s="14" t="s">
        <v>79</v>
      </c>
      <c r="AW460" s="14" t="s">
        <v>32</v>
      </c>
      <c r="AX460" s="14" t="s">
        <v>71</v>
      </c>
      <c r="AY460" s="227" t="s">
        <v>136</v>
      </c>
    </row>
    <row r="461" spans="2:51" s="14" customFormat="1" ht="11.25">
      <c r="B461" s="218"/>
      <c r="C461" s="219"/>
      <c r="D461" s="196" t="s">
        <v>157</v>
      </c>
      <c r="E461" s="220" t="s">
        <v>19</v>
      </c>
      <c r="F461" s="221" t="s">
        <v>454</v>
      </c>
      <c r="G461" s="219"/>
      <c r="H461" s="220" t="s">
        <v>19</v>
      </c>
      <c r="I461" s="222"/>
      <c r="J461" s="219"/>
      <c r="K461" s="219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157</v>
      </c>
      <c r="AU461" s="227" t="s">
        <v>81</v>
      </c>
      <c r="AV461" s="14" t="s">
        <v>79</v>
      </c>
      <c r="AW461" s="14" t="s">
        <v>32</v>
      </c>
      <c r="AX461" s="14" t="s">
        <v>71</v>
      </c>
      <c r="AY461" s="227" t="s">
        <v>136</v>
      </c>
    </row>
    <row r="462" spans="2:51" s="14" customFormat="1" ht="11.25">
      <c r="B462" s="218"/>
      <c r="C462" s="219"/>
      <c r="D462" s="196" t="s">
        <v>157</v>
      </c>
      <c r="E462" s="220" t="s">
        <v>19</v>
      </c>
      <c r="F462" s="221" t="s">
        <v>455</v>
      </c>
      <c r="G462" s="219"/>
      <c r="H462" s="220" t="s">
        <v>19</v>
      </c>
      <c r="I462" s="222"/>
      <c r="J462" s="219"/>
      <c r="K462" s="219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157</v>
      </c>
      <c r="AU462" s="227" t="s">
        <v>81</v>
      </c>
      <c r="AV462" s="14" t="s">
        <v>79</v>
      </c>
      <c r="AW462" s="14" t="s">
        <v>32</v>
      </c>
      <c r="AX462" s="14" t="s">
        <v>71</v>
      </c>
      <c r="AY462" s="227" t="s">
        <v>136</v>
      </c>
    </row>
    <row r="463" spans="2:51" s="14" customFormat="1" ht="11.25">
      <c r="B463" s="218"/>
      <c r="C463" s="219"/>
      <c r="D463" s="196" t="s">
        <v>157</v>
      </c>
      <c r="E463" s="220" t="s">
        <v>19</v>
      </c>
      <c r="F463" s="221" t="s">
        <v>456</v>
      </c>
      <c r="G463" s="219"/>
      <c r="H463" s="220" t="s">
        <v>19</v>
      </c>
      <c r="I463" s="222"/>
      <c r="J463" s="219"/>
      <c r="K463" s="219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157</v>
      </c>
      <c r="AU463" s="227" t="s">
        <v>81</v>
      </c>
      <c r="AV463" s="14" t="s">
        <v>79</v>
      </c>
      <c r="AW463" s="14" t="s">
        <v>32</v>
      </c>
      <c r="AX463" s="14" t="s">
        <v>71</v>
      </c>
      <c r="AY463" s="227" t="s">
        <v>136</v>
      </c>
    </row>
    <row r="464" spans="2:51" s="14" customFormat="1" ht="11.25">
      <c r="B464" s="218"/>
      <c r="C464" s="219"/>
      <c r="D464" s="196" t="s">
        <v>157</v>
      </c>
      <c r="E464" s="220" t="s">
        <v>19</v>
      </c>
      <c r="F464" s="221" t="s">
        <v>457</v>
      </c>
      <c r="G464" s="219"/>
      <c r="H464" s="220" t="s">
        <v>19</v>
      </c>
      <c r="I464" s="222"/>
      <c r="J464" s="219"/>
      <c r="K464" s="219"/>
      <c r="L464" s="223"/>
      <c r="M464" s="224"/>
      <c r="N464" s="225"/>
      <c r="O464" s="225"/>
      <c r="P464" s="225"/>
      <c r="Q464" s="225"/>
      <c r="R464" s="225"/>
      <c r="S464" s="225"/>
      <c r="T464" s="226"/>
      <c r="AT464" s="227" t="s">
        <v>157</v>
      </c>
      <c r="AU464" s="227" t="s">
        <v>81</v>
      </c>
      <c r="AV464" s="14" t="s">
        <v>79</v>
      </c>
      <c r="AW464" s="14" t="s">
        <v>32</v>
      </c>
      <c r="AX464" s="14" t="s">
        <v>71</v>
      </c>
      <c r="AY464" s="227" t="s">
        <v>136</v>
      </c>
    </row>
    <row r="465" spans="2:51" s="14" customFormat="1" ht="11.25">
      <c r="B465" s="218"/>
      <c r="C465" s="219"/>
      <c r="D465" s="196" t="s">
        <v>157</v>
      </c>
      <c r="E465" s="220" t="s">
        <v>19</v>
      </c>
      <c r="F465" s="221" t="s">
        <v>458</v>
      </c>
      <c r="G465" s="219"/>
      <c r="H465" s="220" t="s">
        <v>19</v>
      </c>
      <c r="I465" s="222"/>
      <c r="J465" s="219"/>
      <c r="K465" s="219"/>
      <c r="L465" s="223"/>
      <c r="M465" s="224"/>
      <c r="N465" s="225"/>
      <c r="O465" s="225"/>
      <c r="P465" s="225"/>
      <c r="Q465" s="225"/>
      <c r="R465" s="225"/>
      <c r="S465" s="225"/>
      <c r="T465" s="226"/>
      <c r="AT465" s="227" t="s">
        <v>157</v>
      </c>
      <c r="AU465" s="227" t="s">
        <v>81</v>
      </c>
      <c r="AV465" s="14" t="s">
        <v>79</v>
      </c>
      <c r="AW465" s="14" t="s">
        <v>32</v>
      </c>
      <c r="AX465" s="14" t="s">
        <v>71</v>
      </c>
      <c r="AY465" s="227" t="s">
        <v>136</v>
      </c>
    </row>
    <row r="466" spans="2:51" s="13" customFormat="1" ht="11.25">
      <c r="B466" s="194"/>
      <c r="C466" s="195"/>
      <c r="D466" s="196" t="s">
        <v>157</v>
      </c>
      <c r="E466" s="197" t="s">
        <v>19</v>
      </c>
      <c r="F466" s="198" t="s">
        <v>239</v>
      </c>
      <c r="G466" s="195"/>
      <c r="H466" s="199">
        <v>41.33</v>
      </c>
      <c r="I466" s="200"/>
      <c r="J466" s="195"/>
      <c r="K466" s="195"/>
      <c r="L466" s="201"/>
      <c r="M466" s="202"/>
      <c r="N466" s="203"/>
      <c r="O466" s="203"/>
      <c r="P466" s="203"/>
      <c r="Q466" s="203"/>
      <c r="R466" s="203"/>
      <c r="S466" s="203"/>
      <c r="T466" s="204"/>
      <c r="AT466" s="205" t="s">
        <v>157</v>
      </c>
      <c r="AU466" s="205" t="s">
        <v>81</v>
      </c>
      <c r="AV466" s="13" t="s">
        <v>81</v>
      </c>
      <c r="AW466" s="13" t="s">
        <v>32</v>
      </c>
      <c r="AX466" s="13" t="s">
        <v>71</v>
      </c>
      <c r="AY466" s="205" t="s">
        <v>136</v>
      </c>
    </row>
    <row r="467" spans="2:51" s="13" customFormat="1" ht="11.25">
      <c r="B467" s="194"/>
      <c r="C467" s="195"/>
      <c r="D467" s="196" t="s">
        <v>157</v>
      </c>
      <c r="E467" s="197" t="s">
        <v>19</v>
      </c>
      <c r="F467" s="198" t="s">
        <v>240</v>
      </c>
      <c r="G467" s="195"/>
      <c r="H467" s="199">
        <v>19.16</v>
      </c>
      <c r="I467" s="200"/>
      <c r="J467" s="195"/>
      <c r="K467" s="195"/>
      <c r="L467" s="201"/>
      <c r="M467" s="202"/>
      <c r="N467" s="203"/>
      <c r="O467" s="203"/>
      <c r="P467" s="203"/>
      <c r="Q467" s="203"/>
      <c r="R467" s="203"/>
      <c r="S467" s="203"/>
      <c r="T467" s="204"/>
      <c r="AT467" s="205" t="s">
        <v>157</v>
      </c>
      <c r="AU467" s="205" t="s">
        <v>81</v>
      </c>
      <c r="AV467" s="13" t="s">
        <v>81</v>
      </c>
      <c r="AW467" s="13" t="s">
        <v>32</v>
      </c>
      <c r="AX467" s="13" t="s">
        <v>71</v>
      </c>
      <c r="AY467" s="205" t="s">
        <v>136</v>
      </c>
    </row>
    <row r="468" spans="2:51" s="13" customFormat="1" ht="11.25">
      <c r="B468" s="194"/>
      <c r="C468" s="195"/>
      <c r="D468" s="196" t="s">
        <v>157</v>
      </c>
      <c r="E468" s="197" t="s">
        <v>19</v>
      </c>
      <c r="F468" s="198" t="s">
        <v>241</v>
      </c>
      <c r="G468" s="195"/>
      <c r="H468" s="199">
        <v>22.62</v>
      </c>
      <c r="I468" s="200"/>
      <c r="J468" s="195"/>
      <c r="K468" s="195"/>
      <c r="L468" s="201"/>
      <c r="M468" s="202"/>
      <c r="N468" s="203"/>
      <c r="O468" s="203"/>
      <c r="P468" s="203"/>
      <c r="Q468" s="203"/>
      <c r="R468" s="203"/>
      <c r="S468" s="203"/>
      <c r="T468" s="204"/>
      <c r="AT468" s="205" t="s">
        <v>157</v>
      </c>
      <c r="AU468" s="205" t="s">
        <v>81</v>
      </c>
      <c r="AV468" s="13" t="s">
        <v>81</v>
      </c>
      <c r="AW468" s="13" t="s">
        <v>32</v>
      </c>
      <c r="AX468" s="13" t="s">
        <v>71</v>
      </c>
      <c r="AY468" s="205" t="s">
        <v>136</v>
      </c>
    </row>
    <row r="469" spans="2:51" s="13" customFormat="1" ht="11.25">
      <c r="B469" s="194"/>
      <c r="C469" s="195"/>
      <c r="D469" s="196" t="s">
        <v>157</v>
      </c>
      <c r="E469" s="197" t="s">
        <v>19</v>
      </c>
      <c r="F469" s="198" t="s">
        <v>242</v>
      </c>
      <c r="G469" s="195"/>
      <c r="H469" s="199">
        <v>6.37</v>
      </c>
      <c r="I469" s="200"/>
      <c r="J469" s="195"/>
      <c r="K469" s="195"/>
      <c r="L469" s="201"/>
      <c r="M469" s="202"/>
      <c r="N469" s="203"/>
      <c r="O469" s="203"/>
      <c r="P469" s="203"/>
      <c r="Q469" s="203"/>
      <c r="R469" s="203"/>
      <c r="S469" s="203"/>
      <c r="T469" s="204"/>
      <c r="AT469" s="205" t="s">
        <v>157</v>
      </c>
      <c r="AU469" s="205" t="s">
        <v>81</v>
      </c>
      <c r="AV469" s="13" t="s">
        <v>81</v>
      </c>
      <c r="AW469" s="13" t="s">
        <v>32</v>
      </c>
      <c r="AX469" s="13" t="s">
        <v>71</v>
      </c>
      <c r="AY469" s="205" t="s">
        <v>136</v>
      </c>
    </row>
    <row r="470" spans="2:51" s="13" customFormat="1" ht="11.25">
      <c r="B470" s="194"/>
      <c r="C470" s="195"/>
      <c r="D470" s="196" t="s">
        <v>157</v>
      </c>
      <c r="E470" s="197" t="s">
        <v>19</v>
      </c>
      <c r="F470" s="198" t="s">
        <v>243</v>
      </c>
      <c r="G470" s="195"/>
      <c r="H470" s="199">
        <v>5.25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157</v>
      </c>
      <c r="AU470" s="205" t="s">
        <v>81</v>
      </c>
      <c r="AV470" s="13" t="s">
        <v>81</v>
      </c>
      <c r="AW470" s="13" t="s">
        <v>32</v>
      </c>
      <c r="AX470" s="13" t="s">
        <v>71</v>
      </c>
      <c r="AY470" s="205" t="s">
        <v>136</v>
      </c>
    </row>
    <row r="471" spans="2:51" s="13" customFormat="1" ht="11.25">
      <c r="B471" s="194"/>
      <c r="C471" s="195"/>
      <c r="D471" s="196" t="s">
        <v>157</v>
      </c>
      <c r="E471" s="197" t="s">
        <v>19</v>
      </c>
      <c r="F471" s="198" t="s">
        <v>351</v>
      </c>
      <c r="G471" s="195"/>
      <c r="H471" s="199">
        <v>6.37</v>
      </c>
      <c r="I471" s="200"/>
      <c r="J471" s="195"/>
      <c r="K471" s="195"/>
      <c r="L471" s="201"/>
      <c r="M471" s="202"/>
      <c r="N471" s="203"/>
      <c r="O471" s="203"/>
      <c r="P471" s="203"/>
      <c r="Q471" s="203"/>
      <c r="R471" s="203"/>
      <c r="S471" s="203"/>
      <c r="T471" s="204"/>
      <c r="AT471" s="205" t="s">
        <v>157</v>
      </c>
      <c r="AU471" s="205" t="s">
        <v>81</v>
      </c>
      <c r="AV471" s="13" t="s">
        <v>81</v>
      </c>
      <c r="AW471" s="13" t="s">
        <v>32</v>
      </c>
      <c r="AX471" s="13" t="s">
        <v>71</v>
      </c>
      <c r="AY471" s="205" t="s">
        <v>136</v>
      </c>
    </row>
    <row r="472" spans="2:51" s="13" customFormat="1" ht="11.25">
      <c r="B472" s="194"/>
      <c r="C472" s="195"/>
      <c r="D472" s="196" t="s">
        <v>157</v>
      </c>
      <c r="E472" s="197" t="s">
        <v>19</v>
      </c>
      <c r="F472" s="198" t="s">
        <v>245</v>
      </c>
      <c r="G472" s="195"/>
      <c r="H472" s="199">
        <v>2.85</v>
      </c>
      <c r="I472" s="200"/>
      <c r="J472" s="195"/>
      <c r="K472" s="195"/>
      <c r="L472" s="201"/>
      <c r="M472" s="202"/>
      <c r="N472" s="203"/>
      <c r="O472" s="203"/>
      <c r="P472" s="203"/>
      <c r="Q472" s="203"/>
      <c r="R472" s="203"/>
      <c r="S472" s="203"/>
      <c r="T472" s="204"/>
      <c r="AT472" s="205" t="s">
        <v>157</v>
      </c>
      <c r="AU472" s="205" t="s">
        <v>81</v>
      </c>
      <c r="AV472" s="13" t="s">
        <v>81</v>
      </c>
      <c r="AW472" s="13" t="s">
        <v>32</v>
      </c>
      <c r="AX472" s="13" t="s">
        <v>71</v>
      </c>
      <c r="AY472" s="205" t="s">
        <v>136</v>
      </c>
    </row>
    <row r="473" spans="2:51" s="13" customFormat="1" ht="11.25">
      <c r="B473" s="194"/>
      <c r="C473" s="195"/>
      <c r="D473" s="196" t="s">
        <v>157</v>
      </c>
      <c r="E473" s="197" t="s">
        <v>19</v>
      </c>
      <c r="F473" s="198" t="s">
        <v>246</v>
      </c>
      <c r="G473" s="195"/>
      <c r="H473" s="199">
        <v>2.66</v>
      </c>
      <c r="I473" s="200"/>
      <c r="J473" s="195"/>
      <c r="K473" s="195"/>
      <c r="L473" s="201"/>
      <c r="M473" s="202"/>
      <c r="N473" s="203"/>
      <c r="O473" s="203"/>
      <c r="P473" s="203"/>
      <c r="Q473" s="203"/>
      <c r="R473" s="203"/>
      <c r="S473" s="203"/>
      <c r="T473" s="204"/>
      <c r="AT473" s="205" t="s">
        <v>157</v>
      </c>
      <c r="AU473" s="205" t="s">
        <v>81</v>
      </c>
      <c r="AV473" s="13" t="s">
        <v>81</v>
      </c>
      <c r="AW473" s="13" t="s">
        <v>32</v>
      </c>
      <c r="AX473" s="13" t="s">
        <v>71</v>
      </c>
      <c r="AY473" s="205" t="s">
        <v>136</v>
      </c>
    </row>
    <row r="474" spans="2:51" s="13" customFormat="1" ht="11.25">
      <c r="B474" s="194"/>
      <c r="C474" s="195"/>
      <c r="D474" s="196" t="s">
        <v>157</v>
      </c>
      <c r="E474" s="197" t="s">
        <v>19</v>
      </c>
      <c r="F474" s="198" t="s">
        <v>247</v>
      </c>
      <c r="G474" s="195"/>
      <c r="H474" s="199">
        <v>6.66</v>
      </c>
      <c r="I474" s="200"/>
      <c r="J474" s="195"/>
      <c r="K474" s="195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157</v>
      </c>
      <c r="AU474" s="205" t="s">
        <v>81</v>
      </c>
      <c r="AV474" s="13" t="s">
        <v>81</v>
      </c>
      <c r="AW474" s="13" t="s">
        <v>32</v>
      </c>
      <c r="AX474" s="13" t="s">
        <v>71</v>
      </c>
      <c r="AY474" s="205" t="s">
        <v>136</v>
      </c>
    </row>
    <row r="475" spans="2:51" s="13" customFormat="1" ht="11.25">
      <c r="B475" s="194"/>
      <c r="C475" s="195"/>
      <c r="D475" s="196" t="s">
        <v>157</v>
      </c>
      <c r="E475" s="197" t="s">
        <v>19</v>
      </c>
      <c r="F475" s="198" t="s">
        <v>459</v>
      </c>
      <c r="G475" s="195"/>
      <c r="H475" s="199">
        <v>48.18</v>
      </c>
      <c r="I475" s="200"/>
      <c r="J475" s="195"/>
      <c r="K475" s="195"/>
      <c r="L475" s="201"/>
      <c r="M475" s="202"/>
      <c r="N475" s="203"/>
      <c r="O475" s="203"/>
      <c r="P475" s="203"/>
      <c r="Q475" s="203"/>
      <c r="R475" s="203"/>
      <c r="S475" s="203"/>
      <c r="T475" s="204"/>
      <c r="AT475" s="205" t="s">
        <v>157</v>
      </c>
      <c r="AU475" s="205" t="s">
        <v>81</v>
      </c>
      <c r="AV475" s="13" t="s">
        <v>81</v>
      </c>
      <c r="AW475" s="13" t="s">
        <v>32</v>
      </c>
      <c r="AX475" s="13" t="s">
        <v>71</v>
      </c>
      <c r="AY475" s="205" t="s">
        <v>136</v>
      </c>
    </row>
    <row r="476" spans="2:51" s="13" customFormat="1" ht="11.25">
      <c r="B476" s="194"/>
      <c r="C476" s="195"/>
      <c r="D476" s="196" t="s">
        <v>157</v>
      </c>
      <c r="E476" s="197" t="s">
        <v>19</v>
      </c>
      <c r="F476" s="198" t="s">
        <v>249</v>
      </c>
      <c r="G476" s="195"/>
      <c r="H476" s="199">
        <v>12.78</v>
      </c>
      <c r="I476" s="200"/>
      <c r="J476" s="195"/>
      <c r="K476" s="195"/>
      <c r="L476" s="201"/>
      <c r="M476" s="202"/>
      <c r="N476" s="203"/>
      <c r="O476" s="203"/>
      <c r="P476" s="203"/>
      <c r="Q476" s="203"/>
      <c r="R476" s="203"/>
      <c r="S476" s="203"/>
      <c r="T476" s="204"/>
      <c r="AT476" s="205" t="s">
        <v>157</v>
      </c>
      <c r="AU476" s="205" t="s">
        <v>81</v>
      </c>
      <c r="AV476" s="13" t="s">
        <v>81</v>
      </c>
      <c r="AW476" s="13" t="s">
        <v>32</v>
      </c>
      <c r="AX476" s="13" t="s">
        <v>71</v>
      </c>
      <c r="AY476" s="205" t="s">
        <v>136</v>
      </c>
    </row>
    <row r="477" spans="2:51" s="13" customFormat="1" ht="11.25">
      <c r="B477" s="194"/>
      <c r="C477" s="195"/>
      <c r="D477" s="196" t="s">
        <v>157</v>
      </c>
      <c r="E477" s="197" t="s">
        <v>19</v>
      </c>
      <c r="F477" s="198" t="s">
        <v>250</v>
      </c>
      <c r="G477" s="195"/>
      <c r="H477" s="199">
        <v>10.8</v>
      </c>
      <c r="I477" s="200"/>
      <c r="J477" s="195"/>
      <c r="K477" s="195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157</v>
      </c>
      <c r="AU477" s="205" t="s">
        <v>81</v>
      </c>
      <c r="AV477" s="13" t="s">
        <v>81</v>
      </c>
      <c r="AW477" s="13" t="s">
        <v>32</v>
      </c>
      <c r="AX477" s="13" t="s">
        <v>71</v>
      </c>
      <c r="AY477" s="205" t="s">
        <v>136</v>
      </c>
    </row>
    <row r="478" spans="2:51" s="13" customFormat="1" ht="11.25">
      <c r="B478" s="194"/>
      <c r="C478" s="195"/>
      <c r="D478" s="196" t="s">
        <v>157</v>
      </c>
      <c r="E478" s="197" t="s">
        <v>19</v>
      </c>
      <c r="F478" s="198" t="s">
        <v>460</v>
      </c>
      <c r="G478" s="195"/>
      <c r="H478" s="199">
        <v>66.33</v>
      </c>
      <c r="I478" s="200"/>
      <c r="J478" s="195"/>
      <c r="K478" s="195"/>
      <c r="L478" s="201"/>
      <c r="M478" s="202"/>
      <c r="N478" s="203"/>
      <c r="O478" s="203"/>
      <c r="P478" s="203"/>
      <c r="Q478" s="203"/>
      <c r="R478" s="203"/>
      <c r="S478" s="203"/>
      <c r="T478" s="204"/>
      <c r="AT478" s="205" t="s">
        <v>157</v>
      </c>
      <c r="AU478" s="205" t="s">
        <v>81</v>
      </c>
      <c r="AV478" s="13" t="s">
        <v>81</v>
      </c>
      <c r="AW478" s="13" t="s">
        <v>32</v>
      </c>
      <c r="AX478" s="13" t="s">
        <v>71</v>
      </c>
      <c r="AY478" s="205" t="s">
        <v>136</v>
      </c>
    </row>
    <row r="479" spans="2:51" s="14" customFormat="1" ht="11.25">
      <c r="B479" s="218"/>
      <c r="C479" s="219"/>
      <c r="D479" s="196" t="s">
        <v>157</v>
      </c>
      <c r="E479" s="220" t="s">
        <v>19</v>
      </c>
      <c r="F479" s="221" t="s">
        <v>252</v>
      </c>
      <c r="G479" s="219"/>
      <c r="H479" s="220" t="s">
        <v>19</v>
      </c>
      <c r="I479" s="222"/>
      <c r="J479" s="219"/>
      <c r="K479" s="219"/>
      <c r="L479" s="223"/>
      <c r="M479" s="224"/>
      <c r="N479" s="225"/>
      <c r="O479" s="225"/>
      <c r="P479" s="225"/>
      <c r="Q479" s="225"/>
      <c r="R479" s="225"/>
      <c r="S479" s="225"/>
      <c r="T479" s="226"/>
      <c r="AT479" s="227" t="s">
        <v>157</v>
      </c>
      <c r="AU479" s="227" t="s">
        <v>81</v>
      </c>
      <c r="AV479" s="14" t="s">
        <v>79</v>
      </c>
      <c r="AW479" s="14" t="s">
        <v>32</v>
      </c>
      <c r="AX479" s="14" t="s">
        <v>71</v>
      </c>
      <c r="AY479" s="227" t="s">
        <v>136</v>
      </c>
    </row>
    <row r="480" spans="2:51" s="13" customFormat="1" ht="11.25">
      <c r="B480" s="194"/>
      <c r="C480" s="195"/>
      <c r="D480" s="196" t="s">
        <v>157</v>
      </c>
      <c r="E480" s="197" t="s">
        <v>19</v>
      </c>
      <c r="F480" s="198" t="s">
        <v>253</v>
      </c>
      <c r="G480" s="195"/>
      <c r="H480" s="199">
        <v>61.46</v>
      </c>
      <c r="I480" s="200"/>
      <c r="J480" s="195"/>
      <c r="K480" s="195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157</v>
      </c>
      <c r="AU480" s="205" t="s">
        <v>81</v>
      </c>
      <c r="AV480" s="13" t="s">
        <v>81</v>
      </c>
      <c r="AW480" s="13" t="s">
        <v>32</v>
      </c>
      <c r="AX480" s="13" t="s">
        <v>71</v>
      </c>
      <c r="AY480" s="205" t="s">
        <v>136</v>
      </c>
    </row>
    <row r="481" spans="2:51" s="13" customFormat="1" ht="11.25">
      <c r="B481" s="194"/>
      <c r="C481" s="195"/>
      <c r="D481" s="196" t="s">
        <v>157</v>
      </c>
      <c r="E481" s="197" t="s">
        <v>19</v>
      </c>
      <c r="F481" s="198" t="s">
        <v>254</v>
      </c>
      <c r="G481" s="195"/>
      <c r="H481" s="199">
        <v>10.92</v>
      </c>
      <c r="I481" s="200"/>
      <c r="J481" s="195"/>
      <c r="K481" s="195"/>
      <c r="L481" s="201"/>
      <c r="M481" s="202"/>
      <c r="N481" s="203"/>
      <c r="O481" s="203"/>
      <c r="P481" s="203"/>
      <c r="Q481" s="203"/>
      <c r="R481" s="203"/>
      <c r="S481" s="203"/>
      <c r="T481" s="204"/>
      <c r="AT481" s="205" t="s">
        <v>157</v>
      </c>
      <c r="AU481" s="205" t="s">
        <v>81</v>
      </c>
      <c r="AV481" s="13" t="s">
        <v>81</v>
      </c>
      <c r="AW481" s="13" t="s">
        <v>32</v>
      </c>
      <c r="AX481" s="13" t="s">
        <v>71</v>
      </c>
      <c r="AY481" s="205" t="s">
        <v>136</v>
      </c>
    </row>
    <row r="482" spans="2:51" s="13" customFormat="1" ht="11.25">
      <c r="B482" s="194"/>
      <c r="C482" s="195"/>
      <c r="D482" s="196" t="s">
        <v>157</v>
      </c>
      <c r="E482" s="197" t="s">
        <v>19</v>
      </c>
      <c r="F482" s="198" t="s">
        <v>255</v>
      </c>
      <c r="G482" s="195"/>
      <c r="H482" s="199">
        <v>17.89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157</v>
      </c>
      <c r="AU482" s="205" t="s">
        <v>81</v>
      </c>
      <c r="AV482" s="13" t="s">
        <v>81</v>
      </c>
      <c r="AW482" s="13" t="s">
        <v>32</v>
      </c>
      <c r="AX482" s="13" t="s">
        <v>71</v>
      </c>
      <c r="AY482" s="205" t="s">
        <v>136</v>
      </c>
    </row>
    <row r="483" spans="2:51" s="14" customFormat="1" ht="11.25">
      <c r="B483" s="218"/>
      <c r="C483" s="219"/>
      <c r="D483" s="196" t="s">
        <v>157</v>
      </c>
      <c r="E483" s="220" t="s">
        <v>19</v>
      </c>
      <c r="F483" s="221" t="s">
        <v>461</v>
      </c>
      <c r="G483" s="219"/>
      <c r="H483" s="220" t="s">
        <v>19</v>
      </c>
      <c r="I483" s="222"/>
      <c r="J483" s="219"/>
      <c r="K483" s="219"/>
      <c r="L483" s="223"/>
      <c r="M483" s="224"/>
      <c r="N483" s="225"/>
      <c r="O483" s="225"/>
      <c r="P483" s="225"/>
      <c r="Q483" s="225"/>
      <c r="R483" s="225"/>
      <c r="S483" s="225"/>
      <c r="T483" s="226"/>
      <c r="AT483" s="227" t="s">
        <v>157</v>
      </c>
      <c r="AU483" s="227" t="s">
        <v>81</v>
      </c>
      <c r="AV483" s="14" t="s">
        <v>79</v>
      </c>
      <c r="AW483" s="14" t="s">
        <v>32</v>
      </c>
      <c r="AX483" s="14" t="s">
        <v>71</v>
      </c>
      <c r="AY483" s="227" t="s">
        <v>136</v>
      </c>
    </row>
    <row r="484" spans="2:51" s="14" customFormat="1" ht="11.25">
      <c r="B484" s="218"/>
      <c r="C484" s="219"/>
      <c r="D484" s="196" t="s">
        <v>157</v>
      </c>
      <c r="E484" s="220" t="s">
        <v>19</v>
      </c>
      <c r="F484" s="221" t="s">
        <v>462</v>
      </c>
      <c r="G484" s="219"/>
      <c r="H484" s="220" t="s">
        <v>19</v>
      </c>
      <c r="I484" s="222"/>
      <c r="J484" s="219"/>
      <c r="K484" s="219"/>
      <c r="L484" s="223"/>
      <c r="M484" s="224"/>
      <c r="N484" s="225"/>
      <c r="O484" s="225"/>
      <c r="P484" s="225"/>
      <c r="Q484" s="225"/>
      <c r="R484" s="225"/>
      <c r="S484" s="225"/>
      <c r="T484" s="226"/>
      <c r="AT484" s="227" t="s">
        <v>157</v>
      </c>
      <c r="AU484" s="227" t="s">
        <v>81</v>
      </c>
      <c r="AV484" s="14" t="s">
        <v>79</v>
      </c>
      <c r="AW484" s="14" t="s">
        <v>32</v>
      </c>
      <c r="AX484" s="14" t="s">
        <v>71</v>
      </c>
      <c r="AY484" s="227" t="s">
        <v>136</v>
      </c>
    </row>
    <row r="485" spans="2:51" s="14" customFormat="1" ht="11.25">
      <c r="B485" s="218"/>
      <c r="C485" s="219"/>
      <c r="D485" s="196" t="s">
        <v>157</v>
      </c>
      <c r="E485" s="220" t="s">
        <v>19</v>
      </c>
      <c r="F485" s="221" t="s">
        <v>463</v>
      </c>
      <c r="G485" s="219"/>
      <c r="H485" s="220" t="s">
        <v>19</v>
      </c>
      <c r="I485" s="222"/>
      <c r="J485" s="219"/>
      <c r="K485" s="219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157</v>
      </c>
      <c r="AU485" s="227" t="s">
        <v>81</v>
      </c>
      <c r="AV485" s="14" t="s">
        <v>79</v>
      </c>
      <c r="AW485" s="14" t="s">
        <v>32</v>
      </c>
      <c r="AX485" s="14" t="s">
        <v>71</v>
      </c>
      <c r="AY485" s="227" t="s">
        <v>136</v>
      </c>
    </row>
    <row r="486" spans="2:51" s="14" customFormat="1" ht="11.25">
      <c r="B486" s="218"/>
      <c r="C486" s="219"/>
      <c r="D486" s="196" t="s">
        <v>157</v>
      </c>
      <c r="E486" s="220" t="s">
        <v>19</v>
      </c>
      <c r="F486" s="221" t="s">
        <v>464</v>
      </c>
      <c r="G486" s="219"/>
      <c r="H486" s="220" t="s">
        <v>19</v>
      </c>
      <c r="I486" s="222"/>
      <c r="J486" s="219"/>
      <c r="K486" s="219"/>
      <c r="L486" s="223"/>
      <c r="M486" s="224"/>
      <c r="N486" s="225"/>
      <c r="O486" s="225"/>
      <c r="P486" s="225"/>
      <c r="Q486" s="225"/>
      <c r="R486" s="225"/>
      <c r="S486" s="225"/>
      <c r="T486" s="226"/>
      <c r="AT486" s="227" t="s">
        <v>157</v>
      </c>
      <c r="AU486" s="227" t="s">
        <v>81</v>
      </c>
      <c r="AV486" s="14" t="s">
        <v>79</v>
      </c>
      <c r="AW486" s="14" t="s">
        <v>32</v>
      </c>
      <c r="AX486" s="14" t="s">
        <v>71</v>
      </c>
      <c r="AY486" s="227" t="s">
        <v>136</v>
      </c>
    </row>
    <row r="487" spans="2:51" s="13" customFormat="1" ht="11.25">
      <c r="B487" s="194"/>
      <c r="C487" s="195"/>
      <c r="D487" s="196" t="s">
        <v>157</v>
      </c>
      <c r="E487" s="197" t="s">
        <v>19</v>
      </c>
      <c r="F487" s="198" t="s">
        <v>260</v>
      </c>
      <c r="G487" s="195"/>
      <c r="H487" s="199">
        <v>6.79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157</v>
      </c>
      <c r="AU487" s="205" t="s">
        <v>81</v>
      </c>
      <c r="AV487" s="13" t="s">
        <v>81</v>
      </c>
      <c r="AW487" s="13" t="s">
        <v>32</v>
      </c>
      <c r="AX487" s="13" t="s">
        <v>71</v>
      </c>
      <c r="AY487" s="205" t="s">
        <v>136</v>
      </c>
    </row>
    <row r="488" spans="2:51" s="13" customFormat="1" ht="11.25">
      <c r="B488" s="194"/>
      <c r="C488" s="195"/>
      <c r="D488" s="196" t="s">
        <v>157</v>
      </c>
      <c r="E488" s="197" t="s">
        <v>19</v>
      </c>
      <c r="F488" s="198" t="s">
        <v>261</v>
      </c>
      <c r="G488" s="195"/>
      <c r="H488" s="199">
        <v>2.74</v>
      </c>
      <c r="I488" s="200"/>
      <c r="J488" s="195"/>
      <c r="K488" s="195"/>
      <c r="L488" s="201"/>
      <c r="M488" s="202"/>
      <c r="N488" s="203"/>
      <c r="O488" s="203"/>
      <c r="P488" s="203"/>
      <c r="Q488" s="203"/>
      <c r="R488" s="203"/>
      <c r="S488" s="203"/>
      <c r="T488" s="204"/>
      <c r="AT488" s="205" t="s">
        <v>157</v>
      </c>
      <c r="AU488" s="205" t="s">
        <v>81</v>
      </c>
      <c r="AV488" s="13" t="s">
        <v>81</v>
      </c>
      <c r="AW488" s="13" t="s">
        <v>32</v>
      </c>
      <c r="AX488" s="13" t="s">
        <v>71</v>
      </c>
      <c r="AY488" s="205" t="s">
        <v>136</v>
      </c>
    </row>
    <row r="489" spans="2:51" s="13" customFormat="1" ht="11.25">
      <c r="B489" s="194"/>
      <c r="C489" s="195"/>
      <c r="D489" s="196" t="s">
        <v>157</v>
      </c>
      <c r="E489" s="197" t="s">
        <v>19</v>
      </c>
      <c r="F489" s="198" t="s">
        <v>262</v>
      </c>
      <c r="G489" s="195"/>
      <c r="H489" s="199">
        <v>2.91</v>
      </c>
      <c r="I489" s="200"/>
      <c r="J489" s="195"/>
      <c r="K489" s="195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157</v>
      </c>
      <c r="AU489" s="205" t="s">
        <v>81</v>
      </c>
      <c r="AV489" s="13" t="s">
        <v>81</v>
      </c>
      <c r="AW489" s="13" t="s">
        <v>32</v>
      </c>
      <c r="AX489" s="13" t="s">
        <v>71</v>
      </c>
      <c r="AY489" s="205" t="s">
        <v>136</v>
      </c>
    </row>
    <row r="490" spans="2:51" s="13" customFormat="1" ht="11.25">
      <c r="B490" s="194"/>
      <c r="C490" s="195"/>
      <c r="D490" s="196" t="s">
        <v>157</v>
      </c>
      <c r="E490" s="197" t="s">
        <v>19</v>
      </c>
      <c r="F490" s="198" t="s">
        <v>465</v>
      </c>
      <c r="G490" s="195"/>
      <c r="H490" s="199">
        <v>52.47</v>
      </c>
      <c r="I490" s="200"/>
      <c r="J490" s="195"/>
      <c r="K490" s="195"/>
      <c r="L490" s="201"/>
      <c r="M490" s="202"/>
      <c r="N490" s="203"/>
      <c r="O490" s="203"/>
      <c r="P490" s="203"/>
      <c r="Q490" s="203"/>
      <c r="R490" s="203"/>
      <c r="S490" s="203"/>
      <c r="T490" s="204"/>
      <c r="AT490" s="205" t="s">
        <v>157</v>
      </c>
      <c r="AU490" s="205" t="s">
        <v>81</v>
      </c>
      <c r="AV490" s="13" t="s">
        <v>81</v>
      </c>
      <c r="AW490" s="13" t="s">
        <v>32</v>
      </c>
      <c r="AX490" s="13" t="s">
        <v>71</v>
      </c>
      <c r="AY490" s="205" t="s">
        <v>136</v>
      </c>
    </row>
    <row r="491" spans="2:51" s="14" customFormat="1" ht="11.25">
      <c r="B491" s="218"/>
      <c r="C491" s="219"/>
      <c r="D491" s="196" t="s">
        <v>157</v>
      </c>
      <c r="E491" s="220" t="s">
        <v>19</v>
      </c>
      <c r="F491" s="221" t="s">
        <v>466</v>
      </c>
      <c r="G491" s="219"/>
      <c r="H491" s="220" t="s">
        <v>19</v>
      </c>
      <c r="I491" s="222"/>
      <c r="J491" s="219"/>
      <c r="K491" s="219"/>
      <c r="L491" s="223"/>
      <c r="M491" s="224"/>
      <c r="N491" s="225"/>
      <c r="O491" s="225"/>
      <c r="P491" s="225"/>
      <c r="Q491" s="225"/>
      <c r="R491" s="225"/>
      <c r="S491" s="225"/>
      <c r="T491" s="226"/>
      <c r="AT491" s="227" t="s">
        <v>157</v>
      </c>
      <c r="AU491" s="227" t="s">
        <v>81</v>
      </c>
      <c r="AV491" s="14" t="s">
        <v>79</v>
      </c>
      <c r="AW491" s="14" t="s">
        <v>32</v>
      </c>
      <c r="AX491" s="14" t="s">
        <v>71</v>
      </c>
      <c r="AY491" s="227" t="s">
        <v>136</v>
      </c>
    </row>
    <row r="492" spans="2:51" s="13" customFormat="1" ht="11.25">
      <c r="B492" s="194"/>
      <c r="C492" s="195"/>
      <c r="D492" s="196" t="s">
        <v>157</v>
      </c>
      <c r="E492" s="197" t="s">
        <v>19</v>
      </c>
      <c r="F492" s="198" t="s">
        <v>467</v>
      </c>
      <c r="G492" s="195"/>
      <c r="H492" s="199">
        <v>66.33</v>
      </c>
      <c r="I492" s="200"/>
      <c r="J492" s="195"/>
      <c r="K492" s="195"/>
      <c r="L492" s="201"/>
      <c r="M492" s="202"/>
      <c r="N492" s="203"/>
      <c r="O492" s="203"/>
      <c r="P492" s="203"/>
      <c r="Q492" s="203"/>
      <c r="R492" s="203"/>
      <c r="S492" s="203"/>
      <c r="T492" s="204"/>
      <c r="AT492" s="205" t="s">
        <v>157</v>
      </c>
      <c r="AU492" s="205" t="s">
        <v>81</v>
      </c>
      <c r="AV492" s="13" t="s">
        <v>81</v>
      </c>
      <c r="AW492" s="13" t="s">
        <v>32</v>
      </c>
      <c r="AX492" s="13" t="s">
        <v>71</v>
      </c>
      <c r="AY492" s="205" t="s">
        <v>136</v>
      </c>
    </row>
    <row r="493" spans="2:51" s="13" customFormat="1" ht="11.25">
      <c r="B493" s="194"/>
      <c r="C493" s="195"/>
      <c r="D493" s="196" t="s">
        <v>157</v>
      </c>
      <c r="E493" s="197" t="s">
        <v>19</v>
      </c>
      <c r="F493" s="198" t="s">
        <v>266</v>
      </c>
      <c r="G493" s="195"/>
      <c r="H493" s="199">
        <v>14.94</v>
      </c>
      <c r="I493" s="200"/>
      <c r="J493" s="195"/>
      <c r="K493" s="195"/>
      <c r="L493" s="201"/>
      <c r="M493" s="202"/>
      <c r="N493" s="203"/>
      <c r="O493" s="203"/>
      <c r="P493" s="203"/>
      <c r="Q493" s="203"/>
      <c r="R493" s="203"/>
      <c r="S493" s="203"/>
      <c r="T493" s="204"/>
      <c r="AT493" s="205" t="s">
        <v>157</v>
      </c>
      <c r="AU493" s="205" t="s">
        <v>81</v>
      </c>
      <c r="AV493" s="13" t="s">
        <v>81</v>
      </c>
      <c r="AW493" s="13" t="s">
        <v>32</v>
      </c>
      <c r="AX493" s="13" t="s">
        <v>71</v>
      </c>
      <c r="AY493" s="205" t="s">
        <v>136</v>
      </c>
    </row>
    <row r="494" spans="2:51" s="13" customFormat="1" ht="11.25">
      <c r="B494" s="194"/>
      <c r="C494" s="195"/>
      <c r="D494" s="196" t="s">
        <v>157</v>
      </c>
      <c r="E494" s="197" t="s">
        <v>19</v>
      </c>
      <c r="F494" s="198" t="s">
        <v>267</v>
      </c>
      <c r="G494" s="195"/>
      <c r="H494" s="199">
        <v>9</v>
      </c>
      <c r="I494" s="200"/>
      <c r="J494" s="195"/>
      <c r="K494" s="195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157</v>
      </c>
      <c r="AU494" s="205" t="s">
        <v>81</v>
      </c>
      <c r="AV494" s="13" t="s">
        <v>81</v>
      </c>
      <c r="AW494" s="13" t="s">
        <v>32</v>
      </c>
      <c r="AX494" s="13" t="s">
        <v>71</v>
      </c>
      <c r="AY494" s="205" t="s">
        <v>136</v>
      </c>
    </row>
    <row r="495" spans="2:51" s="13" customFormat="1" ht="11.25">
      <c r="B495" s="194"/>
      <c r="C495" s="195"/>
      <c r="D495" s="196" t="s">
        <v>157</v>
      </c>
      <c r="E495" s="197" t="s">
        <v>19</v>
      </c>
      <c r="F495" s="198" t="s">
        <v>468</v>
      </c>
      <c r="G495" s="195"/>
      <c r="H495" s="199">
        <v>48.18</v>
      </c>
      <c r="I495" s="200"/>
      <c r="J495" s="195"/>
      <c r="K495" s="195"/>
      <c r="L495" s="201"/>
      <c r="M495" s="202"/>
      <c r="N495" s="203"/>
      <c r="O495" s="203"/>
      <c r="P495" s="203"/>
      <c r="Q495" s="203"/>
      <c r="R495" s="203"/>
      <c r="S495" s="203"/>
      <c r="T495" s="204"/>
      <c r="AT495" s="205" t="s">
        <v>157</v>
      </c>
      <c r="AU495" s="205" t="s">
        <v>81</v>
      </c>
      <c r="AV495" s="13" t="s">
        <v>81</v>
      </c>
      <c r="AW495" s="13" t="s">
        <v>32</v>
      </c>
      <c r="AX495" s="13" t="s">
        <v>71</v>
      </c>
      <c r="AY495" s="205" t="s">
        <v>136</v>
      </c>
    </row>
    <row r="496" spans="2:51" s="13" customFormat="1" ht="11.25">
      <c r="B496" s="194"/>
      <c r="C496" s="195"/>
      <c r="D496" s="196" t="s">
        <v>157</v>
      </c>
      <c r="E496" s="197" t="s">
        <v>19</v>
      </c>
      <c r="F496" s="198" t="s">
        <v>269</v>
      </c>
      <c r="G496" s="195"/>
      <c r="H496" s="199">
        <v>6.67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157</v>
      </c>
      <c r="AU496" s="205" t="s">
        <v>81</v>
      </c>
      <c r="AV496" s="13" t="s">
        <v>81</v>
      </c>
      <c r="AW496" s="13" t="s">
        <v>32</v>
      </c>
      <c r="AX496" s="13" t="s">
        <v>71</v>
      </c>
      <c r="AY496" s="205" t="s">
        <v>136</v>
      </c>
    </row>
    <row r="497" spans="1:65" s="13" customFormat="1" ht="11.25">
      <c r="B497" s="194"/>
      <c r="C497" s="195"/>
      <c r="D497" s="196" t="s">
        <v>157</v>
      </c>
      <c r="E497" s="197" t="s">
        <v>19</v>
      </c>
      <c r="F497" s="198" t="s">
        <v>270</v>
      </c>
      <c r="G497" s="195"/>
      <c r="H497" s="199">
        <v>2.65</v>
      </c>
      <c r="I497" s="200"/>
      <c r="J497" s="195"/>
      <c r="K497" s="195"/>
      <c r="L497" s="201"/>
      <c r="M497" s="202"/>
      <c r="N497" s="203"/>
      <c r="O497" s="203"/>
      <c r="P497" s="203"/>
      <c r="Q497" s="203"/>
      <c r="R497" s="203"/>
      <c r="S497" s="203"/>
      <c r="T497" s="204"/>
      <c r="AT497" s="205" t="s">
        <v>157</v>
      </c>
      <c r="AU497" s="205" t="s">
        <v>81</v>
      </c>
      <c r="AV497" s="13" t="s">
        <v>81</v>
      </c>
      <c r="AW497" s="13" t="s">
        <v>32</v>
      </c>
      <c r="AX497" s="13" t="s">
        <v>71</v>
      </c>
      <c r="AY497" s="205" t="s">
        <v>136</v>
      </c>
    </row>
    <row r="498" spans="1:65" s="13" customFormat="1" ht="11.25">
      <c r="B498" s="194"/>
      <c r="C498" s="195"/>
      <c r="D498" s="196" t="s">
        <v>157</v>
      </c>
      <c r="E498" s="197" t="s">
        <v>19</v>
      </c>
      <c r="F498" s="198" t="s">
        <v>271</v>
      </c>
      <c r="G498" s="195"/>
      <c r="H498" s="199">
        <v>2.85</v>
      </c>
      <c r="I498" s="200"/>
      <c r="J498" s="195"/>
      <c r="K498" s="195"/>
      <c r="L498" s="201"/>
      <c r="M498" s="202"/>
      <c r="N498" s="203"/>
      <c r="O498" s="203"/>
      <c r="P498" s="203"/>
      <c r="Q498" s="203"/>
      <c r="R498" s="203"/>
      <c r="S498" s="203"/>
      <c r="T498" s="204"/>
      <c r="AT498" s="205" t="s">
        <v>157</v>
      </c>
      <c r="AU498" s="205" t="s">
        <v>81</v>
      </c>
      <c r="AV498" s="13" t="s">
        <v>81</v>
      </c>
      <c r="AW498" s="13" t="s">
        <v>32</v>
      </c>
      <c r="AX498" s="13" t="s">
        <v>71</v>
      </c>
      <c r="AY498" s="205" t="s">
        <v>136</v>
      </c>
    </row>
    <row r="499" spans="1:65" s="13" customFormat="1" ht="11.25">
      <c r="B499" s="194"/>
      <c r="C499" s="195"/>
      <c r="D499" s="196" t="s">
        <v>157</v>
      </c>
      <c r="E499" s="197" t="s">
        <v>19</v>
      </c>
      <c r="F499" s="198" t="s">
        <v>469</v>
      </c>
      <c r="G499" s="195"/>
      <c r="H499" s="199">
        <v>64.680000000000007</v>
      </c>
      <c r="I499" s="200"/>
      <c r="J499" s="195"/>
      <c r="K499" s="195"/>
      <c r="L499" s="201"/>
      <c r="M499" s="202"/>
      <c r="N499" s="203"/>
      <c r="O499" s="203"/>
      <c r="P499" s="203"/>
      <c r="Q499" s="203"/>
      <c r="R499" s="203"/>
      <c r="S499" s="203"/>
      <c r="T499" s="204"/>
      <c r="AT499" s="205" t="s">
        <v>157</v>
      </c>
      <c r="AU499" s="205" t="s">
        <v>81</v>
      </c>
      <c r="AV499" s="13" t="s">
        <v>81</v>
      </c>
      <c r="AW499" s="13" t="s">
        <v>32</v>
      </c>
      <c r="AX499" s="13" t="s">
        <v>71</v>
      </c>
      <c r="AY499" s="205" t="s">
        <v>136</v>
      </c>
    </row>
    <row r="500" spans="1:65" s="2" customFormat="1" ht="37.9" customHeight="1">
      <c r="A500" s="35"/>
      <c r="B500" s="36"/>
      <c r="C500" s="175" t="s">
        <v>470</v>
      </c>
      <c r="D500" s="175" t="s">
        <v>138</v>
      </c>
      <c r="E500" s="176" t="s">
        <v>471</v>
      </c>
      <c r="F500" s="177" t="s">
        <v>472</v>
      </c>
      <c r="G500" s="178" t="s">
        <v>141</v>
      </c>
      <c r="H500" s="179">
        <v>150</v>
      </c>
      <c r="I500" s="180"/>
      <c r="J500" s="181">
        <f>ROUND(I500*H500,2)</f>
        <v>0</v>
      </c>
      <c r="K500" s="182"/>
      <c r="L500" s="40"/>
      <c r="M500" s="183" t="s">
        <v>19</v>
      </c>
      <c r="N500" s="184" t="s">
        <v>42</v>
      </c>
      <c r="O500" s="65"/>
      <c r="P500" s="185">
        <f>O500*H500</f>
        <v>0</v>
      </c>
      <c r="Q500" s="185">
        <v>2.2000000000000001E-4</v>
      </c>
      <c r="R500" s="185">
        <f>Q500*H500</f>
        <v>3.3000000000000002E-2</v>
      </c>
      <c r="S500" s="185">
        <v>2.0000000000000001E-4</v>
      </c>
      <c r="T500" s="186">
        <f>S500*H500</f>
        <v>3.0000000000000002E-2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87" t="s">
        <v>142</v>
      </c>
      <c r="AT500" s="187" t="s">
        <v>138</v>
      </c>
      <c r="AU500" s="187" t="s">
        <v>81</v>
      </c>
      <c r="AY500" s="18" t="s">
        <v>136</v>
      </c>
      <c r="BE500" s="188">
        <f>IF(N500="základní",J500,0)</f>
        <v>0</v>
      </c>
      <c r="BF500" s="188">
        <f>IF(N500="snížená",J500,0)</f>
        <v>0</v>
      </c>
      <c r="BG500" s="188">
        <f>IF(N500="zákl. přenesená",J500,0)</f>
        <v>0</v>
      </c>
      <c r="BH500" s="188">
        <f>IF(N500="sníž. přenesená",J500,0)</f>
        <v>0</v>
      </c>
      <c r="BI500" s="188">
        <f>IF(N500="nulová",J500,0)</f>
        <v>0</v>
      </c>
      <c r="BJ500" s="18" t="s">
        <v>79</v>
      </c>
      <c r="BK500" s="188">
        <f>ROUND(I500*H500,2)</f>
        <v>0</v>
      </c>
      <c r="BL500" s="18" t="s">
        <v>142</v>
      </c>
      <c r="BM500" s="187" t="s">
        <v>473</v>
      </c>
    </row>
    <row r="501" spans="1:65" s="2" customFormat="1" ht="11.25">
      <c r="A501" s="35"/>
      <c r="B501" s="36"/>
      <c r="C501" s="37"/>
      <c r="D501" s="189" t="s">
        <v>144</v>
      </c>
      <c r="E501" s="37"/>
      <c r="F501" s="190" t="s">
        <v>474</v>
      </c>
      <c r="G501" s="37"/>
      <c r="H501" s="37"/>
      <c r="I501" s="191"/>
      <c r="J501" s="37"/>
      <c r="K501" s="37"/>
      <c r="L501" s="40"/>
      <c r="M501" s="192"/>
      <c r="N501" s="193"/>
      <c r="O501" s="65"/>
      <c r="P501" s="65"/>
      <c r="Q501" s="65"/>
      <c r="R501" s="65"/>
      <c r="S501" s="65"/>
      <c r="T501" s="66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8" t="s">
        <v>144</v>
      </c>
      <c r="AU501" s="18" t="s">
        <v>81</v>
      </c>
    </row>
    <row r="502" spans="1:65" s="13" customFormat="1" ht="11.25">
      <c r="B502" s="194"/>
      <c r="C502" s="195"/>
      <c r="D502" s="196" t="s">
        <v>157</v>
      </c>
      <c r="E502" s="197" t="s">
        <v>19</v>
      </c>
      <c r="F502" s="198" t="s">
        <v>475</v>
      </c>
      <c r="G502" s="195"/>
      <c r="H502" s="199">
        <v>150</v>
      </c>
      <c r="I502" s="200"/>
      <c r="J502" s="195"/>
      <c r="K502" s="195"/>
      <c r="L502" s="201"/>
      <c r="M502" s="202"/>
      <c r="N502" s="203"/>
      <c r="O502" s="203"/>
      <c r="P502" s="203"/>
      <c r="Q502" s="203"/>
      <c r="R502" s="203"/>
      <c r="S502" s="203"/>
      <c r="T502" s="204"/>
      <c r="AT502" s="205" t="s">
        <v>157</v>
      </c>
      <c r="AU502" s="205" t="s">
        <v>81</v>
      </c>
      <c r="AV502" s="13" t="s">
        <v>81</v>
      </c>
      <c r="AW502" s="13" t="s">
        <v>32</v>
      </c>
      <c r="AX502" s="13" t="s">
        <v>71</v>
      </c>
      <c r="AY502" s="205" t="s">
        <v>136</v>
      </c>
    </row>
    <row r="503" spans="1:65" s="2" customFormat="1" ht="44.25" customHeight="1">
      <c r="A503" s="35"/>
      <c r="B503" s="36"/>
      <c r="C503" s="175" t="s">
        <v>476</v>
      </c>
      <c r="D503" s="175" t="s">
        <v>138</v>
      </c>
      <c r="E503" s="176" t="s">
        <v>477</v>
      </c>
      <c r="F503" s="177" t="s">
        <v>478</v>
      </c>
      <c r="G503" s="178" t="s">
        <v>154</v>
      </c>
      <c r="H503" s="179">
        <v>4</v>
      </c>
      <c r="I503" s="180"/>
      <c r="J503" s="181">
        <f>ROUND(I503*H503,2)</f>
        <v>0</v>
      </c>
      <c r="K503" s="182"/>
      <c r="L503" s="40"/>
      <c r="M503" s="183" t="s">
        <v>19</v>
      </c>
      <c r="N503" s="184" t="s">
        <v>42</v>
      </c>
      <c r="O503" s="65"/>
      <c r="P503" s="185">
        <f>O503*H503</f>
        <v>0</v>
      </c>
      <c r="Q503" s="185">
        <v>6.1291200000000001E-3</v>
      </c>
      <c r="R503" s="185">
        <f>Q503*H503</f>
        <v>2.451648E-2</v>
      </c>
      <c r="S503" s="185">
        <v>0</v>
      </c>
      <c r="T503" s="186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87" t="s">
        <v>142</v>
      </c>
      <c r="AT503" s="187" t="s">
        <v>138</v>
      </c>
      <c r="AU503" s="187" t="s">
        <v>81</v>
      </c>
      <c r="AY503" s="18" t="s">
        <v>136</v>
      </c>
      <c r="BE503" s="188">
        <f>IF(N503="základní",J503,0)</f>
        <v>0</v>
      </c>
      <c r="BF503" s="188">
        <f>IF(N503="snížená",J503,0)</f>
        <v>0</v>
      </c>
      <c r="BG503" s="188">
        <f>IF(N503="zákl. přenesená",J503,0)</f>
        <v>0</v>
      </c>
      <c r="BH503" s="188">
        <f>IF(N503="sníž. přenesená",J503,0)</f>
        <v>0</v>
      </c>
      <c r="BI503" s="188">
        <f>IF(N503="nulová",J503,0)</f>
        <v>0</v>
      </c>
      <c r="BJ503" s="18" t="s">
        <v>79</v>
      </c>
      <c r="BK503" s="188">
        <f>ROUND(I503*H503,2)</f>
        <v>0</v>
      </c>
      <c r="BL503" s="18" t="s">
        <v>142</v>
      </c>
      <c r="BM503" s="187" t="s">
        <v>479</v>
      </c>
    </row>
    <row r="504" spans="1:65" s="2" customFormat="1" ht="11.25">
      <c r="A504" s="35"/>
      <c r="B504" s="36"/>
      <c r="C504" s="37"/>
      <c r="D504" s="189" t="s">
        <v>144</v>
      </c>
      <c r="E504" s="37"/>
      <c r="F504" s="190" t="s">
        <v>480</v>
      </c>
      <c r="G504" s="37"/>
      <c r="H504" s="37"/>
      <c r="I504" s="191"/>
      <c r="J504" s="37"/>
      <c r="K504" s="37"/>
      <c r="L504" s="40"/>
      <c r="M504" s="192"/>
      <c r="N504" s="193"/>
      <c r="O504" s="65"/>
      <c r="P504" s="65"/>
      <c r="Q504" s="65"/>
      <c r="R504" s="65"/>
      <c r="S504" s="65"/>
      <c r="T504" s="66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18" t="s">
        <v>144</v>
      </c>
      <c r="AU504" s="18" t="s">
        <v>81</v>
      </c>
    </row>
    <row r="505" spans="1:65" s="14" customFormat="1" ht="11.25">
      <c r="B505" s="218"/>
      <c r="C505" s="219"/>
      <c r="D505" s="196" t="s">
        <v>157</v>
      </c>
      <c r="E505" s="220" t="s">
        <v>19</v>
      </c>
      <c r="F505" s="221" t="s">
        <v>252</v>
      </c>
      <c r="G505" s="219"/>
      <c r="H505" s="220" t="s">
        <v>19</v>
      </c>
      <c r="I505" s="222"/>
      <c r="J505" s="219"/>
      <c r="K505" s="219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157</v>
      </c>
      <c r="AU505" s="227" t="s">
        <v>81</v>
      </c>
      <c r="AV505" s="14" t="s">
        <v>79</v>
      </c>
      <c r="AW505" s="14" t="s">
        <v>32</v>
      </c>
      <c r="AX505" s="14" t="s">
        <v>71</v>
      </c>
      <c r="AY505" s="227" t="s">
        <v>136</v>
      </c>
    </row>
    <row r="506" spans="1:65" s="13" customFormat="1" ht="11.25">
      <c r="B506" s="194"/>
      <c r="C506" s="195"/>
      <c r="D506" s="196" t="s">
        <v>157</v>
      </c>
      <c r="E506" s="197" t="s">
        <v>19</v>
      </c>
      <c r="F506" s="198" t="s">
        <v>481</v>
      </c>
      <c r="G506" s="195"/>
      <c r="H506" s="199">
        <v>4</v>
      </c>
      <c r="I506" s="200"/>
      <c r="J506" s="195"/>
      <c r="K506" s="195"/>
      <c r="L506" s="201"/>
      <c r="M506" s="202"/>
      <c r="N506" s="203"/>
      <c r="O506" s="203"/>
      <c r="P506" s="203"/>
      <c r="Q506" s="203"/>
      <c r="R506" s="203"/>
      <c r="S506" s="203"/>
      <c r="T506" s="204"/>
      <c r="AT506" s="205" t="s">
        <v>157</v>
      </c>
      <c r="AU506" s="205" t="s">
        <v>81</v>
      </c>
      <c r="AV506" s="13" t="s">
        <v>81</v>
      </c>
      <c r="AW506" s="13" t="s">
        <v>32</v>
      </c>
      <c r="AX506" s="13" t="s">
        <v>71</v>
      </c>
      <c r="AY506" s="205" t="s">
        <v>136</v>
      </c>
    </row>
    <row r="507" spans="1:65" s="2" customFormat="1" ht="37.9" customHeight="1">
      <c r="A507" s="35"/>
      <c r="B507" s="36"/>
      <c r="C507" s="175" t="s">
        <v>482</v>
      </c>
      <c r="D507" s="175" t="s">
        <v>138</v>
      </c>
      <c r="E507" s="176" t="s">
        <v>483</v>
      </c>
      <c r="F507" s="177" t="s">
        <v>484</v>
      </c>
      <c r="G507" s="178" t="s">
        <v>141</v>
      </c>
      <c r="H507" s="179">
        <v>2</v>
      </c>
      <c r="I507" s="180"/>
      <c r="J507" s="181">
        <f>ROUND(I507*H507,2)</f>
        <v>0</v>
      </c>
      <c r="K507" s="182"/>
      <c r="L507" s="40"/>
      <c r="M507" s="183" t="s">
        <v>19</v>
      </c>
      <c r="N507" s="184" t="s">
        <v>42</v>
      </c>
      <c r="O507" s="65"/>
      <c r="P507" s="185">
        <f>O507*H507</f>
        <v>0</v>
      </c>
      <c r="Q507" s="185">
        <v>5.7000000000000002E-3</v>
      </c>
      <c r="R507" s="185">
        <f>Q507*H507</f>
        <v>1.14E-2</v>
      </c>
      <c r="S507" s="185">
        <v>0</v>
      </c>
      <c r="T507" s="186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87" t="s">
        <v>142</v>
      </c>
      <c r="AT507" s="187" t="s">
        <v>138</v>
      </c>
      <c r="AU507" s="187" t="s">
        <v>81</v>
      </c>
      <c r="AY507" s="18" t="s">
        <v>136</v>
      </c>
      <c r="BE507" s="188">
        <f>IF(N507="základní",J507,0)</f>
        <v>0</v>
      </c>
      <c r="BF507" s="188">
        <f>IF(N507="snížená",J507,0)</f>
        <v>0</v>
      </c>
      <c r="BG507" s="188">
        <f>IF(N507="zákl. přenesená",J507,0)</f>
        <v>0</v>
      </c>
      <c r="BH507" s="188">
        <f>IF(N507="sníž. přenesená",J507,0)</f>
        <v>0</v>
      </c>
      <c r="BI507" s="188">
        <f>IF(N507="nulová",J507,0)</f>
        <v>0</v>
      </c>
      <c r="BJ507" s="18" t="s">
        <v>79</v>
      </c>
      <c r="BK507" s="188">
        <f>ROUND(I507*H507,2)</f>
        <v>0</v>
      </c>
      <c r="BL507" s="18" t="s">
        <v>142</v>
      </c>
      <c r="BM507" s="187" t="s">
        <v>485</v>
      </c>
    </row>
    <row r="508" spans="1:65" s="2" customFormat="1" ht="11.25">
      <c r="A508" s="35"/>
      <c r="B508" s="36"/>
      <c r="C508" s="37"/>
      <c r="D508" s="189" t="s">
        <v>144</v>
      </c>
      <c r="E508" s="37"/>
      <c r="F508" s="190" t="s">
        <v>486</v>
      </c>
      <c r="G508" s="37"/>
      <c r="H508" s="37"/>
      <c r="I508" s="191"/>
      <c r="J508" s="37"/>
      <c r="K508" s="37"/>
      <c r="L508" s="40"/>
      <c r="M508" s="192"/>
      <c r="N508" s="193"/>
      <c r="O508" s="65"/>
      <c r="P508" s="65"/>
      <c r="Q508" s="65"/>
      <c r="R508" s="65"/>
      <c r="S508" s="65"/>
      <c r="T508" s="66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T508" s="18" t="s">
        <v>144</v>
      </c>
      <c r="AU508" s="18" t="s">
        <v>81</v>
      </c>
    </row>
    <row r="509" spans="1:65" s="13" customFormat="1" ht="11.25">
      <c r="B509" s="194"/>
      <c r="C509" s="195"/>
      <c r="D509" s="196" t="s">
        <v>157</v>
      </c>
      <c r="E509" s="197" t="s">
        <v>19</v>
      </c>
      <c r="F509" s="198" t="s">
        <v>487</v>
      </c>
      <c r="G509" s="195"/>
      <c r="H509" s="199">
        <v>2</v>
      </c>
      <c r="I509" s="200"/>
      <c r="J509" s="195"/>
      <c r="K509" s="195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157</v>
      </c>
      <c r="AU509" s="205" t="s">
        <v>81</v>
      </c>
      <c r="AV509" s="13" t="s">
        <v>81</v>
      </c>
      <c r="AW509" s="13" t="s">
        <v>32</v>
      </c>
      <c r="AX509" s="13" t="s">
        <v>71</v>
      </c>
      <c r="AY509" s="205" t="s">
        <v>136</v>
      </c>
    </row>
    <row r="510" spans="1:65" s="2" customFormat="1" ht="24.2" customHeight="1">
      <c r="A510" s="35"/>
      <c r="B510" s="36"/>
      <c r="C510" s="175" t="s">
        <v>488</v>
      </c>
      <c r="D510" s="175" t="s">
        <v>138</v>
      </c>
      <c r="E510" s="176" t="s">
        <v>489</v>
      </c>
      <c r="F510" s="177" t="s">
        <v>490</v>
      </c>
      <c r="G510" s="178" t="s">
        <v>141</v>
      </c>
      <c r="H510" s="179">
        <v>0.5</v>
      </c>
      <c r="I510" s="180"/>
      <c r="J510" s="181">
        <f>ROUND(I510*H510,2)</f>
        <v>0</v>
      </c>
      <c r="K510" s="182"/>
      <c r="L510" s="40"/>
      <c r="M510" s="183" t="s">
        <v>19</v>
      </c>
      <c r="N510" s="184" t="s">
        <v>42</v>
      </c>
      <c r="O510" s="65"/>
      <c r="P510" s="185">
        <f>O510*H510</f>
        <v>0</v>
      </c>
      <c r="Q510" s="185">
        <v>2.7000000000000001E-3</v>
      </c>
      <c r="R510" s="185">
        <f>Q510*H510</f>
        <v>1.3500000000000001E-3</v>
      </c>
      <c r="S510" s="185">
        <v>0</v>
      </c>
      <c r="T510" s="186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87" t="s">
        <v>142</v>
      </c>
      <c r="AT510" s="187" t="s">
        <v>138</v>
      </c>
      <c r="AU510" s="187" t="s">
        <v>81</v>
      </c>
      <c r="AY510" s="18" t="s">
        <v>136</v>
      </c>
      <c r="BE510" s="188">
        <f>IF(N510="základní",J510,0)</f>
        <v>0</v>
      </c>
      <c r="BF510" s="188">
        <f>IF(N510="snížená",J510,0)</f>
        <v>0</v>
      </c>
      <c r="BG510" s="188">
        <f>IF(N510="zákl. přenesená",J510,0)</f>
        <v>0</v>
      </c>
      <c r="BH510" s="188">
        <f>IF(N510="sníž. přenesená",J510,0)</f>
        <v>0</v>
      </c>
      <c r="BI510" s="188">
        <f>IF(N510="nulová",J510,0)</f>
        <v>0</v>
      </c>
      <c r="BJ510" s="18" t="s">
        <v>79</v>
      </c>
      <c r="BK510" s="188">
        <f>ROUND(I510*H510,2)</f>
        <v>0</v>
      </c>
      <c r="BL510" s="18" t="s">
        <v>142</v>
      </c>
      <c r="BM510" s="187" t="s">
        <v>491</v>
      </c>
    </row>
    <row r="511" spans="1:65" s="2" customFormat="1" ht="11.25">
      <c r="A511" s="35"/>
      <c r="B511" s="36"/>
      <c r="C511" s="37"/>
      <c r="D511" s="189" t="s">
        <v>144</v>
      </c>
      <c r="E511" s="37"/>
      <c r="F511" s="190" t="s">
        <v>492</v>
      </c>
      <c r="G511" s="37"/>
      <c r="H511" s="37"/>
      <c r="I511" s="191"/>
      <c r="J511" s="37"/>
      <c r="K511" s="37"/>
      <c r="L511" s="40"/>
      <c r="M511" s="192"/>
      <c r="N511" s="193"/>
      <c r="O511" s="65"/>
      <c r="P511" s="65"/>
      <c r="Q511" s="65"/>
      <c r="R511" s="65"/>
      <c r="S511" s="65"/>
      <c r="T511" s="66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8" t="s">
        <v>144</v>
      </c>
      <c r="AU511" s="18" t="s">
        <v>81</v>
      </c>
    </row>
    <row r="512" spans="1:65" s="13" customFormat="1" ht="11.25">
      <c r="B512" s="194"/>
      <c r="C512" s="195"/>
      <c r="D512" s="196" t="s">
        <v>157</v>
      </c>
      <c r="E512" s="197" t="s">
        <v>19</v>
      </c>
      <c r="F512" s="198" t="s">
        <v>493</v>
      </c>
      <c r="G512" s="195"/>
      <c r="H512" s="199">
        <v>0.5</v>
      </c>
      <c r="I512" s="200"/>
      <c r="J512" s="195"/>
      <c r="K512" s="195"/>
      <c r="L512" s="201"/>
      <c r="M512" s="202"/>
      <c r="N512" s="203"/>
      <c r="O512" s="203"/>
      <c r="P512" s="203"/>
      <c r="Q512" s="203"/>
      <c r="R512" s="203"/>
      <c r="S512" s="203"/>
      <c r="T512" s="204"/>
      <c r="AT512" s="205" t="s">
        <v>157</v>
      </c>
      <c r="AU512" s="205" t="s">
        <v>81</v>
      </c>
      <c r="AV512" s="13" t="s">
        <v>81</v>
      </c>
      <c r="AW512" s="13" t="s">
        <v>32</v>
      </c>
      <c r="AX512" s="13" t="s">
        <v>71</v>
      </c>
      <c r="AY512" s="205" t="s">
        <v>136</v>
      </c>
    </row>
    <row r="513" spans="1:65" s="2" customFormat="1" ht="37.9" customHeight="1">
      <c r="A513" s="35"/>
      <c r="B513" s="36"/>
      <c r="C513" s="175" t="s">
        <v>494</v>
      </c>
      <c r="D513" s="175" t="s">
        <v>138</v>
      </c>
      <c r="E513" s="176" t="s">
        <v>495</v>
      </c>
      <c r="F513" s="177" t="s">
        <v>496</v>
      </c>
      <c r="G513" s="178" t="s">
        <v>497</v>
      </c>
      <c r="H513" s="179">
        <v>0.08</v>
      </c>
      <c r="I513" s="180"/>
      <c r="J513" s="181">
        <f>ROUND(I513*H513,2)</f>
        <v>0</v>
      </c>
      <c r="K513" s="182"/>
      <c r="L513" s="40"/>
      <c r="M513" s="183" t="s">
        <v>19</v>
      </c>
      <c r="N513" s="184" t="s">
        <v>42</v>
      </c>
      <c r="O513" s="65"/>
      <c r="P513" s="185">
        <f>O513*H513</f>
        <v>0</v>
      </c>
      <c r="Q513" s="185">
        <v>2.5018699999999998</v>
      </c>
      <c r="R513" s="185">
        <f>Q513*H513</f>
        <v>0.20014959999999998</v>
      </c>
      <c r="S513" s="185">
        <v>0</v>
      </c>
      <c r="T513" s="186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187" t="s">
        <v>142</v>
      </c>
      <c r="AT513" s="187" t="s">
        <v>138</v>
      </c>
      <c r="AU513" s="187" t="s">
        <v>81</v>
      </c>
      <c r="AY513" s="18" t="s">
        <v>136</v>
      </c>
      <c r="BE513" s="188">
        <f>IF(N513="základní",J513,0)</f>
        <v>0</v>
      </c>
      <c r="BF513" s="188">
        <f>IF(N513="snížená",J513,0)</f>
        <v>0</v>
      </c>
      <c r="BG513" s="188">
        <f>IF(N513="zákl. přenesená",J513,0)</f>
        <v>0</v>
      </c>
      <c r="BH513" s="188">
        <f>IF(N513="sníž. přenesená",J513,0)</f>
        <v>0</v>
      </c>
      <c r="BI513" s="188">
        <f>IF(N513="nulová",J513,0)</f>
        <v>0</v>
      </c>
      <c r="BJ513" s="18" t="s">
        <v>79</v>
      </c>
      <c r="BK513" s="188">
        <f>ROUND(I513*H513,2)</f>
        <v>0</v>
      </c>
      <c r="BL513" s="18" t="s">
        <v>142</v>
      </c>
      <c r="BM513" s="187" t="s">
        <v>498</v>
      </c>
    </row>
    <row r="514" spans="1:65" s="2" customFormat="1" ht="11.25">
      <c r="A514" s="35"/>
      <c r="B514" s="36"/>
      <c r="C514" s="37"/>
      <c r="D514" s="189" t="s">
        <v>144</v>
      </c>
      <c r="E514" s="37"/>
      <c r="F514" s="190" t="s">
        <v>499</v>
      </c>
      <c r="G514" s="37"/>
      <c r="H514" s="37"/>
      <c r="I514" s="191"/>
      <c r="J514" s="37"/>
      <c r="K514" s="37"/>
      <c r="L514" s="40"/>
      <c r="M514" s="192"/>
      <c r="N514" s="193"/>
      <c r="O514" s="65"/>
      <c r="P514" s="65"/>
      <c r="Q514" s="65"/>
      <c r="R514" s="65"/>
      <c r="S514" s="65"/>
      <c r="T514" s="66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8" t="s">
        <v>144</v>
      </c>
      <c r="AU514" s="18" t="s">
        <v>81</v>
      </c>
    </row>
    <row r="515" spans="1:65" s="13" customFormat="1" ht="11.25">
      <c r="B515" s="194"/>
      <c r="C515" s="195"/>
      <c r="D515" s="196" t="s">
        <v>157</v>
      </c>
      <c r="E515" s="197" t="s">
        <v>19</v>
      </c>
      <c r="F515" s="198" t="s">
        <v>500</v>
      </c>
      <c r="G515" s="195"/>
      <c r="H515" s="199">
        <v>0.08</v>
      </c>
      <c r="I515" s="200"/>
      <c r="J515" s="195"/>
      <c r="K515" s="195"/>
      <c r="L515" s="201"/>
      <c r="M515" s="202"/>
      <c r="N515" s="203"/>
      <c r="O515" s="203"/>
      <c r="P515" s="203"/>
      <c r="Q515" s="203"/>
      <c r="R515" s="203"/>
      <c r="S515" s="203"/>
      <c r="T515" s="204"/>
      <c r="AT515" s="205" t="s">
        <v>157</v>
      </c>
      <c r="AU515" s="205" t="s">
        <v>81</v>
      </c>
      <c r="AV515" s="13" t="s">
        <v>81</v>
      </c>
      <c r="AW515" s="13" t="s">
        <v>32</v>
      </c>
      <c r="AX515" s="13" t="s">
        <v>71</v>
      </c>
      <c r="AY515" s="205" t="s">
        <v>136</v>
      </c>
    </row>
    <row r="516" spans="1:65" s="2" customFormat="1" ht="44.25" customHeight="1">
      <c r="A516" s="35"/>
      <c r="B516" s="36"/>
      <c r="C516" s="175" t="s">
        <v>501</v>
      </c>
      <c r="D516" s="175" t="s">
        <v>138</v>
      </c>
      <c r="E516" s="176" t="s">
        <v>502</v>
      </c>
      <c r="F516" s="177" t="s">
        <v>503</v>
      </c>
      <c r="G516" s="178" t="s">
        <v>497</v>
      </c>
      <c r="H516" s="179">
        <v>0.5</v>
      </c>
      <c r="I516" s="180"/>
      <c r="J516" s="181">
        <f>ROUND(I516*H516,2)</f>
        <v>0</v>
      </c>
      <c r="K516" s="182"/>
      <c r="L516" s="40"/>
      <c r="M516" s="183" t="s">
        <v>19</v>
      </c>
      <c r="N516" s="184" t="s">
        <v>42</v>
      </c>
      <c r="O516" s="65"/>
      <c r="P516" s="185">
        <f>O516*H516</f>
        <v>0</v>
      </c>
      <c r="Q516" s="185">
        <v>2.004</v>
      </c>
      <c r="R516" s="185">
        <f>Q516*H516</f>
        <v>1.002</v>
      </c>
      <c r="S516" s="185">
        <v>0</v>
      </c>
      <c r="T516" s="186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87" t="s">
        <v>142</v>
      </c>
      <c r="AT516" s="187" t="s">
        <v>138</v>
      </c>
      <c r="AU516" s="187" t="s">
        <v>81</v>
      </c>
      <c r="AY516" s="18" t="s">
        <v>136</v>
      </c>
      <c r="BE516" s="188">
        <f>IF(N516="základní",J516,0)</f>
        <v>0</v>
      </c>
      <c r="BF516" s="188">
        <f>IF(N516="snížená",J516,0)</f>
        <v>0</v>
      </c>
      <c r="BG516" s="188">
        <f>IF(N516="zákl. přenesená",J516,0)</f>
        <v>0</v>
      </c>
      <c r="BH516" s="188">
        <f>IF(N516="sníž. přenesená",J516,0)</f>
        <v>0</v>
      </c>
      <c r="BI516" s="188">
        <f>IF(N516="nulová",J516,0)</f>
        <v>0</v>
      </c>
      <c r="BJ516" s="18" t="s">
        <v>79</v>
      </c>
      <c r="BK516" s="188">
        <f>ROUND(I516*H516,2)</f>
        <v>0</v>
      </c>
      <c r="BL516" s="18" t="s">
        <v>142</v>
      </c>
      <c r="BM516" s="187" t="s">
        <v>504</v>
      </c>
    </row>
    <row r="517" spans="1:65" s="2" customFormat="1" ht="11.25">
      <c r="A517" s="35"/>
      <c r="B517" s="36"/>
      <c r="C517" s="37"/>
      <c r="D517" s="189" t="s">
        <v>144</v>
      </c>
      <c r="E517" s="37"/>
      <c r="F517" s="190" t="s">
        <v>505</v>
      </c>
      <c r="G517" s="37"/>
      <c r="H517" s="37"/>
      <c r="I517" s="191"/>
      <c r="J517" s="37"/>
      <c r="K517" s="37"/>
      <c r="L517" s="40"/>
      <c r="M517" s="192"/>
      <c r="N517" s="193"/>
      <c r="O517" s="65"/>
      <c r="P517" s="65"/>
      <c r="Q517" s="65"/>
      <c r="R517" s="65"/>
      <c r="S517" s="65"/>
      <c r="T517" s="66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T517" s="18" t="s">
        <v>144</v>
      </c>
      <c r="AU517" s="18" t="s">
        <v>81</v>
      </c>
    </row>
    <row r="518" spans="1:65" s="13" customFormat="1" ht="11.25">
      <c r="B518" s="194"/>
      <c r="C518" s="195"/>
      <c r="D518" s="196" t="s">
        <v>157</v>
      </c>
      <c r="E518" s="197" t="s">
        <v>19</v>
      </c>
      <c r="F518" s="198" t="s">
        <v>506</v>
      </c>
      <c r="G518" s="195"/>
      <c r="H518" s="199">
        <v>0.5</v>
      </c>
      <c r="I518" s="200"/>
      <c r="J518" s="195"/>
      <c r="K518" s="195"/>
      <c r="L518" s="201"/>
      <c r="M518" s="202"/>
      <c r="N518" s="203"/>
      <c r="O518" s="203"/>
      <c r="P518" s="203"/>
      <c r="Q518" s="203"/>
      <c r="R518" s="203"/>
      <c r="S518" s="203"/>
      <c r="T518" s="204"/>
      <c r="AT518" s="205" t="s">
        <v>157</v>
      </c>
      <c r="AU518" s="205" t="s">
        <v>81</v>
      </c>
      <c r="AV518" s="13" t="s">
        <v>81</v>
      </c>
      <c r="AW518" s="13" t="s">
        <v>32</v>
      </c>
      <c r="AX518" s="13" t="s">
        <v>71</v>
      </c>
      <c r="AY518" s="205" t="s">
        <v>136</v>
      </c>
    </row>
    <row r="519" spans="1:65" s="12" customFormat="1" ht="22.9" customHeight="1">
      <c r="B519" s="159"/>
      <c r="C519" s="160"/>
      <c r="D519" s="161" t="s">
        <v>70</v>
      </c>
      <c r="E519" s="173" t="s">
        <v>190</v>
      </c>
      <c r="F519" s="173" t="s">
        <v>507</v>
      </c>
      <c r="G519" s="160"/>
      <c r="H519" s="160"/>
      <c r="I519" s="163"/>
      <c r="J519" s="174">
        <f>BK519</f>
        <v>0</v>
      </c>
      <c r="K519" s="160"/>
      <c r="L519" s="165"/>
      <c r="M519" s="166"/>
      <c r="N519" s="167"/>
      <c r="O519" s="167"/>
      <c r="P519" s="168">
        <f>SUM(P520:P634)</f>
        <v>0</v>
      </c>
      <c r="Q519" s="167"/>
      <c r="R519" s="168">
        <f>SUM(R520:R634)</f>
        <v>0.16587432400000002</v>
      </c>
      <c r="S519" s="167"/>
      <c r="T519" s="169">
        <f>SUM(T520:T634)</f>
        <v>12.24629</v>
      </c>
      <c r="AR519" s="170" t="s">
        <v>79</v>
      </c>
      <c r="AT519" s="171" t="s">
        <v>70</v>
      </c>
      <c r="AU519" s="171" t="s">
        <v>79</v>
      </c>
      <c r="AY519" s="170" t="s">
        <v>136</v>
      </c>
      <c r="BK519" s="172">
        <f>SUM(BK520:BK634)</f>
        <v>0</v>
      </c>
    </row>
    <row r="520" spans="1:65" s="2" customFormat="1" ht="44.25" customHeight="1">
      <c r="A520" s="35"/>
      <c r="B520" s="36"/>
      <c r="C520" s="175" t="s">
        <v>7</v>
      </c>
      <c r="D520" s="175" t="s">
        <v>138</v>
      </c>
      <c r="E520" s="176" t="s">
        <v>508</v>
      </c>
      <c r="F520" s="177" t="s">
        <v>509</v>
      </c>
      <c r="G520" s="178" t="s">
        <v>148</v>
      </c>
      <c r="H520" s="179">
        <v>0.5</v>
      </c>
      <c r="I520" s="180"/>
      <c r="J520" s="181">
        <f>ROUND(I520*H520,2)</f>
        <v>0</v>
      </c>
      <c r="K520" s="182"/>
      <c r="L520" s="40"/>
      <c r="M520" s="183" t="s">
        <v>19</v>
      </c>
      <c r="N520" s="184" t="s">
        <v>42</v>
      </c>
      <c r="O520" s="65"/>
      <c r="P520" s="185">
        <f>O520*H520</f>
        <v>0</v>
      </c>
      <c r="Q520" s="185">
        <v>0.10094599999999999</v>
      </c>
      <c r="R520" s="185">
        <f>Q520*H520</f>
        <v>5.0472999999999997E-2</v>
      </c>
      <c r="S520" s="185">
        <v>0</v>
      </c>
      <c r="T520" s="186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87" t="s">
        <v>142</v>
      </c>
      <c r="AT520" s="187" t="s">
        <v>138</v>
      </c>
      <c r="AU520" s="187" t="s">
        <v>81</v>
      </c>
      <c r="AY520" s="18" t="s">
        <v>136</v>
      </c>
      <c r="BE520" s="188">
        <f>IF(N520="základní",J520,0)</f>
        <v>0</v>
      </c>
      <c r="BF520" s="188">
        <f>IF(N520="snížená",J520,0)</f>
        <v>0</v>
      </c>
      <c r="BG520" s="188">
        <f>IF(N520="zákl. přenesená",J520,0)</f>
        <v>0</v>
      </c>
      <c r="BH520" s="188">
        <f>IF(N520="sníž. přenesená",J520,0)</f>
        <v>0</v>
      </c>
      <c r="BI520" s="188">
        <f>IF(N520="nulová",J520,0)</f>
        <v>0</v>
      </c>
      <c r="BJ520" s="18" t="s">
        <v>79</v>
      </c>
      <c r="BK520" s="188">
        <f>ROUND(I520*H520,2)</f>
        <v>0</v>
      </c>
      <c r="BL520" s="18" t="s">
        <v>142</v>
      </c>
      <c r="BM520" s="187" t="s">
        <v>510</v>
      </c>
    </row>
    <row r="521" spans="1:65" s="2" customFormat="1" ht="11.25">
      <c r="A521" s="35"/>
      <c r="B521" s="36"/>
      <c r="C521" s="37"/>
      <c r="D521" s="189" t="s">
        <v>144</v>
      </c>
      <c r="E521" s="37"/>
      <c r="F521" s="190" t="s">
        <v>511</v>
      </c>
      <c r="G521" s="37"/>
      <c r="H521" s="37"/>
      <c r="I521" s="191"/>
      <c r="J521" s="37"/>
      <c r="K521" s="37"/>
      <c r="L521" s="40"/>
      <c r="M521" s="192"/>
      <c r="N521" s="193"/>
      <c r="O521" s="65"/>
      <c r="P521" s="65"/>
      <c r="Q521" s="65"/>
      <c r="R521" s="65"/>
      <c r="S521" s="65"/>
      <c r="T521" s="66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8" t="s">
        <v>144</v>
      </c>
      <c r="AU521" s="18" t="s">
        <v>81</v>
      </c>
    </row>
    <row r="522" spans="1:65" s="13" customFormat="1" ht="11.25">
      <c r="B522" s="194"/>
      <c r="C522" s="195"/>
      <c r="D522" s="196" t="s">
        <v>157</v>
      </c>
      <c r="E522" s="197" t="s">
        <v>19</v>
      </c>
      <c r="F522" s="198" t="s">
        <v>512</v>
      </c>
      <c r="G522" s="195"/>
      <c r="H522" s="199">
        <v>0.5</v>
      </c>
      <c r="I522" s="200"/>
      <c r="J522" s="195"/>
      <c r="K522" s="195"/>
      <c r="L522" s="201"/>
      <c r="M522" s="202"/>
      <c r="N522" s="203"/>
      <c r="O522" s="203"/>
      <c r="P522" s="203"/>
      <c r="Q522" s="203"/>
      <c r="R522" s="203"/>
      <c r="S522" s="203"/>
      <c r="T522" s="204"/>
      <c r="AT522" s="205" t="s">
        <v>157</v>
      </c>
      <c r="AU522" s="205" t="s">
        <v>81</v>
      </c>
      <c r="AV522" s="13" t="s">
        <v>81</v>
      </c>
      <c r="AW522" s="13" t="s">
        <v>32</v>
      </c>
      <c r="AX522" s="13" t="s">
        <v>71</v>
      </c>
      <c r="AY522" s="205" t="s">
        <v>136</v>
      </c>
    </row>
    <row r="523" spans="1:65" s="2" customFormat="1" ht="37.9" customHeight="1">
      <c r="A523" s="35"/>
      <c r="B523" s="36"/>
      <c r="C523" s="175" t="s">
        <v>513</v>
      </c>
      <c r="D523" s="175" t="s">
        <v>138</v>
      </c>
      <c r="E523" s="176" t="s">
        <v>514</v>
      </c>
      <c r="F523" s="177" t="s">
        <v>515</v>
      </c>
      <c r="G523" s="178" t="s">
        <v>141</v>
      </c>
      <c r="H523" s="179">
        <v>731.5</v>
      </c>
      <c r="I523" s="180"/>
      <c r="J523" s="181">
        <f>ROUND(I523*H523,2)</f>
        <v>0</v>
      </c>
      <c r="K523" s="182"/>
      <c r="L523" s="40"/>
      <c r="M523" s="183" t="s">
        <v>19</v>
      </c>
      <c r="N523" s="184" t="s">
        <v>42</v>
      </c>
      <c r="O523" s="65"/>
      <c r="P523" s="185">
        <f>O523*H523</f>
        <v>0</v>
      </c>
      <c r="Q523" s="185">
        <v>0</v>
      </c>
      <c r="R523" s="185">
        <f>Q523*H523</f>
        <v>0</v>
      </c>
      <c r="S523" s="185">
        <v>0</v>
      </c>
      <c r="T523" s="186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87" t="s">
        <v>142</v>
      </c>
      <c r="AT523" s="187" t="s">
        <v>138</v>
      </c>
      <c r="AU523" s="187" t="s">
        <v>81</v>
      </c>
      <c r="AY523" s="18" t="s">
        <v>136</v>
      </c>
      <c r="BE523" s="188">
        <f>IF(N523="základní",J523,0)</f>
        <v>0</v>
      </c>
      <c r="BF523" s="188">
        <f>IF(N523="snížená",J523,0)</f>
        <v>0</v>
      </c>
      <c r="BG523" s="188">
        <f>IF(N523="zákl. přenesená",J523,0)</f>
        <v>0</v>
      </c>
      <c r="BH523" s="188">
        <f>IF(N523="sníž. přenesená",J523,0)</f>
        <v>0</v>
      </c>
      <c r="BI523" s="188">
        <f>IF(N523="nulová",J523,0)</f>
        <v>0</v>
      </c>
      <c r="BJ523" s="18" t="s">
        <v>79</v>
      </c>
      <c r="BK523" s="188">
        <f>ROUND(I523*H523,2)</f>
        <v>0</v>
      </c>
      <c r="BL523" s="18" t="s">
        <v>142</v>
      </c>
      <c r="BM523" s="187" t="s">
        <v>516</v>
      </c>
    </row>
    <row r="524" spans="1:65" s="2" customFormat="1" ht="11.25">
      <c r="A524" s="35"/>
      <c r="B524" s="36"/>
      <c r="C524" s="37"/>
      <c r="D524" s="189" t="s">
        <v>144</v>
      </c>
      <c r="E524" s="37"/>
      <c r="F524" s="190" t="s">
        <v>517</v>
      </c>
      <c r="G524" s="37"/>
      <c r="H524" s="37"/>
      <c r="I524" s="191"/>
      <c r="J524" s="37"/>
      <c r="K524" s="37"/>
      <c r="L524" s="40"/>
      <c r="M524" s="192"/>
      <c r="N524" s="193"/>
      <c r="O524" s="65"/>
      <c r="P524" s="65"/>
      <c r="Q524" s="65"/>
      <c r="R524" s="65"/>
      <c r="S524" s="65"/>
      <c r="T524" s="66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8" t="s">
        <v>144</v>
      </c>
      <c r="AU524" s="18" t="s">
        <v>81</v>
      </c>
    </row>
    <row r="525" spans="1:65" s="14" customFormat="1" ht="11.25">
      <c r="B525" s="218"/>
      <c r="C525" s="219"/>
      <c r="D525" s="196" t="s">
        <v>157</v>
      </c>
      <c r="E525" s="220" t="s">
        <v>19</v>
      </c>
      <c r="F525" s="221" t="s">
        <v>207</v>
      </c>
      <c r="G525" s="219"/>
      <c r="H525" s="220" t="s">
        <v>19</v>
      </c>
      <c r="I525" s="222"/>
      <c r="J525" s="219"/>
      <c r="K525" s="219"/>
      <c r="L525" s="223"/>
      <c r="M525" s="224"/>
      <c r="N525" s="225"/>
      <c r="O525" s="225"/>
      <c r="P525" s="225"/>
      <c r="Q525" s="225"/>
      <c r="R525" s="225"/>
      <c r="S525" s="225"/>
      <c r="T525" s="226"/>
      <c r="AT525" s="227" t="s">
        <v>157</v>
      </c>
      <c r="AU525" s="227" t="s">
        <v>81</v>
      </c>
      <c r="AV525" s="14" t="s">
        <v>79</v>
      </c>
      <c r="AW525" s="14" t="s">
        <v>32</v>
      </c>
      <c r="AX525" s="14" t="s">
        <v>71</v>
      </c>
      <c r="AY525" s="227" t="s">
        <v>136</v>
      </c>
    </row>
    <row r="526" spans="1:65" s="13" customFormat="1" ht="11.25">
      <c r="B526" s="194"/>
      <c r="C526" s="195"/>
      <c r="D526" s="196" t="s">
        <v>157</v>
      </c>
      <c r="E526" s="197" t="s">
        <v>19</v>
      </c>
      <c r="F526" s="198" t="s">
        <v>208</v>
      </c>
      <c r="G526" s="195"/>
      <c r="H526" s="199">
        <v>10.48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157</v>
      </c>
      <c r="AU526" s="205" t="s">
        <v>81</v>
      </c>
      <c r="AV526" s="13" t="s">
        <v>81</v>
      </c>
      <c r="AW526" s="13" t="s">
        <v>32</v>
      </c>
      <c r="AX526" s="13" t="s">
        <v>71</v>
      </c>
      <c r="AY526" s="205" t="s">
        <v>136</v>
      </c>
    </row>
    <row r="527" spans="1:65" s="13" customFormat="1" ht="11.25">
      <c r="B527" s="194"/>
      <c r="C527" s="195"/>
      <c r="D527" s="196" t="s">
        <v>157</v>
      </c>
      <c r="E527" s="197" t="s">
        <v>19</v>
      </c>
      <c r="F527" s="198" t="s">
        <v>209</v>
      </c>
      <c r="G527" s="195"/>
      <c r="H527" s="199">
        <v>12.27</v>
      </c>
      <c r="I527" s="200"/>
      <c r="J527" s="195"/>
      <c r="K527" s="195"/>
      <c r="L527" s="201"/>
      <c r="M527" s="202"/>
      <c r="N527" s="203"/>
      <c r="O527" s="203"/>
      <c r="P527" s="203"/>
      <c r="Q527" s="203"/>
      <c r="R527" s="203"/>
      <c r="S527" s="203"/>
      <c r="T527" s="204"/>
      <c r="AT527" s="205" t="s">
        <v>157</v>
      </c>
      <c r="AU527" s="205" t="s">
        <v>81</v>
      </c>
      <c r="AV527" s="13" t="s">
        <v>81</v>
      </c>
      <c r="AW527" s="13" t="s">
        <v>32</v>
      </c>
      <c r="AX527" s="13" t="s">
        <v>71</v>
      </c>
      <c r="AY527" s="205" t="s">
        <v>136</v>
      </c>
    </row>
    <row r="528" spans="1:65" s="13" customFormat="1" ht="11.25">
      <c r="B528" s="194"/>
      <c r="C528" s="195"/>
      <c r="D528" s="196" t="s">
        <v>157</v>
      </c>
      <c r="E528" s="197" t="s">
        <v>19</v>
      </c>
      <c r="F528" s="198" t="s">
        <v>210</v>
      </c>
      <c r="G528" s="195"/>
      <c r="H528" s="199">
        <v>5.51</v>
      </c>
      <c r="I528" s="200"/>
      <c r="J528" s="195"/>
      <c r="K528" s="195"/>
      <c r="L528" s="201"/>
      <c r="M528" s="202"/>
      <c r="N528" s="203"/>
      <c r="O528" s="203"/>
      <c r="P528" s="203"/>
      <c r="Q528" s="203"/>
      <c r="R528" s="203"/>
      <c r="S528" s="203"/>
      <c r="T528" s="204"/>
      <c r="AT528" s="205" t="s">
        <v>157</v>
      </c>
      <c r="AU528" s="205" t="s">
        <v>81</v>
      </c>
      <c r="AV528" s="13" t="s">
        <v>81</v>
      </c>
      <c r="AW528" s="13" t="s">
        <v>32</v>
      </c>
      <c r="AX528" s="13" t="s">
        <v>71</v>
      </c>
      <c r="AY528" s="205" t="s">
        <v>136</v>
      </c>
    </row>
    <row r="529" spans="2:51" s="13" customFormat="1" ht="11.25">
      <c r="B529" s="194"/>
      <c r="C529" s="195"/>
      <c r="D529" s="196" t="s">
        <v>157</v>
      </c>
      <c r="E529" s="197" t="s">
        <v>19</v>
      </c>
      <c r="F529" s="198" t="s">
        <v>211</v>
      </c>
      <c r="G529" s="195"/>
      <c r="H529" s="199">
        <v>28.61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157</v>
      </c>
      <c r="AU529" s="205" t="s">
        <v>81</v>
      </c>
      <c r="AV529" s="13" t="s">
        <v>81</v>
      </c>
      <c r="AW529" s="13" t="s">
        <v>32</v>
      </c>
      <c r="AX529" s="13" t="s">
        <v>71</v>
      </c>
      <c r="AY529" s="205" t="s">
        <v>136</v>
      </c>
    </row>
    <row r="530" spans="2:51" s="14" customFormat="1" ht="11.25">
      <c r="B530" s="218"/>
      <c r="C530" s="219"/>
      <c r="D530" s="196" t="s">
        <v>157</v>
      </c>
      <c r="E530" s="220" t="s">
        <v>19</v>
      </c>
      <c r="F530" s="221" t="s">
        <v>223</v>
      </c>
      <c r="G530" s="219"/>
      <c r="H530" s="220" t="s">
        <v>19</v>
      </c>
      <c r="I530" s="222"/>
      <c r="J530" s="219"/>
      <c r="K530" s="219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157</v>
      </c>
      <c r="AU530" s="227" t="s">
        <v>81</v>
      </c>
      <c r="AV530" s="14" t="s">
        <v>79</v>
      </c>
      <c r="AW530" s="14" t="s">
        <v>32</v>
      </c>
      <c r="AX530" s="14" t="s">
        <v>71</v>
      </c>
      <c r="AY530" s="227" t="s">
        <v>136</v>
      </c>
    </row>
    <row r="531" spans="2:51" s="13" customFormat="1" ht="11.25">
      <c r="B531" s="194"/>
      <c r="C531" s="195"/>
      <c r="D531" s="196" t="s">
        <v>157</v>
      </c>
      <c r="E531" s="197" t="s">
        <v>19</v>
      </c>
      <c r="F531" s="198" t="s">
        <v>224</v>
      </c>
      <c r="G531" s="195"/>
      <c r="H531" s="199">
        <v>19.8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157</v>
      </c>
      <c r="AU531" s="205" t="s">
        <v>81</v>
      </c>
      <c r="AV531" s="13" t="s">
        <v>81</v>
      </c>
      <c r="AW531" s="13" t="s">
        <v>32</v>
      </c>
      <c r="AX531" s="13" t="s">
        <v>71</v>
      </c>
      <c r="AY531" s="205" t="s">
        <v>136</v>
      </c>
    </row>
    <row r="532" spans="2:51" s="13" customFormat="1" ht="11.25">
      <c r="B532" s="194"/>
      <c r="C532" s="195"/>
      <c r="D532" s="196" t="s">
        <v>157</v>
      </c>
      <c r="E532" s="197" t="s">
        <v>19</v>
      </c>
      <c r="F532" s="198" t="s">
        <v>230</v>
      </c>
      <c r="G532" s="195"/>
      <c r="H532" s="199">
        <v>32.99</v>
      </c>
      <c r="I532" s="200"/>
      <c r="J532" s="195"/>
      <c r="K532" s="195"/>
      <c r="L532" s="201"/>
      <c r="M532" s="202"/>
      <c r="N532" s="203"/>
      <c r="O532" s="203"/>
      <c r="P532" s="203"/>
      <c r="Q532" s="203"/>
      <c r="R532" s="203"/>
      <c r="S532" s="203"/>
      <c r="T532" s="204"/>
      <c r="AT532" s="205" t="s">
        <v>157</v>
      </c>
      <c r="AU532" s="205" t="s">
        <v>81</v>
      </c>
      <c r="AV532" s="13" t="s">
        <v>81</v>
      </c>
      <c r="AW532" s="13" t="s">
        <v>32</v>
      </c>
      <c r="AX532" s="13" t="s">
        <v>71</v>
      </c>
      <c r="AY532" s="205" t="s">
        <v>136</v>
      </c>
    </row>
    <row r="533" spans="2:51" s="13" customFormat="1" ht="11.25">
      <c r="B533" s="194"/>
      <c r="C533" s="195"/>
      <c r="D533" s="196" t="s">
        <v>157</v>
      </c>
      <c r="E533" s="197" t="s">
        <v>19</v>
      </c>
      <c r="F533" s="198" t="s">
        <v>239</v>
      </c>
      <c r="G533" s="195"/>
      <c r="H533" s="199">
        <v>41.33</v>
      </c>
      <c r="I533" s="200"/>
      <c r="J533" s="195"/>
      <c r="K533" s="195"/>
      <c r="L533" s="201"/>
      <c r="M533" s="202"/>
      <c r="N533" s="203"/>
      <c r="O533" s="203"/>
      <c r="P533" s="203"/>
      <c r="Q533" s="203"/>
      <c r="R533" s="203"/>
      <c r="S533" s="203"/>
      <c r="T533" s="204"/>
      <c r="AT533" s="205" t="s">
        <v>157</v>
      </c>
      <c r="AU533" s="205" t="s">
        <v>81</v>
      </c>
      <c r="AV533" s="13" t="s">
        <v>81</v>
      </c>
      <c r="AW533" s="13" t="s">
        <v>32</v>
      </c>
      <c r="AX533" s="13" t="s">
        <v>71</v>
      </c>
      <c r="AY533" s="205" t="s">
        <v>136</v>
      </c>
    </row>
    <row r="534" spans="2:51" s="13" customFormat="1" ht="11.25">
      <c r="B534" s="194"/>
      <c r="C534" s="195"/>
      <c r="D534" s="196" t="s">
        <v>157</v>
      </c>
      <c r="E534" s="197" t="s">
        <v>19</v>
      </c>
      <c r="F534" s="198" t="s">
        <v>240</v>
      </c>
      <c r="G534" s="195"/>
      <c r="H534" s="199">
        <v>19.16</v>
      </c>
      <c r="I534" s="200"/>
      <c r="J534" s="195"/>
      <c r="K534" s="195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157</v>
      </c>
      <c r="AU534" s="205" t="s">
        <v>81</v>
      </c>
      <c r="AV534" s="13" t="s">
        <v>81</v>
      </c>
      <c r="AW534" s="13" t="s">
        <v>32</v>
      </c>
      <c r="AX534" s="13" t="s">
        <v>71</v>
      </c>
      <c r="AY534" s="205" t="s">
        <v>136</v>
      </c>
    </row>
    <row r="535" spans="2:51" s="13" customFormat="1" ht="11.25">
      <c r="B535" s="194"/>
      <c r="C535" s="195"/>
      <c r="D535" s="196" t="s">
        <v>157</v>
      </c>
      <c r="E535" s="197" t="s">
        <v>19</v>
      </c>
      <c r="F535" s="198" t="s">
        <v>241</v>
      </c>
      <c r="G535" s="195"/>
      <c r="H535" s="199">
        <v>22.62</v>
      </c>
      <c r="I535" s="200"/>
      <c r="J535" s="195"/>
      <c r="K535" s="195"/>
      <c r="L535" s="201"/>
      <c r="M535" s="202"/>
      <c r="N535" s="203"/>
      <c r="O535" s="203"/>
      <c r="P535" s="203"/>
      <c r="Q535" s="203"/>
      <c r="R535" s="203"/>
      <c r="S535" s="203"/>
      <c r="T535" s="204"/>
      <c r="AT535" s="205" t="s">
        <v>157</v>
      </c>
      <c r="AU535" s="205" t="s">
        <v>81</v>
      </c>
      <c r="AV535" s="13" t="s">
        <v>81</v>
      </c>
      <c r="AW535" s="13" t="s">
        <v>32</v>
      </c>
      <c r="AX535" s="13" t="s">
        <v>71</v>
      </c>
      <c r="AY535" s="205" t="s">
        <v>136</v>
      </c>
    </row>
    <row r="536" spans="2:51" s="13" customFormat="1" ht="11.25">
      <c r="B536" s="194"/>
      <c r="C536" s="195"/>
      <c r="D536" s="196" t="s">
        <v>157</v>
      </c>
      <c r="E536" s="197" t="s">
        <v>19</v>
      </c>
      <c r="F536" s="198" t="s">
        <v>242</v>
      </c>
      <c r="G536" s="195"/>
      <c r="H536" s="199">
        <v>6.37</v>
      </c>
      <c r="I536" s="200"/>
      <c r="J536" s="195"/>
      <c r="K536" s="195"/>
      <c r="L536" s="201"/>
      <c r="M536" s="202"/>
      <c r="N536" s="203"/>
      <c r="O536" s="203"/>
      <c r="P536" s="203"/>
      <c r="Q536" s="203"/>
      <c r="R536" s="203"/>
      <c r="S536" s="203"/>
      <c r="T536" s="204"/>
      <c r="AT536" s="205" t="s">
        <v>157</v>
      </c>
      <c r="AU536" s="205" t="s">
        <v>81</v>
      </c>
      <c r="AV536" s="13" t="s">
        <v>81</v>
      </c>
      <c r="AW536" s="13" t="s">
        <v>32</v>
      </c>
      <c r="AX536" s="13" t="s">
        <v>71</v>
      </c>
      <c r="AY536" s="205" t="s">
        <v>136</v>
      </c>
    </row>
    <row r="537" spans="2:51" s="13" customFormat="1" ht="11.25">
      <c r="B537" s="194"/>
      <c r="C537" s="195"/>
      <c r="D537" s="196" t="s">
        <v>157</v>
      </c>
      <c r="E537" s="197" t="s">
        <v>19</v>
      </c>
      <c r="F537" s="198" t="s">
        <v>243</v>
      </c>
      <c r="G537" s="195"/>
      <c r="H537" s="199">
        <v>5.25</v>
      </c>
      <c r="I537" s="200"/>
      <c r="J537" s="195"/>
      <c r="K537" s="195"/>
      <c r="L537" s="201"/>
      <c r="M537" s="202"/>
      <c r="N537" s="203"/>
      <c r="O537" s="203"/>
      <c r="P537" s="203"/>
      <c r="Q537" s="203"/>
      <c r="R537" s="203"/>
      <c r="S537" s="203"/>
      <c r="T537" s="204"/>
      <c r="AT537" s="205" t="s">
        <v>157</v>
      </c>
      <c r="AU537" s="205" t="s">
        <v>81</v>
      </c>
      <c r="AV537" s="13" t="s">
        <v>81</v>
      </c>
      <c r="AW537" s="13" t="s">
        <v>32</v>
      </c>
      <c r="AX537" s="13" t="s">
        <v>71</v>
      </c>
      <c r="AY537" s="205" t="s">
        <v>136</v>
      </c>
    </row>
    <row r="538" spans="2:51" s="13" customFormat="1" ht="11.25">
      <c r="B538" s="194"/>
      <c r="C538" s="195"/>
      <c r="D538" s="196" t="s">
        <v>157</v>
      </c>
      <c r="E538" s="197" t="s">
        <v>19</v>
      </c>
      <c r="F538" s="198" t="s">
        <v>351</v>
      </c>
      <c r="G538" s="195"/>
      <c r="H538" s="199">
        <v>6.37</v>
      </c>
      <c r="I538" s="200"/>
      <c r="J538" s="195"/>
      <c r="K538" s="195"/>
      <c r="L538" s="201"/>
      <c r="M538" s="202"/>
      <c r="N538" s="203"/>
      <c r="O538" s="203"/>
      <c r="P538" s="203"/>
      <c r="Q538" s="203"/>
      <c r="R538" s="203"/>
      <c r="S538" s="203"/>
      <c r="T538" s="204"/>
      <c r="AT538" s="205" t="s">
        <v>157</v>
      </c>
      <c r="AU538" s="205" t="s">
        <v>81</v>
      </c>
      <c r="AV538" s="13" t="s">
        <v>81</v>
      </c>
      <c r="AW538" s="13" t="s">
        <v>32</v>
      </c>
      <c r="AX538" s="13" t="s">
        <v>71</v>
      </c>
      <c r="AY538" s="205" t="s">
        <v>136</v>
      </c>
    </row>
    <row r="539" spans="2:51" s="13" customFormat="1" ht="11.25">
      <c r="B539" s="194"/>
      <c r="C539" s="195"/>
      <c r="D539" s="196" t="s">
        <v>157</v>
      </c>
      <c r="E539" s="197" t="s">
        <v>19</v>
      </c>
      <c r="F539" s="198" t="s">
        <v>245</v>
      </c>
      <c r="G539" s="195"/>
      <c r="H539" s="199">
        <v>2.85</v>
      </c>
      <c r="I539" s="200"/>
      <c r="J539" s="195"/>
      <c r="K539" s="195"/>
      <c r="L539" s="201"/>
      <c r="M539" s="202"/>
      <c r="N539" s="203"/>
      <c r="O539" s="203"/>
      <c r="P539" s="203"/>
      <c r="Q539" s="203"/>
      <c r="R539" s="203"/>
      <c r="S539" s="203"/>
      <c r="T539" s="204"/>
      <c r="AT539" s="205" t="s">
        <v>157</v>
      </c>
      <c r="AU539" s="205" t="s">
        <v>81</v>
      </c>
      <c r="AV539" s="13" t="s">
        <v>81</v>
      </c>
      <c r="AW539" s="13" t="s">
        <v>32</v>
      </c>
      <c r="AX539" s="13" t="s">
        <v>71</v>
      </c>
      <c r="AY539" s="205" t="s">
        <v>136</v>
      </c>
    </row>
    <row r="540" spans="2:51" s="13" customFormat="1" ht="11.25">
      <c r="B540" s="194"/>
      <c r="C540" s="195"/>
      <c r="D540" s="196" t="s">
        <v>157</v>
      </c>
      <c r="E540" s="197" t="s">
        <v>19</v>
      </c>
      <c r="F540" s="198" t="s">
        <v>246</v>
      </c>
      <c r="G540" s="195"/>
      <c r="H540" s="199">
        <v>2.66</v>
      </c>
      <c r="I540" s="200"/>
      <c r="J540" s="195"/>
      <c r="K540" s="195"/>
      <c r="L540" s="201"/>
      <c r="M540" s="202"/>
      <c r="N540" s="203"/>
      <c r="O540" s="203"/>
      <c r="P540" s="203"/>
      <c r="Q540" s="203"/>
      <c r="R540" s="203"/>
      <c r="S540" s="203"/>
      <c r="T540" s="204"/>
      <c r="AT540" s="205" t="s">
        <v>157</v>
      </c>
      <c r="AU540" s="205" t="s">
        <v>81</v>
      </c>
      <c r="AV540" s="13" t="s">
        <v>81</v>
      </c>
      <c r="AW540" s="13" t="s">
        <v>32</v>
      </c>
      <c r="AX540" s="13" t="s">
        <v>71</v>
      </c>
      <c r="AY540" s="205" t="s">
        <v>136</v>
      </c>
    </row>
    <row r="541" spans="2:51" s="13" customFormat="1" ht="11.25">
      <c r="B541" s="194"/>
      <c r="C541" s="195"/>
      <c r="D541" s="196" t="s">
        <v>157</v>
      </c>
      <c r="E541" s="197" t="s">
        <v>19</v>
      </c>
      <c r="F541" s="198" t="s">
        <v>247</v>
      </c>
      <c r="G541" s="195"/>
      <c r="H541" s="199">
        <v>6.66</v>
      </c>
      <c r="I541" s="200"/>
      <c r="J541" s="195"/>
      <c r="K541" s="195"/>
      <c r="L541" s="201"/>
      <c r="M541" s="202"/>
      <c r="N541" s="203"/>
      <c r="O541" s="203"/>
      <c r="P541" s="203"/>
      <c r="Q541" s="203"/>
      <c r="R541" s="203"/>
      <c r="S541" s="203"/>
      <c r="T541" s="204"/>
      <c r="AT541" s="205" t="s">
        <v>157</v>
      </c>
      <c r="AU541" s="205" t="s">
        <v>81</v>
      </c>
      <c r="AV541" s="13" t="s">
        <v>81</v>
      </c>
      <c r="AW541" s="13" t="s">
        <v>32</v>
      </c>
      <c r="AX541" s="13" t="s">
        <v>71</v>
      </c>
      <c r="AY541" s="205" t="s">
        <v>136</v>
      </c>
    </row>
    <row r="542" spans="2:51" s="13" customFormat="1" ht="11.25">
      <c r="B542" s="194"/>
      <c r="C542" s="195"/>
      <c r="D542" s="196" t="s">
        <v>157</v>
      </c>
      <c r="E542" s="197" t="s">
        <v>19</v>
      </c>
      <c r="F542" s="198" t="s">
        <v>459</v>
      </c>
      <c r="G542" s="195"/>
      <c r="H542" s="199">
        <v>48.18</v>
      </c>
      <c r="I542" s="200"/>
      <c r="J542" s="195"/>
      <c r="K542" s="195"/>
      <c r="L542" s="201"/>
      <c r="M542" s="202"/>
      <c r="N542" s="203"/>
      <c r="O542" s="203"/>
      <c r="P542" s="203"/>
      <c r="Q542" s="203"/>
      <c r="R542" s="203"/>
      <c r="S542" s="203"/>
      <c r="T542" s="204"/>
      <c r="AT542" s="205" t="s">
        <v>157</v>
      </c>
      <c r="AU542" s="205" t="s">
        <v>81</v>
      </c>
      <c r="AV542" s="13" t="s">
        <v>81</v>
      </c>
      <c r="AW542" s="13" t="s">
        <v>32</v>
      </c>
      <c r="AX542" s="13" t="s">
        <v>71</v>
      </c>
      <c r="AY542" s="205" t="s">
        <v>136</v>
      </c>
    </row>
    <row r="543" spans="2:51" s="13" customFormat="1" ht="11.25">
      <c r="B543" s="194"/>
      <c r="C543" s="195"/>
      <c r="D543" s="196" t="s">
        <v>157</v>
      </c>
      <c r="E543" s="197" t="s">
        <v>19</v>
      </c>
      <c r="F543" s="198" t="s">
        <v>249</v>
      </c>
      <c r="G543" s="195"/>
      <c r="H543" s="199">
        <v>12.78</v>
      </c>
      <c r="I543" s="200"/>
      <c r="J543" s="195"/>
      <c r="K543" s="195"/>
      <c r="L543" s="201"/>
      <c r="M543" s="202"/>
      <c r="N543" s="203"/>
      <c r="O543" s="203"/>
      <c r="P543" s="203"/>
      <c r="Q543" s="203"/>
      <c r="R543" s="203"/>
      <c r="S543" s="203"/>
      <c r="T543" s="204"/>
      <c r="AT543" s="205" t="s">
        <v>157</v>
      </c>
      <c r="AU543" s="205" t="s">
        <v>81</v>
      </c>
      <c r="AV543" s="13" t="s">
        <v>81</v>
      </c>
      <c r="AW543" s="13" t="s">
        <v>32</v>
      </c>
      <c r="AX543" s="13" t="s">
        <v>71</v>
      </c>
      <c r="AY543" s="205" t="s">
        <v>136</v>
      </c>
    </row>
    <row r="544" spans="2:51" s="13" customFormat="1" ht="11.25">
      <c r="B544" s="194"/>
      <c r="C544" s="195"/>
      <c r="D544" s="196" t="s">
        <v>157</v>
      </c>
      <c r="E544" s="197" t="s">
        <v>19</v>
      </c>
      <c r="F544" s="198" t="s">
        <v>250</v>
      </c>
      <c r="G544" s="195"/>
      <c r="H544" s="199">
        <v>10.8</v>
      </c>
      <c r="I544" s="200"/>
      <c r="J544" s="195"/>
      <c r="K544" s="195"/>
      <c r="L544" s="201"/>
      <c r="M544" s="202"/>
      <c r="N544" s="203"/>
      <c r="O544" s="203"/>
      <c r="P544" s="203"/>
      <c r="Q544" s="203"/>
      <c r="R544" s="203"/>
      <c r="S544" s="203"/>
      <c r="T544" s="204"/>
      <c r="AT544" s="205" t="s">
        <v>157</v>
      </c>
      <c r="AU544" s="205" t="s">
        <v>81</v>
      </c>
      <c r="AV544" s="13" t="s">
        <v>81</v>
      </c>
      <c r="AW544" s="13" t="s">
        <v>32</v>
      </c>
      <c r="AX544" s="13" t="s">
        <v>71</v>
      </c>
      <c r="AY544" s="205" t="s">
        <v>136</v>
      </c>
    </row>
    <row r="545" spans="2:51" s="13" customFormat="1" ht="11.25">
      <c r="B545" s="194"/>
      <c r="C545" s="195"/>
      <c r="D545" s="196" t="s">
        <v>157</v>
      </c>
      <c r="E545" s="197" t="s">
        <v>19</v>
      </c>
      <c r="F545" s="198" t="s">
        <v>460</v>
      </c>
      <c r="G545" s="195"/>
      <c r="H545" s="199">
        <v>66.33</v>
      </c>
      <c r="I545" s="200"/>
      <c r="J545" s="195"/>
      <c r="K545" s="195"/>
      <c r="L545" s="201"/>
      <c r="M545" s="202"/>
      <c r="N545" s="203"/>
      <c r="O545" s="203"/>
      <c r="P545" s="203"/>
      <c r="Q545" s="203"/>
      <c r="R545" s="203"/>
      <c r="S545" s="203"/>
      <c r="T545" s="204"/>
      <c r="AT545" s="205" t="s">
        <v>157</v>
      </c>
      <c r="AU545" s="205" t="s">
        <v>81</v>
      </c>
      <c r="AV545" s="13" t="s">
        <v>81</v>
      </c>
      <c r="AW545" s="13" t="s">
        <v>32</v>
      </c>
      <c r="AX545" s="13" t="s">
        <v>71</v>
      </c>
      <c r="AY545" s="205" t="s">
        <v>136</v>
      </c>
    </row>
    <row r="546" spans="2:51" s="14" customFormat="1" ht="11.25">
      <c r="B546" s="218"/>
      <c r="C546" s="219"/>
      <c r="D546" s="196" t="s">
        <v>157</v>
      </c>
      <c r="E546" s="220" t="s">
        <v>19</v>
      </c>
      <c r="F546" s="221" t="s">
        <v>252</v>
      </c>
      <c r="G546" s="219"/>
      <c r="H546" s="220" t="s">
        <v>19</v>
      </c>
      <c r="I546" s="222"/>
      <c r="J546" s="219"/>
      <c r="K546" s="219"/>
      <c r="L546" s="223"/>
      <c r="M546" s="224"/>
      <c r="N546" s="225"/>
      <c r="O546" s="225"/>
      <c r="P546" s="225"/>
      <c r="Q546" s="225"/>
      <c r="R546" s="225"/>
      <c r="S546" s="225"/>
      <c r="T546" s="226"/>
      <c r="AT546" s="227" t="s">
        <v>157</v>
      </c>
      <c r="AU546" s="227" t="s">
        <v>81</v>
      </c>
      <c r="AV546" s="14" t="s">
        <v>79</v>
      </c>
      <c r="AW546" s="14" t="s">
        <v>32</v>
      </c>
      <c r="AX546" s="14" t="s">
        <v>71</v>
      </c>
      <c r="AY546" s="227" t="s">
        <v>136</v>
      </c>
    </row>
    <row r="547" spans="2:51" s="13" customFormat="1" ht="11.25">
      <c r="B547" s="194"/>
      <c r="C547" s="195"/>
      <c r="D547" s="196" t="s">
        <v>157</v>
      </c>
      <c r="E547" s="197" t="s">
        <v>19</v>
      </c>
      <c r="F547" s="198" t="s">
        <v>253</v>
      </c>
      <c r="G547" s="195"/>
      <c r="H547" s="199">
        <v>61.46</v>
      </c>
      <c r="I547" s="200"/>
      <c r="J547" s="195"/>
      <c r="K547" s="195"/>
      <c r="L547" s="201"/>
      <c r="M547" s="202"/>
      <c r="N547" s="203"/>
      <c r="O547" s="203"/>
      <c r="P547" s="203"/>
      <c r="Q547" s="203"/>
      <c r="R547" s="203"/>
      <c r="S547" s="203"/>
      <c r="T547" s="204"/>
      <c r="AT547" s="205" t="s">
        <v>157</v>
      </c>
      <c r="AU547" s="205" t="s">
        <v>81</v>
      </c>
      <c r="AV547" s="13" t="s">
        <v>81</v>
      </c>
      <c r="AW547" s="13" t="s">
        <v>32</v>
      </c>
      <c r="AX547" s="13" t="s">
        <v>71</v>
      </c>
      <c r="AY547" s="205" t="s">
        <v>136</v>
      </c>
    </row>
    <row r="548" spans="2:51" s="13" customFormat="1" ht="11.25">
      <c r="B548" s="194"/>
      <c r="C548" s="195"/>
      <c r="D548" s="196" t="s">
        <v>157</v>
      </c>
      <c r="E548" s="197" t="s">
        <v>19</v>
      </c>
      <c r="F548" s="198" t="s">
        <v>254</v>
      </c>
      <c r="G548" s="195"/>
      <c r="H548" s="199">
        <v>10.92</v>
      </c>
      <c r="I548" s="200"/>
      <c r="J548" s="195"/>
      <c r="K548" s="195"/>
      <c r="L548" s="201"/>
      <c r="M548" s="202"/>
      <c r="N548" s="203"/>
      <c r="O548" s="203"/>
      <c r="P548" s="203"/>
      <c r="Q548" s="203"/>
      <c r="R548" s="203"/>
      <c r="S548" s="203"/>
      <c r="T548" s="204"/>
      <c r="AT548" s="205" t="s">
        <v>157</v>
      </c>
      <c r="AU548" s="205" t="s">
        <v>81</v>
      </c>
      <c r="AV548" s="13" t="s">
        <v>81</v>
      </c>
      <c r="AW548" s="13" t="s">
        <v>32</v>
      </c>
      <c r="AX548" s="13" t="s">
        <v>71</v>
      </c>
      <c r="AY548" s="205" t="s">
        <v>136</v>
      </c>
    </row>
    <row r="549" spans="2:51" s="13" customFormat="1" ht="11.25">
      <c r="B549" s="194"/>
      <c r="C549" s="195"/>
      <c r="D549" s="196" t="s">
        <v>157</v>
      </c>
      <c r="E549" s="197" t="s">
        <v>19</v>
      </c>
      <c r="F549" s="198" t="s">
        <v>255</v>
      </c>
      <c r="G549" s="195"/>
      <c r="H549" s="199">
        <v>17.89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157</v>
      </c>
      <c r="AU549" s="205" t="s">
        <v>81</v>
      </c>
      <c r="AV549" s="13" t="s">
        <v>81</v>
      </c>
      <c r="AW549" s="13" t="s">
        <v>32</v>
      </c>
      <c r="AX549" s="13" t="s">
        <v>71</v>
      </c>
      <c r="AY549" s="205" t="s">
        <v>136</v>
      </c>
    </row>
    <row r="550" spans="2:51" s="13" customFormat="1" ht="11.25">
      <c r="B550" s="194"/>
      <c r="C550" s="195"/>
      <c r="D550" s="196" t="s">
        <v>157</v>
      </c>
      <c r="E550" s="197" t="s">
        <v>19</v>
      </c>
      <c r="F550" s="198" t="s">
        <v>260</v>
      </c>
      <c r="G550" s="195"/>
      <c r="H550" s="199">
        <v>6.79</v>
      </c>
      <c r="I550" s="200"/>
      <c r="J550" s="195"/>
      <c r="K550" s="195"/>
      <c r="L550" s="201"/>
      <c r="M550" s="202"/>
      <c r="N550" s="203"/>
      <c r="O550" s="203"/>
      <c r="P550" s="203"/>
      <c r="Q550" s="203"/>
      <c r="R550" s="203"/>
      <c r="S550" s="203"/>
      <c r="T550" s="204"/>
      <c r="AT550" s="205" t="s">
        <v>157</v>
      </c>
      <c r="AU550" s="205" t="s">
        <v>81</v>
      </c>
      <c r="AV550" s="13" t="s">
        <v>81</v>
      </c>
      <c r="AW550" s="13" t="s">
        <v>32</v>
      </c>
      <c r="AX550" s="13" t="s">
        <v>71</v>
      </c>
      <c r="AY550" s="205" t="s">
        <v>136</v>
      </c>
    </row>
    <row r="551" spans="2:51" s="13" customFormat="1" ht="11.25">
      <c r="B551" s="194"/>
      <c r="C551" s="195"/>
      <c r="D551" s="196" t="s">
        <v>157</v>
      </c>
      <c r="E551" s="197" t="s">
        <v>19</v>
      </c>
      <c r="F551" s="198" t="s">
        <v>261</v>
      </c>
      <c r="G551" s="195"/>
      <c r="H551" s="199">
        <v>2.74</v>
      </c>
      <c r="I551" s="200"/>
      <c r="J551" s="195"/>
      <c r="K551" s="195"/>
      <c r="L551" s="201"/>
      <c r="M551" s="202"/>
      <c r="N551" s="203"/>
      <c r="O551" s="203"/>
      <c r="P551" s="203"/>
      <c r="Q551" s="203"/>
      <c r="R551" s="203"/>
      <c r="S551" s="203"/>
      <c r="T551" s="204"/>
      <c r="AT551" s="205" t="s">
        <v>157</v>
      </c>
      <c r="AU551" s="205" t="s">
        <v>81</v>
      </c>
      <c r="AV551" s="13" t="s">
        <v>81</v>
      </c>
      <c r="AW551" s="13" t="s">
        <v>32</v>
      </c>
      <c r="AX551" s="13" t="s">
        <v>71</v>
      </c>
      <c r="AY551" s="205" t="s">
        <v>136</v>
      </c>
    </row>
    <row r="552" spans="2:51" s="13" customFormat="1" ht="11.25">
      <c r="B552" s="194"/>
      <c r="C552" s="195"/>
      <c r="D552" s="196" t="s">
        <v>157</v>
      </c>
      <c r="E552" s="197" t="s">
        <v>19</v>
      </c>
      <c r="F552" s="198" t="s">
        <v>262</v>
      </c>
      <c r="G552" s="195"/>
      <c r="H552" s="199">
        <v>2.91</v>
      </c>
      <c r="I552" s="200"/>
      <c r="J552" s="195"/>
      <c r="K552" s="195"/>
      <c r="L552" s="201"/>
      <c r="M552" s="202"/>
      <c r="N552" s="203"/>
      <c r="O552" s="203"/>
      <c r="P552" s="203"/>
      <c r="Q552" s="203"/>
      <c r="R552" s="203"/>
      <c r="S552" s="203"/>
      <c r="T552" s="204"/>
      <c r="AT552" s="205" t="s">
        <v>157</v>
      </c>
      <c r="AU552" s="205" t="s">
        <v>81</v>
      </c>
      <c r="AV552" s="13" t="s">
        <v>81</v>
      </c>
      <c r="AW552" s="13" t="s">
        <v>32</v>
      </c>
      <c r="AX552" s="13" t="s">
        <v>71</v>
      </c>
      <c r="AY552" s="205" t="s">
        <v>136</v>
      </c>
    </row>
    <row r="553" spans="2:51" s="13" customFormat="1" ht="11.25">
      <c r="B553" s="194"/>
      <c r="C553" s="195"/>
      <c r="D553" s="196" t="s">
        <v>157</v>
      </c>
      <c r="E553" s="197" t="s">
        <v>19</v>
      </c>
      <c r="F553" s="198" t="s">
        <v>465</v>
      </c>
      <c r="G553" s="195"/>
      <c r="H553" s="199">
        <v>52.47</v>
      </c>
      <c r="I553" s="200"/>
      <c r="J553" s="195"/>
      <c r="K553" s="195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157</v>
      </c>
      <c r="AU553" s="205" t="s">
        <v>81</v>
      </c>
      <c r="AV553" s="13" t="s">
        <v>81</v>
      </c>
      <c r="AW553" s="13" t="s">
        <v>32</v>
      </c>
      <c r="AX553" s="13" t="s">
        <v>71</v>
      </c>
      <c r="AY553" s="205" t="s">
        <v>136</v>
      </c>
    </row>
    <row r="554" spans="2:51" s="13" customFormat="1" ht="11.25">
      <c r="B554" s="194"/>
      <c r="C554" s="195"/>
      <c r="D554" s="196" t="s">
        <v>157</v>
      </c>
      <c r="E554" s="197" t="s">
        <v>19</v>
      </c>
      <c r="F554" s="198" t="s">
        <v>467</v>
      </c>
      <c r="G554" s="195"/>
      <c r="H554" s="199">
        <v>66.33</v>
      </c>
      <c r="I554" s="200"/>
      <c r="J554" s="195"/>
      <c r="K554" s="195"/>
      <c r="L554" s="201"/>
      <c r="M554" s="202"/>
      <c r="N554" s="203"/>
      <c r="O554" s="203"/>
      <c r="P554" s="203"/>
      <c r="Q554" s="203"/>
      <c r="R554" s="203"/>
      <c r="S554" s="203"/>
      <c r="T554" s="204"/>
      <c r="AT554" s="205" t="s">
        <v>157</v>
      </c>
      <c r="AU554" s="205" t="s">
        <v>81</v>
      </c>
      <c r="AV554" s="13" t="s">
        <v>81</v>
      </c>
      <c r="AW554" s="13" t="s">
        <v>32</v>
      </c>
      <c r="AX554" s="13" t="s">
        <v>71</v>
      </c>
      <c r="AY554" s="205" t="s">
        <v>136</v>
      </c>
    </row>
    <row r="555" spans="2:51" s="13" customFormat="1" ht="11.25">
      <c r="B555" s="194"/>
      <c r="C555" s="195"/>
      <c r="D555" s="196" t="s">
        <v>157</v>
      </c>
      <c r="E555" s="197" t="s">
        <v>19</v>
      </c>
      <c r="F555" s="198" t="s">
        <v>266</v>
      </c>
      <c r="G555" s="195"/>
      <c r="H555" s="199">
        <v>14.94</v>
      </c>
      <c r="I555" s="200"/>
      <c r="J555" s="195"/>
      <c r="K555" s="195"/>
      <c r="L555" s="201"/>
      <c r="M555" s="202"/>
      <c r="N555" s="203"/>
      <c r="O555" s="203"/>
      <c r="P555" s="203"/>
      <c r="Q555" s="203"/>
      <c r="R555" s="203"/>
      <c r="S555" s="203"/>
      <c r="T555" s="204"/>
      <c r="AT555" s="205" t="s">
        <v>157</v>
      </c>
      <c r="AU555" s="205" t="s">
        <v>81</v>
      </c>
      <c r="AV555" s="13" t="s">
        <v>81</v>
      </c>
      <c r="AW555" s="13" t="s">
        <v>32</v>
      </c>
      <c r="AX555" s="13" t="s">
        <v>71</v>
      </c>
      <c r="AY555" s="205" t="s">
        <v>136</v>
      </c>
    </row>
    <row r="556" spans="2:51" s="13" customFormat="1" ht="11.25">
      <c r="B556" s="194"/>
      <c r="C556" s="195"/>
      <c r="D556" s="196" t="s">
        <v>157</v>
      </c>
      <c r="E556" s="197" t="s">
        <v>19</v>
      </c>
      <c r="F556" s="198" t="s">
        <v>267</v>
      </c>
      <c r="G556" s="195"/>
      <c r="H556" s="199">
        <v>9</v>
      </c>
      <c r="I556" s="200"/>
      <c r="J556" s="195"/>
      <c r="K556" s="195"/>
      <c r="L556" s="201"/>
      <c r="M556" s="202"/>
      <c r="N556" s="203"/>
      <c r="O556" s="203"/>
      <c r="P556" s="203"/>
      <c r="Q556" s="203"/>
      <c r="R556" s="203"/>
      <c r="S556" s="203"/>
      <c r="T556" s="204"/>
      <c r="AT556" s="205" t="s">
        <v>157</v>
      </c>
      <c r="AU556" s="205" t="s">
        <v>81</v>
      </c>
      <c r="AV556" s="13" t="s">
        <v>81</v>
      </c>
      <c r="AW556" s="13" t="s">
        <v>32</v>
      </c>
      <c r="AX556" s="13" t="s">
        <v>71</v>
      </c>
      <c r="AY556" s="205" t="s">
        <v>136</v>
      </c>
    </row>
    <row r="557" spans="2:51" s="13" customFormat="1" ht="11.25">
      <c r="B557" s="194"/>
      <c r="C557" s="195"/>
      <c r="D557" s="196" t="s">
        <v>157</v>
      </c>
      <c r="E557" s="197" t="s">
        <v>19</v>
      </c>
      <c r="F557" s="198" t="s">
        <v>468</v>
      </c>
      <c r="G557" s="195"/>
      <c r="H557" s="199">
        <v>48.18</v>
      </c>
      <c r="I557" s="200"/>
      <c r="J557" s="195"/>
      <c r="K557" s="195"/>
      <c r="L557" s="201"/>
      <c r="M557" s="202"/>
      <c r="N557" s="203"/>
      <c r="O557" s="203"/>
      <c r="P557" s="203"/>
      <c r="Q557" s="203"/>
      <c r="R557" s="203"/>
      <c r="S557" s="203"/>
      <c r="T557" s="204"/>
      <c r="AT557" s="205" t="s">
        <v>157</v>
      </c>
      <c r="AU557" s="205" t="s">
        <v>81</v>
      </c>
      <c r="AV557" s="13" t="s">
        <v>81</v>
      </c>
      <c r="AW557" s="13" t="s">
        <v>32</v>
      </c>
      <c r="AX557" s="13" t="s">
        <v>71</v>
      </c>
      <c r="AY557" s="205" t="s">
        <v>136</v>
      </c>
    </row>
    <row r="558" spans="2:51" s="13" customFormat="1" ht="11.25">
      <c r="B558" s="194"/>
      <c r="C558" s="195"/>
      <c r="D558" s="196" t="s">
        <v>157</v>
      </c>
      <c r="E558" s="197" t="s">
        <v>19</v>
      </c>
      <c r="F558" s="198" t="s">
        <v>269</v>
      </c>
      <c r="G558" s="195"/>
      <c r="H558" s="199">
        <v>6.67</v>
      </c>
      <c r="I558" s="200"/>
      <c r="J558" s="195"/>
      <c r="K558" s="195"/>
      <c r="L558" s="201"/>
      <c r="M558" s="202"/>
      <c r="N558" s="203"/>
      <c r="O558" s="203"/>
      <c r="P558" s="203"/>
      <c r="Q558" s="203"/>
      <c r="R558" s="203"/>
      <c r="S558" s="203"/>
      <c r="T558" s="204"/>
      <c r="AT558" s="205" t="s">
        <v>157</v>
      </c>
      <c r="AU558" s="205" t="s">
        <v>81</v>
      </c>
      <c r="AV558" s="13" t="s">
        <v>81</v>
      </c>
      <c r="AW558" s="13" t="s">
        <v>32</v>
      </c>
      <c r="AX558" s="13" t="s">
        <v>71</v>
      </c>
      <c r="AY558" s="205" t="s">
        <v>136</v>
      </c>
    </row>
    <row r="559" spans="2:51" s="13" customFormat="1" ht="11.25">
      <c r="B559" s="194"/>
      <c r="C559" s="195"/>
      <c r="D559" s="196" t="s">
        <v>157</v>
      </c>
      <c r="E559" s="197" t="s">
        <v>19</v>
      </c>
      <c r="F559" s="198" t="s">
        <v>270</v>
      </c>
      <c r="G559" s="195"/>
      <c r="H559" s="199">
        <v>2.65</v>
      </c>
      <c r="I559" s="200"/>
      <c r="J559" s="195"/>
      <c r="K559" s="195"/>
      <c r="L559" s="201"/>
      <c r="M559" s="202"/>
      <c r="N559" s="203"/>
      <c r="O559" s="203"/>
      <c r="P559" s="203"/>
      <c r="Q559" s="203"/>
      <c r="R559" s="203"/>
      <c r="S559" s="203"/>
      <c r="T559" s="204"/>
      <c r="AT559" s="205" t="s">
        <v>157</v>
      </c>
      <c r="AU559" s="205" t="s">
        <v>81</v>
      </c>
      <c r="AV559" s="13" t="s">
        <v>81</v>
      </c>
      <c r="AW559" s="13" t="s">
        <v>32</v>
      </c>
      <c r="AX559" s="13" t="s">
        <v>71</v>
      </c>
      <c r="AY559" s="205" t="s">
        <v>136</v>
      </c>
    </row>
    <row r="560" spans="2:51" s="13" customFormat="1" ht="11.25">
      <c r="B560" s="194"/>
      <c r="C560" s="195"/>
      <c r="D560" s="196" t="s">
        <v>157</v>
      </c>
      <c r="E560" s="197" t="s">
        <v>19</v>
      </c>
      <c r="F560" s="198" t="s">
        <v>271</v>
      </c>
      <c r="G560" s="195"/>
      <c r="H560" s="199">
        <v>2.85</v>
      </c>
      <c r="I560" s="200"/>
      <c r="J560" s="195"/>
      <c r="K560" s="195"/>
      <c r="L560" s="201"/>
      <c r="M560" s="202"/>
      <c r="N560" s="203"/>
      <c r="O560" s="203"/>
      <c r="P560" s="203"/>
      <c r="Q560" s="203"/>
      <c r="R560" s="203"/>
      <c r="S560" s="203"/>
      <c r="T560" s="204"/>
      <c r="AT560" s="205" t="s">
        <v>157</v>
      </c>
      <c r="AU560" s="205" t="s">
        <v>81</v>
      </c>
      <c r="AV560" s="13" t="s">
        <v>81</v>
      </c>
      <c r="AW560" s="13" t="s">
        <v>32</v>
      </c>
      <c r="AX560" s="13" t="s">
        <v>71</v>
      </c>
      <c r="AY560" s="205" t="s">
        <v>136</v>
      </c>
    </row>
    <row r="561" spans="1:65" s="13" customFormat="1" ht="11.25">
      <c r="B561" s="194"/>
      <c r="C561" s="195"/>
      <c r="D561" s="196" t="s">
        <v>157</v>
      </c>
      <c r="E561" s="197" t="s">
        <v>19</v>
      </c>
      <c r="F561" s="198" t="s">
        <v>469</v>
      </c>
      <c r="G561" s="195"/>
      <c r="H561" s="199">
        <v>64.680000000000007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157</v>
      </c>
      <c r="AU561" s="205" t="s">
        <v>81</v>
      </c>
      <c r="AV561" s="13" t="s">
        <v>81</v>
      </c>
      <c r="AW561" s="13" t="s">
        <v>32</v>
      </c>
      <c r="AX561" s="13" t="s">
        <v>71</v>
      </c>
      <c r="AY561" s="205" t="s">
        <v>136</v>
      </c>
    </row>
    <row r="562" spans="1:65" s="2" customFormat="1" ht="37.9" customHeight="1">
      <c r="A562" s="35"/>
      <c r="B562" s="36"/>
      <c r="C562" s="175" t="s">
        <v>518</v>
      </c>
      <c r="D562" s="175" t="s">
        <v>138</v>
      </c>
      <c r="E562" s="176" t="s">
        <v>519</v>
      </c>
      <c r="F562" s="177" t="s">
        <v>520</v>
      </c>
      <c r="G562" s="178" t="s">
        <v>141</v>
      </c>
      <c r="H562" s="179">
        <v>731.5</v>
      </c>
      <c r="I562" s="180"/>
      <c r="J562" s="181">
        <f>ROUND(I562*H562,2)</f>
        <v>0</v>
      </c>
      <c r="K562" s="182"/>
      <c r="L562" s="40"/>
      <c r="M562" s="183" t="s">
        <v>19</v>
      </c>
      <c r="N562" s="184" t="s">
        <v>42</v>
      </c>
      <c r="O562" s="65"/>
      <c r="P562" s="185">
        <f>O562*H562</f>
        <v>0</v>
      </c>
      <c r="Q562" s="185">
        <v>3.4999999999999997E-5</v>
      </c>
      <c r="R562" s="185">
        <f>Q562*H562</f>
        <v>2.5602499999999997E-2</v>
      </c>
      <c r="S562" s="185">
        <v>0</v>
      </c>
      <c r="T562" s="186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187" t="s">
        <v>142</v>
      </c>
      <c r="AT562" s="187" t="s">
        <v>138</v>
      </c>
      <c r="AU562" s="187" t="s">
        <v>81</v>
      </c>
      <c r="AY562" s="18" t="s">
        <v>136</v>
      </c>
      <c r="BE562" s="188">
        <f>IF(N562="základní",J562,0)</f>
        <v>0</v>
      </c>
      <c r="BF562" s="188">
        <f>IF(N562="snížená",J562,0)</f>
        <v>0</v>
      </c>
      <c r="BG562" s="188">
        <f>IF(N562="zákl. přenesená",J562,0)</f>
        <v>0</v>
      </c>
      <c r="BH562" s="188">
        <f>IF(N562="sníž. přenesená",J562,0)</f>
        <v>0</v>
      </c>
      <c r="BI562" s="188">
        <f>IF(N562="nulová",J562,0)</f>
        <v>0</v>
      </c>
      <c r="BJ562" s="18" t="s">
        <v>79</v>
      </c>
      <c r="BK562" s="188">
        <f>ROUND(I562*H562,2)</f>
        <v>0</v>
      </c>
      <c r="BL562" s="18" t="s">
        <v>142</v>
      </c>
      <c r="BM562" s="187" t="s">
        <v>521</v>
      </c>
    </row>
    <row r="563" spans="1:65" s="2" customFormat="1" ht="11.25">
      <c r="A563" s="35"/>
      <c r="B563" s="36"/>
      <c r="C563" s="37"/>
      <c r="D563" s="189" t="s">
        <v>144</v>
      </c>
      <c r="E563" s="37"/>
      <c r="F563" s="190" t="s">
        <v>522</v>
      </c>
      <c r="G563" s="37"/>
      <c r="H563" s="37"/>
      <c r="I563" s="191"/>
      <c r="J563" s="37"/>
      <c r="K563" s="37"/>
      <c r="L563" s="40"/>
      <c r="M563" s="192"/>
      <c r="N563" s="193"/>
      <c r="O563" s="65"/>
      <c r="P563" s="65"/>
      <c r="Q563" s="65"/>
      <c r="R563" s="65"/>
      <c r="S563" s="65"/>
      <c r="T563" s="66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T563" s="18" t="s">
        <v>144</v>
      </c>
      <c r="AU563" s="18" t="s">
        <v>81</v>
      </c>
    </row>
    <row r="564" spans="1:65" s="2" customFormat="1" ht="24.2" customHeight="1">
      <c r="A564" s="35"/>
      <c r="B564" s="36"/>
      <c r="C564" s="175" t="s">
        <v>523</v>
      </c>
      <c r="D564" s="175" t="s">
        <v>138</v>
      </c>
      <c r="E564" s="176" t="s">
        <v>524</v>
      </c>
      <c r="F564" s="177" t="s">
        <v>525</v>
      </c>
      <c r="G564" s="178" t="s">
        <v>148</v>
      </c>
      <c r="H564" s="179">
        <v>14</v>
      </c>
      <c r="I564" s="180"/>
      <c r="J564" s="181">
        <f>ROUND(I564*H564,2)</f>
        <v>0</v>
      </c>
      <c r="K564" s="182"/>
      <c r="L564" s="40"/>
      <c r="M564" s="183" t="s">
        <v>19</v>
      </c>
      <c r="N564" s="184" t="s">
        <v>42</v>
      </c>
      <c r="O564" s="65"/>
      <c r="P564" s="185">
        <f>O564*H564</f>
        <v>0</v>
      </c>
      <c r="Q564" s="185">
        <v>0</v>
      </c>
      <c r="R564" s="185">
        <f>Q564*H564</f>
        <v>0</v>
      </c>
      <c r="S564" s="185">
        <v>0</v>
      </c>
      <c r="T564" s="186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187" t="s">
        <v>142</v>
      </c>
      <c r="AT564" s="187" t="s">
        <v>138</v>
      </c>
      <c r="AU564" s="187" t="s">
        <v>81</v>
      </c>
      <c r="AY564" s="18" t="s">
        <v>136</v>
      </c>
      <c r="BE564" s="188">
        <f>IF(N564="základní",J564,0)</f>
        <v>0</v>
      </c>
      <c r="BF564" s="188">
        <f>IF(N564="snížená",J564,0)</f>
        <v>0</v>
      </c>
      <c r="BG564" s="188">
        <f>IF(N564="zákl. přenesená",J564,0)</f>
        <v>0</v>
      </c>
      <c r="BH564" s="188">
        <f>IF(N564="sníž. přenesená",J564,0)</f>
        <v>0</v>
      </c>
      <c r="BI564" s="188">
        <f>IF(N564="nulová",J564,0)</f>
        <v>0</v>
      </c>
      <c r="BJ564" s="18" t="s">
        <v>79</v>
      </c>
      <c r="BK564" s="188">
        <f>ROUND(I564*H564,2)</f>
        <v>0</v>
      </c>
      <c r="BL564" s="18" t="s">
        <v>142</v>
      </c>
      <c r="BM564" s="187" t="s">
        <v>526</v>
      </c>
    </row>
    <row r="565" spans="1:65" s="2" customFormat="1" ht="11.25">
      <c r="A565" s="35"/>
      <c r="B565" s="36"/>
      <c r="C565" s="37"/>
      <c r="D565" s="189" t="s">
        <v>144</v>
      </c>
      <c r="E565" s="37"/>
      <c r="F565" s="190" t="s">
        <v>527</v>
      </c>
      <c r="G565" s="37"/>
      <c r="H565" s="37"/>
      <c r="I565" s="191"/>
      <c r="J565" s="37"/>
      <c r="K565" s="37"/>
      <c r="L565" s="40"/>
      <c r="M565" s="192"/>
      <c r="N565" s="193"/>
      <c r="O565" s="65"/>
      <c r="P565" s="65"/>
      <c r="Q565" s="65"/>
      <c r="R565" s="65"/>
      <c r="S565" s="65"/>
      <c r="T565" s="66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T565" s="18" t="s">
        <v>144</v>
      </c>
      <c r="AU565" s="18" t="s">
        <v>81</v>
      </c>
    </row>
    <row r="566" spans="1:65" s="13" customFormat="1" ht="11.25">
      <c r="B566" s="194"/>
      <c r="C566" s="195"/>
      <c r="D566" s="196" t="s">
        <v>157</v>
      </c>
      <c r="E566" s="197" t="s">
        <v>19</v>
      </c>
      <c r="F566" s="198" t="s">
        <v>183</v>
      </c>
      <c r="G566" s="195"/>
      <c r="H566" s="199">
        <v>14</v>
      </c>
      <c r="I566" s="200"/>
      <c r="J566" s="195"/>
      <c r="K566" s="195"/>
      <c r="L566" s="201"/>
      <c r="M566" s="202"/>
      <c r="N566" s="203"/>
      <c r="O566" s="203"/>
      <c r="P566" s="203"/>
      <c r="Q566" s="203"/>
      <c r="R566" s="203"/>
      <c r="S566" s="203"/>
      <c r="T566" s="204"/>
      <c r="AT566" s="205" t="s">
        <v>157</v>
      </c>
      <c r="AU566" s="205" t="s">
        <v>81</v>
      </c>
      <c r="AV566" s="13" t="s">
        <v>81</v>
      </c>
      <c r="AW566" s="13" t="s">
        <v>32</v>
      </c>
      <c r="AX566" s="13" t="s">
        <v>71</v>
      </c>
      <c r="AY566" s="205" t="s">
        <v>136</v>
      </c>
    </row>
    <row r="567" spans="1:65" s="2" customFormat="1" ht="33" customHeight="1">
      <c r="A567" s="35"/>
      <c r="B567" s="36"/>
      <c r="C567" s="175" t="s">
        <v>528</v>
      </c>
      <c r="D567" s="175" t="s">
        <v>138</v>
      </c>
      <c r="E567" s="176" t="s">
        <v>529</v>
      </c>
      <c r="F567" s="177" t="s">
        <v>530</v>
      </c>
      <c r="G567" s="178" t="s">
        <v>497</v>
      </c>
      <c r="H567" s="179">
        <v>0.5</v>
      </c>
      <c r="I567" s="180"/>
      <c r="J567" s="181">
        <f>ROUND(I567*H567,2)</f>
        <v>0</v>
      </c>
      <c r="K567" s="182"/>
      <c r="L567" s="40"/>
      <c r="M567" s="183" t="s">
        <v>19</v>
      </c>
      <c r="N567" s="184" t="s">
        <v>42</v>
      </c>
      <c r="O567" s="65"/>
      <c r="P567" s="185">
        <f>O567*H567</f>
        <v>0</v>
      </c>
      <c r="Q567" s="185">
        <v>0</v>
      </c>
      <c r="R567" s="185">
        <f>Q567*H567</f>
        <v>0</v>
      </c>
      <c r="S567" s="185">
        <v>1.4</v>
      </c>
      <c r="T567" s="186">
        <f>S567*H567</f>
        <v>0.7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87" t="s">
        <v>142</v>
      </c>
      <c r="AT567" s="187" t="s">
        <v>138</v>
      </c>
      <c r="AU567" s="187" t="s">
        <v>81</v>
      </c>
      <c r="AY567" s="18" t="s">
        <v>136</v>
      </c>
      <c r="BE567" s="188">
        <f>IF(N567="základní",J567,0)</f>
        <v>0</v>
      </c>
      <c r="BF567" s="188">
        <f>IF(N567="snížená",J567,0)</f>
        <v>0</v>
      </c>
      <c r="BG567" s="188">
        <f>IF(N567="zákl. přenesená",J567,0)</f>
        <v>0</v>
      </c>
      <c r="BH567" s="188">
        <f>IF(N567="sníž. přenesená",J567,0)</f>
        <v>0</v>
      </c>
      <c r="BI567" s="188">
        <f>IF(N567="nulová",J567,0)</f>
        <v>0</v>
      </c>
      <c r="BJ567" s="18" t="s">
        <v>79</v>
      </c>
      <c r="BK567" s="188">
        <f>ROUND(I567*H567,2)</f>
        <v>0</v>
      </c>
      <c r="BL567" s="18" t="s">
        <v>142</v>
      </c>
      <c r="BM567" s="187" t="s">
        <v>531</v>
      </c>
    </row>
    <row r="568" spans="1:65" s="2" customFormat="1" ht="11.25">
      <c r="A568" s="35"/>
      <c r="B568" s="36"/>
      <c r="C568" s="37"/>
      <c r="D568" s="189" t="s">
        <v>144</v>
      </c>
      <c r="E568" s="37"/>
      <c r="F568" s="190" t="s">
        <v>532</v>
      </c>
      <c r="G568" s="37"/>
      <c r="H568" s="37"/>
      <c r="I568" s="191"/>
      <c r="J568" s="37"/>
      <c r="K568" s="37"/>
      <c r="L568" s="40"/>
      <c r="M568" s="192"/>
      <c r="N568" s="193"/>
      <c r="O568" s="65"/>
      <c r="P568" s="65"/>
      <c r="Q568" s="65"/>
      <c r="R568" s="65"/>
      <c r="S568" s="65"/>
      <c r="T568" s="66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T568" s="18" t="s">
        <v>144</v>
      </c>
      <c r="AU568" s="18" t="s">
        <v>81</v>
      </c>
    </row>
    <row r="569" spans="1:65" s="13" customFormat="1" ht="11.25">
      <c r="B569" s="194"/>
      <c r="C569" s="195"/>
      <c r="D569" s="196" t="s">
        <v>157</v>
      </c>
      <c r="E569" s="197" t="s">
        <v>19</v>
      </c>
      <c r="F569" s="198" t="s">
        <v>506</v>
      </c>
      <c r="G569" s="195"/>
      <c r="H569" s="199">
        <v>0.5</v>
      </c>
      <c r="I569" s="200"/>
      <c r="J569" s="195"/>
      <c r="K569" s="195"/>
      <c r="L569" s="201"/>
      <c r="M569" s="202"/>
      <c r="N569" s="203"/>
      <c r="O569" s="203"/>
      <c r="P569" s="203"/>
      <c r="Q569" s="203"/>
      <c r="R569" s="203"/>
      <c r="S569" s="203"/>
      <c r="T569" s="204"/>
      <c r="AT569" s="205" t="s">
        <v>157</v>
      </c>
      <c r="AU569" s="205" t="s">
        <v>81</v>
      </c>
      <c r="AV569" s="13" t="s">
        <v>81</v>
      </c>
      <c r="AW569" s="13" t="s">
        <v>32</v>
      </c>
      <c r="AX569" s="13" t="s">
        <v>71</v>
      </c>
      <c r="AY569" s="205" t="s">
        <v>136</v>
      </c>
    </row>
    <row r="570" spans="1:65" s="2" customFormat="1" ht="55.5" customHeight="1">
      <c r="A570" s="35"/>
      <c r="B570" s="36"/>
      <c r="C570" s="175" t="s">
        <v>533</v>
      </c>
      <c r="D570" s="175" t="s">
        <v>138</v>
      </c>
      <c r="E570" s="176" t="s">
        <v>534</v>
      </c>
      <c r="F570" s="177" t="s">
        <v>535</v>
      </c>
      <c r="G570" s="178" t="s">
        <v>154</v>
      </c>
      <c r="H570" s="179">
        <v>10</v>
      </c>
      <c r="I570" s="180"/>
      <c r="J570" s="181">
        <f>ROUND(I570*H570,2)</f>
        <v>0</v>
      </c>
      <c r="K570" s="182"/>
      <c r="L570" s="40"/>
      <c r="M570" s="183" t="s">
        <v>19</v>
      </c>
      <c r="N570" s="184" t="s">
        <v>42</v>
      </c>
      <c r="O570" s="65"/>
      <c r="P570" s="185">
        <f>O570*H570</f>
        <v>0</v>
      </c>
      <c r="Q570" s="185">
        <v>0</v>
      </c>
      <c r="R570" s="185">
        <f>Q570*H570</f>
        <v>0</v>
      </c>
      <c r="S570" s="185">
        <v>1E-3</v>
      </c>
      <c r="T570" s="186">
        <f>S570*H570</f>
        <v>0.01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87" t="s">
        <v>142</v>
      </c>
      <c r="AT570" s="187" t="s">
        <v>138</v>
      </c>
      <c r="AU570" s="187" t="s">
        <v>81</v>
      </c>
      <c r="AY570" s="18" t="s">
        <v>136</v>
      </c>
      <c r="BE570" s="188">
        <f>IF(N570="základní",J570,0)</f>
        <v>0</v>
      </c>
      <c r="BF570" s="188">
        <f>IF(N570="snížená",J570,0)</f>
        <v>0</v>
      </c>
      <c r="BG570" s="188">
        <f>IF(N570="zákl. přenesená",J570,0)</f>
        <v>0</v>
      </c>
      <c r="BH570" s="188">
        <f>IF(N570="sníž. přenesená",J570,0)</f>
        <v>0</v>
      </c>
      <c r="BI570" s="188">
        <f>IF(N570="nulová",J570,0)</f>
        <v>0</v>
      </c>
      <c r="BJ570" s="18" t="s">
        <v>79</v>
      </c>
      <c r="BK570" s="188">
        <f>ROUND(I570*H570,2)</f>
        <v>0</v>
      </c>
      <c r="BL570" s="18" t="s">
        <v>142</v>
      </c>
      <c r="BM570" s="187" t="s">
        <v>536</v>
      </c>
    </row>
    <row r="571" spans="1:65" s="2" customFormat="1" ht="11.25">
      <c r="A571" s="35"/>
      <c r="B571" s="36"/>
      <c r="C571" s="37"/>
      <c r="D571" s="189" t="s">
        <v>144</v>
      </c>
      <c r="E571" s="37"/>
      <c r="F571" s="190" t="s">
        <v>537</v>
      </c>
      <c r="G571" s="37"/>
      <c r="H571" s="37"/>
      <c r="I571" s="191"/>
      <c r="J571" s="37"/>
      <c r="K571" s="37"/>
      <c r="L571" s="40"/>
      <c r="M571" s="192"/>
      <c r="N571" s="193"/>
      <c r="O571" s="65"/>
      <c r="P571" s="65"/>
      <c r="Q571" s="65"/>
      <c r="R571" s="65"/>
      <c r="S571" s="65"/>
      <c r="T571" s="66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8" t="s">
        <v>144</v>
      </c>
      <c r="AU571" s="18" t="s">
        <v>81</v>
      </c>
    </row>
    <row r="572" spans="1:65" s="13" customFormat="1" ht="11.25">
      <c r="B572" s="194"/>
      <c r="C572" s="195"/>
      <c r="D572" s="196" t="s">
        <v>157</v>
      </c>
      <c r="E572" s="197" t="s">
        <v>19</v>
      </c>
      <c r="F572" s="198" t="s">
        <v>538</v>
      </c>
      <c r="G572" s="195"/>
      <c r="H572" s="199">
        <v>10</v>
      </c>
      <c r="I572" s="200"/>
      <c r="J572" s="195"/>
      <c r="K572" s="195"/>
      <c r="L572" s="201"/>
      <c r="M572" s="202"/>
      <c r="N572" s="203"/>
      <c r="O572" s="203"/>
      <c r="P572" s="203"/>
      <c r="Q572" s="203"/>
      <c r="R572" s="203"/>
      <c r="S572" s="203"/>
      <c r="T572" s="204"/>
      <c r="AT572" s="205" t="s">
        <v>157</v>
      </c>
      <c r="AU572" s="205" t="s">
        <v>81</v>
      </c>
      <c r="AV572" s="13" t="s">
        <v>81</v>
      </c>
      <c r="AW572" s="13" t="s">
        <v>32</v>
      </c>
      <c r="AX572" s="13" t="s">
        <v>71</v>
      </c>
      <c r="AY572" s="205" t="s">
        <v>136</v>
      </c>
    </row>
    <row r="573" spans="1:65" s="2" customFormat="1" ht="55.5" customHeight="1">
      <c r="A573" s="35"/>
      <c r="B573" s="36"/>
      <c r="C573" s="175" t="s">
        <v>539</v>
      </c>
      <c r="D573" s="175" t="s">
        <v>138</v>
      </c>
      <c r="E573" s="176" t="s">
        <v>540</v>
      </c>
      <c r="F573" s="177" t="s">
        <v>541</v>
      </c>
      <c r="G573" s="178" t="s">
        <v>154</v>
      </c>
      <c r="H573" s="179">
        <v>14</v>
      </c>
      <c r="I573" s="180"/>
      <c r="J573" s="181">
        <f>ROUND(I573*H573,2)</f>
        <v>0</v>
      </c>
      <c r="K573" s="182"/>
      <c r="L573" s="40"/>
      <c r="M573" s="183" t="s">
        <v>19</v>
      </c>
      <c r="N573" s="184" t="s">
        <v>42</v>
      </c>
      <c r="O573" s="65"/>
      <c r="P573" s="185">
        <f>O573*H573</f>
        <v>0</v>
      </c>
      <c r="Q573" s="185">
        <v>0</v>
      </c>
      <c r="R573" s="185">
        <f>Q573*H573</f>
        <v>0</v>
      </c>
      <c r="S573" s="185">
        <v>2E-3</v>
      </c>
      <c r="T573" s="186">
        <f>S573*H573</f>
        <v>2.8000000000000001E-2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87" t="s">
        <v>142</v>
      </c>
      <c r="AT573" s="187" t="s">
        <v>138</v>
      </c>
      <c r="AU573" s="187" t="s">
        <v>81</v>
      </c>
      <c r="AY573" s="18" t="s">
        <v>136</v>
      </c>
      <c r="BE573" s="188">
        <f>IF(N573="základní",J573,0)</f>
        <v>0</v>
      </c>
      <c r="BF573" s="188">
        <f>IF(N573="snížená",J573,0)</f>
        <v>0</v>
      </c>
      <c r="BG573" s="188">
        <f>IF(N573="zákl. přenesená",J573,0)</f>
        <v>0</v>
      </c>
      <c r="BH573" s="188">
        <f>IF(N573="sníž. přenesená",J573,0)</f>
        <v>0</v>
      </c>
      <c r="BI573" s="188">
        <f>IF(N573="nulová",J573,0)</f>
        <v>0</v>
      </c>
      <c r="BJ573" s="18" t="s">
        <v>79</v>
      </c>
      <c r="BK573" s="188">
        <f>ROUND(I573*H573,2)</f>
        <v>0</v>
      </c>
      <c r="BL573" s="18" t="s">
        <v>142</v>
      </c>
      <c r="BM573" s="187" t="s">
        <v>542</v>
      </c>
    </row>
    <row r="574" spans="1:65" s="2" customFormat="1" ht="11.25">
      <c r="A574" s="35"/>
      <c r="B574" s="36"/>
      <c r="C574" s="37"/>
      <c r="D574" s="189" t="s">
        <v>144</v>
      </c>
      <c r="E574" s="37"/>
      <c r="F574" s="190" t="s">
        <v>543</v>
      </c>
      <c r="G574" s="37"/>
      <c r="H574" s="37"/>
      <c r="I574" s="191"/>
      <c r="J574" s="37"/>
      <c r="K574" s="37"/>
      <c r="L574" s="40"/>
      <c r="M574" s="192"/>
      <c r="N574" s="193"/>
      <c r="O574" s="65"/>
      <c r="P574" s="65"/>
      <c r="Q574" s="65"/>
      <c r="R574" s="65"/>
      <c r="S574" s="65"/>
      <c r="T574" s="66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T574" s="18" t="s">
        <v>144</v>
      </c>
      <c r="AU574" s="18" t="s">
        <v>81</v>
      </c>
    </row>
    <row r="575" spans="1:65" s="13" customFormat="1" ht="11.25">
      <c r="B575" s="194"/>
      <c r="C575" s="195"/>
      <c r="D575" s="196" t="s">
        <v>157</v>
      </c>
      <c r="E575" s="197" t="s">
        <v>19</v>
      </c>
      <c r="F575" s="198" t="s">
        <v>544</v>
      </c>
      <c r="G575" s="195"/>
      <c r="H575" s="199">
        <v>8</v>
      </c>
      <c r="I575" s="200"/>
      <c r="J575" s="195"/>
      <c r="K575" s="195"/>
      <c r="L575" s="201"/>
      <c r="M575" s="202"/>
      <c r="N575" s="203"/>
      <c r="O575" s="203"/>
      <c r="P575" s="203"/>
      <c r="Q575" s="203"/>
      <c r="R575" s="203"/>
      <c r="S575" s="203"/>
      <c r="T575" s="204"/>
      <c r="AT575" s="205" t="s">
        <v>157</v>
      </c>
      <c r="AU575" s="205" t="s">
        <v>81</v>
      </c>
      <c r="AV575" s="13" t="s">
        <v>81</v>
      </c>
      <c r="AW575" s="13" t="s">
        <v>32</v>
      </c>
      <c r="AX575" s="13" t="s">
        <v>71</v>
      </c>
      <c r="AY575" s="205" t="s">
        <v>136</v>
      </c>
    </row>
    <row r="576" spans="1:65" s="13" customFormat="1" ht="11.25">
      <c r="B576" s="194"/>
      <c r="C576" s="195"/>
      <c r="D576" s="196" t="s">
        <v>157</v>
      </c>
      <c r="E576" s="197" t="s">
        <v>19</v>
      </c>
      <c r="F576" s="198" t="s">
        <v>545</v>
      </c>
      <c r="G576" s="195"/>
      <c r="H576" s="199">
        <v>6</v>
      </c>
      <c r="I576" s="200"/>
      <c r="J576" s="195"/>
      <c r="K576" s="195"/>
      <c r="L576" s="201"/>
      <c r="M576" s="202"/>
      <c r="N576" s="203"/>
      <c r="O576" s="203"/>
      <c r="P576" s="203"/>
      <c r="Q576" s="203"/>
      <c r="R576" s="203"/>
      <c r="S576" s="203"/>
      <c r="T576" s="204"/>
      <c r="AT576" s="205" t="s">
        <v>157</v>
      </c>
      <c r="AU576" s="205" t="s">
        <v>81</v>
      </c>
      <c r="AV576" s="13" t="s">
        <v>81</v>
      </c>
      <c r="AW576" s="13" t="s">
        <v>32</v>
      </c>
      <c r="AX576" s="13" t="s">
        <v>71</v>
      </c>
      <c r="AY576" s="205" t="s">
        <v>136</v>
      </c>
    </row>
    <row r="577" spans="1:65" s="2" customFormat="1" ht="37.9" customHeight="1">
      <c r="A577" s="35"/>
      <c r="B577" s="36"/>
      <c r="C577" s="175" t="s">
        <v>546</v>
      </c>
      <c r="D577" s="175" t="s">
        <v>138</v>
      </c>
      <c r="E577" s="176" t="s">
        <v>547</v>
      </c>
      <c r="F577" s="177" t="s">
        <v>548</v>
      </c>
      <c r="G577" s="178" t="s">
        <v>497</v>
      </c>
      <c r="H577" s="179">
        <v>0.53700000000000003</v>
      </c>
      <c r="I577" s="180"/>
      <c r="J577" s="181">
        <f>ROUND(I577*H577,2)</f>
        <v>0</v>
      </c>
      <c r="K577" s="182"/>
      <c r="L577" s="40"/>
      <c r="M577" s="183" t="s">
        <v>19</v>
      </c>
      <c r="N577" s="184" t="s">
        <v>42</v>
      </c>
      <c r="O577" s="65"/>
      <c r="P577" s="185">
        <f>O577*H577</f>
        <v>0</v>
      </c>
      <c r="Q577" s="185">
        <v>0</v>
      </c>
      <c r="R577" s="185">
        <f>Q577*H577</f>
        <v>0</v>
      </c>
      <c r="S577" s="185">
        <v>1.8</v>
      </c>
      <c r="T577" s="186">
        <f>S577*H577</f>
        <v>0.96660000000000013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187" t="s">
        <v>142</v>
      </c>
      <c r="AT577" s="187" t="s">
        <v>138</v>
      </c>
      <c r="AU577" s="187" t="s">
        <v>81</v>
      </c>
      <c r="AY577" s="18" t="s">
        <v>136</v>
      </c>
      <c r="BE577" s="188">
        <f>IF(N577="základní",J577,0)</f>
        <v>0</v>
      </c>
      <c r="BF577" s="188">
        <f>IF(N577="snížená",J577,0)</f>
        <v>0</v>
      </c>
      <c r="BG577" s="188">
        <f>IF(N577="zákl. přenesená",J577,0)</f>
        <v>0</v>
      </c>
      <c r="BH577" s="188">
        <f>IF(N577="sníž. přenesená",J577,0)</f>
        <v>0</v>
      </c>
      <c r="BI577" s="188">
        <f>IF(N577="nulová",J577,0)</f>
        <v>0</v>
      </c>
      <c r="BJ577" s="18" t="s">
        <v>79</v>
      </c>
      <c r="BK577" s="188">
        <f>ROUND(I577*H577,2)</f>
        <v>0</v>
      </c>
      <c r="BL577" s="18" t="s">
        <v>142</v>
      </c>
      <c r="BM577" s="187" t="s">
        <v>549</v>
      </c>
    </row>
    <row r="578" spans="1:65" s="2" customFormat="1" ht="11.25">
      <c r="A578" s="35"/>
      <c r="B578" s="36"/>
      <c r="C578" s="37"/>
      <c r="D578" s="189" t="s">
        <v>144</v>
      </c>
      <c r="E578" s="37"/>
      <c r="F578" s="190" t="s">
        <v>550</v>
      </c>
      <c r="G578" s="37"/>
      <c r="H578" s="37"/>
      <c r="I578" s="191"/>
      <c r="J578" s="37"/>
      <c r="K578" s="37"/>
      <c r="L578" s="40"/>
      <c r="M578" s="192"/>
      <c r="N578" s="193"/>
      <c r="O578" s="65"/>
      <c r="P578" s="65"/>
      <c r="Q578" s="65"/>
      <c r="R578" s="65"/>
      <c r="S578" s="65"/>
      <c r="T578" s="66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T578" s="18" t="s">
        <v>144</v>
      </c>
      <c r="AU578" s="18" t="s">
        <v>81</v>
      </c>
    </row>
    <row r="579" spans="1:65" s="13" customFormat="1" ht="11.25">
      <c r="B579" s="194"/>
      <c r="C579" s="195"/>
      <c r="D579" s="196" t="s">
        <v>157</v>
      </c>
      <c r="E579" s="197" t="s">
        <v>19</v>
      </c>
      <c r="F579" s="198" t="s">
        <v>551</v>
      </c>
      <c r="G579" s="195"/>
      <c r="H579" s="199">
        <v>0.128</v>
      </c>
      <c r="I579" s="200"/>
      <c r="J579" s="195"/>
      <c r="K579" s="195"/>
      <c r="L579" s="201"/>
      <c r="M579" s="202"/>
      <c r="N579" s="203"/>
      <c r="O579" s="203"/>
      <c r="P579" s="203"/>
      <c r="Q579" s="203"/>
      <c r="R579" s="203"/>
      <c r="S579" s="203"/>
      <c r="T579" s="204"/>
      <c r="AT579" s="205" t="s">
        <v>157</v>
      </c>
      <c r="AU579" s="205" t="s">
        <v>81</v>
      </c>
      <c r="AV579" s="13" t="s">
        <v>81</v>
      </c>
      <c r="AW579" s="13" t="s">
        <v>32</v>
      </c>
      <c r="AX579" s="13" t="s">
        <v>71</v>
      </c>
      <c r="AY579" s="205" t="s">
        <v>136</v>
      </c>
    </row>
    <row r="580" spans="1:65" s="13" customFormat="1" ht="11.25">
      <c r="B580" s="194"/>
      <c r="C580" s="195"/>
      <c r="D580" s="196" t="s">
        <v>157</v>
      </c>
      <c r="E580" s="197" t="s">
        <v>19</v>
      </c>
      <c r="F580" s="198" t="s">
        <v>552</v>
      </c>
      <c r="G580" s="195"/>
      <c r="H580" s="199">
        <v>0.128</v>
      </c>
      <c r="I580" s="200"/>
      <c r="J580" s="195"/>
      <c r="K580" s="195"/>
      <c r="L580" s="201"/>
      <c r="M580" s="202"/>
      <c r="N580" s="203"/>
      <c r="O580" s="203"/>
      <c r="P580" s="203"/>
      <c r="Q580" s="203"/>
      <c r="R580" s="203"/>
      <c r="S580" s="203"/>
      <c r="T580" s="204"/>
      <c r="AT580" s="205" t="s">
        <v>157</v>
      </c>
      <c r="AU580" s="205" t="s">
        <v>81</v>
      </c>
      <c r="AV580" s="13" t="s">
        <v>81</v>
      </c>
      <c r="AW580" s="13" t="s">
        <v>32</v>
      </c>
      <c r="AX580" s="13" t="s">
        <v>71</v>
      </c>
      <c r="AY580" s="205" t="s">
        <v>136</v>
      </c>
    </row>
    <row r="581" spans="1:65" s="13" customFormat="1" ht="11.25">
      <c r="B581" s="194"/>
      <c r="C581" s="195"/>
      <c r="D581" s="196" t="s">
        <v>157</v>
      </c>
      <c r="E581" s="197" t="s">
        <v>19</v>
      </c>
      <c r="F581" s="198" t="s">
        <v>553</v>
      </c>
      <c r="G581" s="195"/>
      <c r="H581" s="199">
        <v>0.128</v>
      </c>
      <c r="I581" s="200"/>
      <c r="J581" s="195"/>
      <c r="K581" s="195"/>
      <c r="L581" s="201"/>
      <c r="M581" s="202"/>
      <c r="N581" s="203"/>
      <c r="O581" s="203"/>
      <c r="P581" s="203"/>
      <c r="Q581" s="203"/>
      <c r="R581" s="203"/>
      <c r="S581" s="203"/>
      <c r="T581" s="204"/>
      <c r="AT581" s="205" t="s">
        <v>157</v>
      </c>
      <c r="AU581" s="205" t="s">
        <v>81</v>
      </c>
      <c r="AV581" s="13" t="s">
        <v>81</v>
      </c>
      <c r="AW581" s="13" t="s">
        <v>32</v>
      </c>
      <c r="AX581" s="13" t="s">
        <v>71</v>
      </c>
      <c r="AY581" s="205" t="s">
        <v>136</v>
      </c>
    </row>
    <row r="582" spans="1:65" s="13" customFormat="1" ht="11.25">
      <c r="B582" s="194"/>
      <c r="C582" s="195"/>
      <c r="D582" s="196" t="s">
        <v>157</v>
      </c>
      <c r="E582" s="197" t="s">
        <v>19</v>
      </c>
      <c r="F582" s="198" t="s">
        <v>554</v>
      </c>
      <c r="G582" s="195"/>
      <c r="H582" s="199">
        <v>0.153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157</v>
      </c>
      <c r="AU582" s="205" t="s">
        <v>81</v>
      </c>
      <c r="AV582" s="13" t="s">
        <v>81</v>
      </c>
      <c r="AW582" s="13" t="s">
        <v>32</v>
      </c>
      <c r="AX582" s="13" t="s">
        <v>71</v>
      </c>
      <c r="AY582" s="205" t="s">
        <v>136</v>
      </c>
    </row>
    <row r="583" spans="1:65" s="2" customFormat="1" ht="37.9" customHeight="1">
      <c r="A583" s="35"/>
      <c r="B583" s="36"/>
      <c r="C583" s="175" t="s">
        <v>555</v>
      </c>
      <c r="D583" s="175" t="s">
        <v>138</v>
      </c>
      <c r="E583" s="176" t="s">
        <v>556</v>
      </c>
      <c r="F583" s="177" t="s">
        <v>557</v>
      </c>
      <c r="G583" s="178" t="s">
        <v>148</v>
      </c>
      <c r="H583" s="179">
        <v>350</v>
      </c>
      <c r="I583" s="180"/>
      <c r="J583" s="181">
        <f>ROUND(I583*H583,2)</f>
        <v>0</v>
      </c>
      <c r="K583" s="182"/>
      <c r="L583" s="40"/>
      <c r="M583" s="183" t="s">
        <v>19</v>
      </c>
      <c r="N583" s="184" t="s">
        <v>42</v>
      </c>
      <c r="O583" s="65"/>
      <c r="P583" s="185">
        <f>O583*H583</f>
        <v>0</v>
      </c>
      <c r="Q583" s="185">
        <v>0</v>
      </c>
      <c r="R583" s="185">
        <f>Q583*H583</f>
        <v>0</v>
      </c>
      <c r="S583" s="185">
        <v>1.2999999999999999E-2</v>
      </c>
      <c r="T583" s="186">
        <f>S583*H583</f>
        <v>4.55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87" t="s">
        <v>142</v>
      </c>
      <c r="AT583" s="187" t="s">
        <v>138</v>
      </c>
      <c r="AU583" s="187" t="s">
        <v>81</v>
      </c>
      <c r="AY583" s="18" t="s">
        <v>136</v>
      </c>
      <c r="BE583" s="188">
        <f>IF(N583="základní",J583,0)</f>
        <v>0</v>
      </c>
      <c r="BF583" s="188">
        <f>IF(N583="snížená",J583,0)</f>
        <v>0</v>
      </c>
      <c r="BG583" s="188">
        <f>IF(N583="zákl. přenesená",J583,0)</f>
        <v>0</v>
      </c>
      <c r="BH583" s="188">
        <f>IF(N583="sníž. přenesená",J583,0)</f>
        <v>0</v>
      </c>
      <c r="BI583" s="188">
        <f>IF(N583="nulová",J583,0)</f>
        <v>0</v>
      </c>
      <c r="BJ583" s="18" t="s">
        <v>79</v>
      </c>
      <c r="BK583" s="188">
        <f>ROUND(I583*H583,2)</f>
        <v>0</v>
      </c>
      <c r="BL583" s="18" t="s">
        <v>142</v>
      </c>
      <c r="BM583" s="187" t="s">
        <v>558</v>
      </c>
    </row>
    <row r="584" spans="1:65" s="2" customFormat="1" ht="11.25">
      <c r="A584" s="35"/>
      <c r="B584" s="36"/>
      <c r="C584" s="37"/>
      <c r="D584" s="189" t="s">
        <v>144</v>
      </c>
      <c r="E584" s="37"/>
      <c r="F584" s="190" t="s">
        <v>559</v>
      </c>
      <c r="G584" s="37"/>
      <c r="H584" s="37"/>
      <c r="I584" s="191"/>
      <c r="J584" s="37"/>
      <c r="K584" s="37"/>
      <c r="L584" s="40"/>
      <c r="M584" s="192"/>
      <c r="N584" s="193"/>
      <c r="O584" s="65"/>
      <c r="P584" s="65"/>
      <c r="Q584" s="65"/>
      <c r="R584" s="65"/>
      <c r="S584" s="65"/>
      <c r="T584" s="66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8" t="s">
        <v>144</v>
      </c>
      <c r="AU584" s="18" t="s">
        <v>81</v>
      </c>
    </row>
    <row r="585" spans="1:65" s="13" customFormat="1" ht="11.25">
      <c r="B585" s="194"/>
      <c r="C585" s="195"/>
      <c r="D585" s="196" t="s">
        <v>157</v>
      </c>
      <c r="E585" s="197" t="s">
        <v>19</v>
      </c>
      <c r="F585" s="198" t="s">
        <v>560</v>
      </c>
      <c r="G585" s="195"/>
      <c r="H585" s="199">
        <v>350</v>
      </c>
      <c r="I585" s="200"/>
      <c r="J585" s="195"/>
      <c r="K585" s="195"/>
      <c r="L585" s="201"/>
      <c r="M585" s="202"/>
      <c r="N585" s="203"/>
      <c r="O585" s="203"/>
      <c r="P585" s="203"/>
      <c r="Q585" s="203"/>
      <c r="R585" s="203"/>
      <c r="S585" s="203"/>
      <c r="T585" s="204"/>
      <c r="AT585" s="205" t="s">
        <v>157</v>
      </c>
      <c r="AU585" s="205" t="s">
        <v>81</v>
      </c>
      <c r="AV585" s="13" t="s">
        <v>81</v>
      </c>
      <c r="AW585" s="13" t="s">
        <v>32</v>
      </c>
      <c r="AX585" s="13" t="s">
        <v>71</v>
      </c>
      <c r="AY585" s="205" t="s">
        <v>136</v>
      </c>
    </row>
    <row r="586" spans="1:65" s="2" customFormat="1" ht="37.9" customHeight="1">
      <c r="A586" s="35"/>
      <c r="B586" s="36"/>
      <c r="C586" s="175" t="s">
        <v>561</v>
      </c>
      <c r="D586" s="175" t="s">
        <v>138</v>
      </c>
      <c r="E586" s="176" t="s">
        <v>562</v>
      </c>
      <c r="F586" s="177" t="s">
        <v>563</v>
      </c>
      <c r="G586" s="178" t="s">
        <v>148</v>
      </c>
      <c r="H586" s="179">
        <v>150</v>
      </c>
      <c r="I586" s="180"/>
      <c r="J586" s="181">
        <f>ROUND(I586*H586,2)</f>
        <v>0</v>
      </c>
      <c r="K586" s="182"/>
      <c r="L586" s="40"/>
      <c r="M586" s="183" t="s">
        <v>19</v>
      </c>
      <c r="N586" s="184" t="s">
        <v>42</v>
      </c>
      <c r="O586" s="65"/>
      <c r="P586" s="185">
        <f>O586*H586</f>
        <v>0</v>
      </c>
      <c r="Q586" s="185">
        <v>0</v>
      </c>
      <c r="R586" s="185">
        <f>Q586*H586</f>
        <v>0</v>
      </c>
      <c r="S586" s="185">
        <v>3.7999999999999999E-2</v>
      </c>
      <c r="T586" s="186">
        <f>S586*H586</f>
        <v>5.7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87" t="s">
        <v>142</v>
      </c>
      <c r="AT586" s="187" t="s">
        <v>138</v>
      </c>
      <c r="AU586" s="187" t="s">
        <v>81</v>
      </c>
      <c r="AY586" s="18" t="s">
        <v>136</v>
      </c>
      <c r="BE586" s="188">
        <f>IF(N586="základní",J586,0)</f>
        <v>0</v>
      </c>
      <c r="BF586" s="188">
        <f>IF(N586="snížená",J586,0)</f>
        <v>0</v>
      </c>
      <c r="BG586" s="188">
        <f>IF(N586="zákl. přenesená",J586,0)</f>
        <v>0</v>
      </c>
      <c r="BH586" s="188">
        <f>IF(N586="sníž. přenesená",J586,0)</f>
        <v>0</v>
      </c>
      <c r="BI586" s="188">
        <f>IF(N586="nulová",J586,0)</f>
        <v>0</v>
      </c>
      <c r="BJ586" s="18" t="s">
        <v>79</v>
      </c>
      <c r="BK586" s="188">
        <f>ROUND(I586*H586,2)</f>
        <v>0</v>
      </c>
      <c r="BL586" s="18" t="s">
        <v>142</v>
      </c>
      <c r="BM586" s="187" t="s">
        <v>564</v>
      </c>
    </row>
    <row r="587" spans="1:65" s="2" customFormat="1" ht="11.25">
      <c r="A587" s="35"/>
      <c r="B587" s="36"/>
      <c r="C587" s="37"/>
      <c r="D587" s="189" t="s">
        <v>144</v>
      </c>
      <c r="E587" s="37"/>
      <c r="F587" s="190" t="s">
        <v>565</v>
      </c>
      <c r="G587" s="37"/>
      <c r="H587" s="37"/>
      <c r="I587" s="191"/>
      <c r="J587" s="37"/>
      <c r="K587" s="37"/>
      <c r="L587" s="40"/>
      <c r="M587" s="192"/>
      <c r="N587" s="193"/>
      <c r="O587" s="65"/>
      <c r="P587" s="65"/>
      <c r="Q587" s="65"/>
      <c r="R587" s="65"/>
      <c r="S587" s="65"/>
      <c r="T587" s="66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18" t="s">
        <v>144</v>
      </c>
      <c r="AU587" s="18" t="s">
        <v>81</v>
      </c>
    </row>
    <row r="588" spans="1:65" s="13" customFormat="1" ht="11.25">
      <c r="B588" s="194"/>
      <c r="C588" s="195"/>
      <c r="D588" s="196" t="s">
        <v>157</v>
      </c>
      <c r="E588" s="197" t="s">
        <v>19</v>
      </c>
      <c r="F588" s="198" t="s">
        <v>566</v>
      </c>
      <c r="G588" s="195"/>
      <c r="H588" s="199">
        <v>150</v>
      </c>
      <c r="I588" s="200"/>
      <c r="J588" s="195"/>
      <c r="K588" s="195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157</v>
      </c>
      <c r="AU588" s="205" t="s">
        <v>81</v>
      </c>
      <c r="AV588" s="13" t="s">
        <v>81</v>
      </c>
      <c r="AW588" s="13" t="s">
        <v>32</v>
      </c>
      <c r="AX588" s="13" t="s">
        <v>71</v>
      </c>
      <c r="AY588" s="205" t="s">
        <v>136</v>
      </c>
    </row>
    <row r="589" spans="1:65" s="2" customFormat="1" ht="24.2" customHeight="1">
      <c r="A589" s="35"/>
      <c r="B589" s="36"/>
      <c r="C589" s="175" t="s">
        <v>567</v>
      </c>
      <c r="D589" s="175" t="s">
        <v>138</v>
      </c>
      <c r="E589" s="176" t="s">
        <v>568</v>
      </c>
      <c r="F589" s="177" t="s">
        <v>569</v>
      </c>
      <c r="G589" s="178" t="s">
        <v>154</v>
      </c>
      <c r="H589" s="179">
        <v>367</v>
      </c>
      <c r="I589" s="180"/>
      <c r="J589" s="181">
        <f>ROUND(I589*H589,2)</f>
        <v>0</v>
      </c>
      <c r="K589" s="182"/>
      <c r="L589" s="40"/>
      <c r="M589" s="183" t="s">
        <v>19</v>
      </c>
      <c r="N589" s="184" t="s">
        <v>42</v>
      </c>
      <c r="O589" s="65"/>
      <c r="P589" s="185">
        <f>O589*H589</f>
        <v>0</v>
      </c>
      <c r="Q589" s="185">
        <v>8.1200000000000002E-7</v>
      </c>
      <c r="R589" s="185">
        <f>Q589*H589</f>
        <v>2.9800399999999999E-4</v>
      </c>
      <c r="S589" s="185">
        <v>5.6999999999999998E-4</v>
      </c>
      <c r="T589" s="186">
        <f>S589*H589</f>
        <v>0.20918999999999999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87" t="s">
        <v>142</v>
      </c>
      <c r="AT589" s="187" t="s">
        <v>138</v>
      </c>
      <c r="AU589" s="187" t="s">
        <v>81</v>
      </c>
      <c r="AY589" s="18" t="s">
        <v>136</v>
      </c>
      <c r="BE589" s="188">
        <f>IF(N589="základní",J589,0)</f>
        <v>0</v>
      </c>
      <c r="BF589" s="188">
        <f>IF(N589="snížená",J589,0)</f>
        <v>0</v>
      </c>
      <c r="BG589" s="188">
        <f>IF(N589="zákl. přenesená",J589,0)</f>
        <v>0</v>
      </c>
      <c r="BH589" s="188">
        <f>IF(N589="sníž. přenesená",J589,0)</f>
        <v>0</v>
      </c>
      <c r="BI589" s="188">
        <f>IF(N589="nulová",J589,0)</f>
        <v>0</v>
      </c>
      <c r="BJ589" s="18" t="s">
        <v>79</v>
      </c>
      <c r="BK589" s="188">
        <f>ROUND(I589*H589,2)</f>
        <v>0</v>
      </c>
      <c r="BL589" s="18" t="s">
        <v>142</v>
      </c>
      <c r="BM589" s="187" t="s">
        <v>570</v>
      </c>
    </row>
    <row r="590" spans="1:65" s="2" customFormat="1" ht="11.25">
      <c r="A590" s="35"/>
      <c r="B590" s="36"/>
      <c r="C590" s="37"/>
      <c r="D590" s="189" t="s">
        <v>144</v>
      </c>
      <c r="E590" s="37"/>
      <c r="F590" s="190" t="s">
        <v>571</v>
      </c>
      <c r="G590" s="37"/>
      <c r="H590" s="37"/>
      <c r="I590" s="191"/>
      <c r="J590" s="37"/>
      <c r="K590" s="37"/>
      <c r="L590" s="40"/>
      <c r="M590" s="192"/>
      <c r="N590" s="193"/>
      <c r="O590" s="65"/>
      <c r="P590" s="65"/>
      <c r="Q590" s="65"/>
      <c r="R590" s="65"/>
      <c r="S590" s="65"/>
      <c r="T590" s="66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T590" s="18" t="s">
        <v>144</v>
      </c>
      <c r="AU590" s="18" t="s">
        <v>81</v>
      </c>
    </row>
    <row r="591" spans="1:65" s="13" customFormat="1" ht="11.25">
      <c r="B591" s="194"/>
      <c r="C591" s="195"/>
      <c r="D591" s="196" t="s">
        <v>157</v>
      </c>
      <c r="E591" s="197" t="s">
        <v>19</v>
      </c>
      <c r="F591" s="198" t="s">
        <v>572</v>
      </c>
      <c r="G591" s="195"/>
      <c r="H591" s="199">
        <v>320</v>
      </c>
      <c r="I591" s="200"/>
      <c r="J591" s="195"/>
      <c r="K591" s="195"/>
      <c r="L591" s="201"/>
      <c r="M591" s="202"/>
      <c r="N591" s="203"/>
      <c r="O591" s="203"/>
      <c r="P591" s="203"/>
      <c r="Q591" s="203"/>
      <c r="R591" s="203"/>
      <c r="S591" s="203"/>
      <c r="T591" s="204"/>
      <c r="AT591" s="205" t="s">
        <v>157</v>
      </c>
      <c r="AU591" s="205" t="s">
        <v>81</v>
      </c>
      <c r="AV591" s="13" t="s">
        <v>81</v>
      </c>
      <c r="AW591" s="13" t="s">
        <v>32</v>
      </c>
      <c r="AX591" s="13" t="s">
        <v>71</v>
      </c>
      <c r="AY591" s="205" t="s">
        <v>136</v>
      </c>
    </row>
    <row r="592" spans="1:65" s="13" customFormat="1" ht="11.25">
      <c r="B592" s="194"/>
      <c r="C592" s="195"/>
      <c r="D592" s="196" t="s">
        <v>157</v>
      </c>
      <c r="E592" s="197" t="s">
        <v>19</v>
      </c>
      <c r="F592" s="198" t="s">
        <v>573</v>
      </c>
      <c r="G592" s="195"/>
      <c r="H592" s="199">
        <v>47</v>
      </c>
      <c r="I592" s="200"/>
      <c r="J592" s="195"/>
      <c r="K592" s="195"/>
      <c r="L592" s="201"/>
      <c r="M592" s="202"/>
      <c r="N592" s="203"/>
      <c r="O592" s="203"/>
      <c r="P592" s="203"/>
      <c r="Q592" s="203"/>
      <c r="R592" s="203"/>
      <c r="S592" s="203"/>
      <c r="T592" s="204"/>
      <c r="AT592" s="205" t="s">
        <v>157</v>
      </c>
      <c r="AU592" s="205" t="s">
        <v>81</v>
      </c>
      <c r="AV592" s="13" t="s">
        <v>81</v>
      </c>
      <c r="AW592" s="13" t="s">
        <v>32</v>
      </c>
      <c r="AX592" s="13" t="s">
        <v>71</v>
      </c>
      <c r="AY592" s="205" t="s">
        <v>136</v>
      </c>
    </row>
    <row r="593" spans="1:65" s="2" customFormat="1" ht="44.25" customHeight="1">
      <c r="A593" s="35"/>
      <c r="B593" s="36"/>
      <c r="C593" s="175" t="s">
        <v>574</v>
      </c>
      <c r="D593" s="175" t="s">
        <v>138</v>
      </c>
      <c r="E593" s="176" t="s">
        <v>575</v>
      </c>
      <c r="F593" s="177" t="s">
        <v>576</v>
      </c>
      <c r="G593" s="178" t="s">
        <v>148</v>
      </c>
      <c r="H593" s="179">
        <v>0.9</v>
      </c>
      <c r="I593" s="180"/>
      <c r="J593" s="181">
        <f>ROUND(I593*H593,2)</f>
        <v>0</v>
      </c>
      <c r="K593" s="182"/>
      <c r="L593" s="40"/>
      <c r="M593" s="183" t="s">
        <v>19</v>
      </c>
      <c r="N593" s="184" t="s">
        <v>42</v>
      </c>
      <c r="O593" s="65"/>
      <c r="P593" s="185">
        <f>O593*H593</f>
        <v>0</v>
      </c>
      <c r="Q593" s="185">
        <v>1.323E-3</v>
      </c>
      <c r="R593" s="185">
        <f>Q593*H593</f>
        <v>1.1907E-3</v>
      </c>
      <c r="S593" s="185">
        <v>2.5000000000000001E-2</v>
      </c>
      <c r="T593" s="186">
        <f>S593*H593</f>
        <v>2.2500000000000003E-2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87" t="s">
        <v>142</v>
      </c>
      <c r="AT593" s="187" t="s">
        <v>138</v>
      </c>
      <c r="AU593" s="187" t="s">
        <v>81</v>
      </c>
      <c r="AY593" s="18" t="s">
        <v>136</v>
      </c>
      <c r="BE593" s="188">
        <f>IF(N593="základní",J593,0)</f>
        <v>0</v>
      </c>
      <c r="BF593" s="188">
        <f>IF(N593="snížená",J593,0)</f>
        <v>0</v>
      </c>
      <c r="BG593" s="188">
        <f>IF(N593="zákl. přenesená",J593,0)</f>
        <v>0</v>
      </c>
      <c r="BH593" s="188">
        <f>IF(N593="sníž. přenesená",J593,0)</f>
        <v>0</v>
      </c>
      <c r="BI593" s="188">
        <f>IF(N593="nulová",J593,0)</f>
        <v>0</v>
      </c>
      <c r="BJ593" s="18" t="s">
        <v>79</v>
      </c>
      <c r="BK593" s="188">
        <f>ROUND(I593*H593,2)</f>
        <v>0</v>
      </c>
      <c r="BL593" s="18" t="s">
        <v>142</v>
      </c>
      <c r="BM593" s="187" t="s">
        <v>577</v>
      </c>
    </row>
    <row r="594" spans="1:65" s="2" customFormat="1" ht="11.25">
      <c r="A594" s="35"/>
      <c r="B594" s="36"/>
      <c r="C594" s="37"/>
      <c r="D594" s="189" t="s">
        <v>144</v>
      </c>
      <c r="E594" s="37"/>
      <c r="F594" s="190" t="s">
        <v>578</v>
      </c>
      <c r="G594" s="37"/>
      <c r="H594" s="37"/>
      <c r="I594" s="191"/>
      <c r="J594" s="37"/>
      <c r="K594" s="37"/>
      <c r="L594" s="40"/>
      <c r="M594" s="192"/>
      <c r="N594" s="193"/>
      <c r="O594" s="65"/>
      <c r="P594" s="65"/>
      <c r="Q594" s="65"/>
      <c r="R594" s="65"/>
      <c r="S594" s="65"/>
      <c r="T594" s="66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T594" s="18" t="s">
        <v>144</v>
      </c>
      <c r="AU594" s="18" t="s">
        <v>81</v>
      </c>
    </row>
    <row r="595" spans="1:65" s="2" customFormat="1" ht="24.2" customHeight="1">
      <c r="A595" s="35"/>
      <c r="B595" s="36"/>
      <c r="C595" s="175" t="s">
        <v>579</v>
      </c>
      <c r="D595" s="175" t="s">
        <v>138</v>
      </c>
      <c r="E595" s="176" t="s">
        <v>580</v>
      </c>
      <c r="F595" s="177" t="s">
        <v>581</v>
      </c>
      <c r="G595" s="178" t="s">
        <v>148</v>
      </c>
      <c r="H595" s="179">
        <v>30</v>
      </c>
      <c r="I595" s="180"/>
      <c r="J595" s="181">
        <f>ROUND(I595*H595,2)</f>
        <v>0</v>
      </c>
      <c r="K595" s="182"/>
      <c r="L595" s="40"/>
      <c r="M595" s="183" t="s">
        <v>19</v>
      </c>
      <c r="N595" s="184" t="s">
        <v>42</v>
      </c>
      <c r="O595" s="65"/>
      <c r="P595" s="185">
        <f>O595*H595</f>
        <v>0</v>
      </c>
      <c r="Q595" s="185">
        <v>1.4399999999999999E-5</v>
      </c>
      <c r="R595" s="185">
        <f>Q595*H595</f>
        <v>4.3199999999999998E-4</v>
      </c>
      <c r="S595" s="185">
        <v>2E-3</v>
      </c>
      <c r="T595" s="186">
        <f>S595*H595</f>
        <v>0.06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187" t="s">
        <v>142</v>
      </c>
      <c r="AT595" s="187" t="s">
        <v>138</v>
      </c>
      <c r="AU595" s="187" t="s">
        <v>81</v>
      </c>
      <c r="AY595" s="18" t="s">
        <v>136</v>
      </c>
      <c r="BE595" s="188">
        <f>IF(N595="základní",J595,0)</f>
        <v>0</v>
      </c>
      <c r="BF595" s="188">
        <f>IF(N595="snížená",J595,0)</f>
        <v>0</v>
      </c>
      <c r="BG595" s="188">
        <f>IF(N595="zákl. přenesená",J595,0)</f>
        <v>0</v>
      </c>
      <c r="BH595" s="188">
        <f>IF(N595="sníž. přenesená",J595,0)</f>
        <v>0</v>
      </c>
      <c r="BI595" s="188">
        <f>IF(N595="nulová",J595,0)</f>
        <v>0</v>
      </c>
      <c r="BJ595" s="18" t="s">
        <v>79</v>
      </c>
      <c r="BK595" s="188">
        <f>ROUND(I595*H595,2)</f>
        <v>0</v>
      </c>
      <c r="BL595" s="18" t="s">
        <v>142</v>
      </c>
      <c r="BM595" s="187" t="s">
        <v>582</v>
      </c>
    </row>
    <row r="596" spans="1:65" s="2" customFormat="1" ht="11.25">
      <c r="A596" s="35"/>
      <c r="B596" s="36"/>
      <c r="C596" s="37"/>
      <c r="D596" s="189" t="s">
        <v>144</v>
      </c>
      <c r="E596" s="37"/>
      <c r="F596" s="190" t="s">
        <v>583</v>
      </c>
      <c r="G596" s="37"/>
      <c r="H596" s="37"/>
      <c r="I596" s="191"/>
      <c r="J596" s="37"/>
      <c r="K596" s="37"/>
      <c r="L596" s="40"/>
      <c r="M596" s="192"/>
      <c r="N596" s="193"/>
      <c r="O596" s="65"/>
      <c r="P596" s="65"/>
      <c r="Q596" s="65"/>
      <c r="R596" s="65"/>
      <c r="S596" s="65"/>
      <c r="T596" s="66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T596" s="18" t="s">
        <v>144</v>
      </c>
      <c r="AU596" s="18" t="s">
        <v>81</v>
      </c>
    </row>
    <row r="597" spans="1:65" s="2" customFormat="1" ht="78" customHeight="1">
      <c r="A597" s="35"/>
      <c r="B597" s="36"/>
      <c r="C597" s="175" t="s">
        <v>584</v>
      </c>
      <c r="D597" s="175" t="s">
        <v>138</v>
      </c>
      <c r="E597" s="176" t="s">
        <v>585</v>
      </c>
      <c r="F597" s="177" t="s">
        <v>586</v>
      </c>
      <c r="G597" s="178" t="s">
        <v>148</v>
      </c>
      <c r="H597" s="179">
        <v>0.5</v>
      </c>
      <c r="I597" s="180"/>
      <c r="J597" s="181">
        <f>ROUND(I597*H597,2)</f>
        <v>0</v>
      </c>
      <c r="K597" s="182"/>
      <c r="L597" s="40"/>
      <c r="M597" s="183" t="s">
        <v>19</v>
      </c>
      <c r="N597" s="184" t="s">
        <v>42</v>
      </c>
      <c r="O597" s="65"/>
      <c r="P597" s="185">
        <f>O597*H597</f>
        <v>0</v>
      </c>
      <c r="Q597" s="185">
        <v>0</v>
      </c>
      <c r="R597" s="185">
        <f>Q597*H597</f>
        <v>0</v>
      </c>
      <c r="S597" s="185">
        <v>0</v>
      </c>
      <c r="T597" s="186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187" t="s">
        <v>142</v>
      </c>
      <c r="AT597" s="187" t="s">
        <v>138</v>
      </c>
      <c r="AU597" s="187" t="s">
        <v>81</v>
      </c>
      <c r="AY597" s="18" t="s">
        <v>136</v>
      </c>
      <c r="BE597" s="188">
        <f>IF(N597="základní",J597,0)</f>
        <v>0</v>
      </c>
      <c r="BF597" s="188">
        <f>IF(N597="snížená",J597,0)</f>
        <v>0</v>
      </c>
      <c r="BG597" s="188">
        <f>IF(N597="zákl. přenesená",J597,0)</f>
        <v>0</v>
      </c>
      <c r="BH597" s="188">
        <f>IF(N597="sníž. přenesená",J597,0)</f>
        <v>0</v>
      </c>
      <c r="BI597" s="188">
        <f>IF(N597="nulová",J597,0)</f>
        <v>0</v>
      </c>
      <c r="BJ597" s="18" t="s">
        <v>79</v>
      </c>
      <c r="BK597" s="188">
        <f>ROUND(I597*H597,2)</f>
        <v>0</v>
      </c>
      <c r="BL597" s="18" t="s">
        <v>142</v>
      </c>
      <c r="BM597" s="187" t="s">
        <v>587</v>
      </c>
    </row>
    <row r="598" spans="1:65" s="2" customFormat="1" ht="11.25">
      <c r="A598" s="35"/>
      <c r="B598" s="36"/>
      <c r="C598" s="37"/>
      <c r="D598" s="189" t="s">
        <v>144</v>
      </c>
      <c r="E598" s="37"/>
      <c r="F598" s="190" t="s">
        <v>588</v>
      </c>
      <c r="G598" s="37"/>
      <c r="H598" s="37"/>
      <c r="I598" s="191"/>
      <c r="J598" s="37"/>
      <c r="K598" s="37"/>
      <c r="L598" s="40"/>
      <c r="M598" s="192"/>
      <c r="N598" s="193"/>
      <c r="O598" s="65"/>
      <c r="P598" s="65"/>
      <c r="Q598" s="65"/>
      <c r="R598" s="65"/>
      <c r="S598" s="65"/>
      <c r="T598" s="66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T598" s="18" t="s">
        <v>144</v>
      </c>
      <c r="AU598" s="18" t="s">
        <v>81</v>
      </c>
    </row>
    <row r="599" spans="1:65" s="13" customFormat="1" ht="11.25">
      <c r="B599" s="194"/>
      <c r="C599" s="195"/>
      <c r="D599" s="196" t="s">
        <v>157</v>
      </c>
      <c r="E599" s="197" t="s">
        <v>19</v>
      </c>
      <c r="F599" s="198" t="s">
        <v>512</v>
      </c>
      <c r="G599" s="195"/>
      <c r="H599" s="199">
        <v>0.5</v>
      </c>
      <c r="I599" s="200"/>
      <c r="J599" s="195"/>
      <c r="K599" s="195"/>
      <c r="L599" s="201"/>
      <c r="M599" s="202"/>
      <c r="N599" s="203"/>
      <c r="O599" s="203"/>
      <c r="P599" s="203"/>
      <c r="Q599" s="203"/>
      <c r="R599" s="203"/>
      <c r="S599" s="203"/>
      <c r="T599" s="204"/>
      <c r="AT599" s="205" t="s">
        <v>157</v>
      </c>
      <c r="AU599" s="205" t="s">
        <v>81</v>
      </c>
      <c r="AV599" s="13" t="s">
        <v>81</v>
      </c>
      <c r="AW599" s="13" t="s">
        <v>32</v>
      </c>
      <c r="AX599" s="13" t="s">
        <v>71</v>
      </c>
      <c r="AY599" s="205" t="s">
        <v>136</v>
      </c>
    </row>
    <row r="600" spans="1:65" s="2" customFormat="1" ht="76.349999999999994" customHeight="1">
      <c r="A600" s="35"/>
      <c r="B600" s="36"/>
      <c r="C600" s="175" t="s">
        <v>589</v>
      </c>
      <c r="D600" s="175" t="s">
        <v>138</v>
      </c>
      <c r="E600" s="176" t="s">
        <v>590</v>
      </c>
      <c r="F600" s="177" t="s">
        <v>591</v>
      </c>
      <c r="G600" s="178" t="s">
        <v>141</v>
      </c>
      <c r="H600" s="179">
        <v>0.36</v>
      </c>
      <c r="I600" s="180"/>
      <c r="J600" s="181">
        <f>ROUND(I600*H600,2)</f>
        <v>0</v>
      </c>
      <c r="K600" s="182"/>
      <c r="L600" s="40"/>
      <c r="M600" s="183" t="s">
        <v>19</v>
      </c>
      <c r="N600" s="184" t="s">
        <v>42</v>
      </c>
      <c r="O600" s="65"/>
      <c r="P600" s="185">
        <f>O600*H600</f>
        <v>0</v>
      </c>
      <c r="Q600" s="185">
        <v>0</v>
      </c>
      <c r="R600" s="185">
        <f>Q600*H600</f>
        <v>0</v>
      </c>
      <c r="S600" s="185">
        <v>0</v>
      </c>
      <c r="T600" s="186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87" t="s">
        <v>142</v>
      </c>
      <c r="AT600" s="187" t="s">
        <v>138</v>
      </c>
      <c r="AU600" s="187" t="s">
        <v>81</v>
      </c>
      <c r="AY600" s="18" t="s">
        <v>136</v>
      </c>
      <c r="BE600" s="188">
        <f>IF(N600="základní",J600,0)</f>
        <v>0</v>
      </c>
      <c r="BF600" s="188">
        <f>IF(N600="snížená",J600,0)</f>
        <v>0</v>
      </c>
      <c r="BG600" s="188">
        <f>IF(N600="zákl. přenesená",J600,0)</f>
        <v>0</v>
      </c>
      <c r="BH600" s="188">
        <f>IF(N600="sníž. přenesená",J600,0)</f>
        <v>0</v>
      </c>
      <c r="BI600" s="188">
        <f>IF(N600="nulová",J600,0)</f>
        <v>0</v>
      </c>
      <c r="BJ600" s="18" t="s">
        <v>79</v>
      </c>
      <c r="BK600" s="188">
        <f>ROUND(I600*H600,2)</f>
        <v>0</v>
      </c>
      <c r="BL600" s="18" t="s">
        <v>142</v>
      </c>
      <c r="BM600" s="187" t="s">
        <v>592</v>
      </c>
    </row>
    <row r="601" spans="1:65" s="2" customFormat="1" ht="11.25">
      <c r="A601" s="35"/>
      <c r="B601" s="36"/>
      <c r="C601" s="37"/>
      <c r="D601" s="189" t="s">
        <v>144</v>
      </c>
      <c r="E601" s="37"/>
      <c r="F601" s="190" t="s">
        <v>593</v>
      </c>
      <c r="G601" s="37"/>
      <c r="H601" s="37"/>
      <c r="I601" s="191"/>
      <c r="J601" s="37"/>
      <c r="K601" s="37"/>
      <c r="L601" s="40"/>
      <c r="M601" s="192"/>
      <c r="N601" s="193"/>
      <c r="O601" s="65"/>
      <c r="P601" s="65"/>
      <c r="Q601" s="65"/>
      <c r="R601" s="65"/>
      <c r="S601" s="65"/>
      <c r="T601" s="66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T601" s="18" t="s">
        <v>144</v>
      </c>
      <c r="AU601" s="18" t="s">
        <v>81</v>
      </c>
    </row>
    <row r="602" spans="1:65" s="13" customFormat="1" ht="11.25">
      <c r="B602" s="194"/>
      <c r="C602" s="195"/>
      <c r="D602" s="196" t="s">
        <v>157</v>
      </c>
      <c r="E602" s="197" t="s">
        <v>19</v>
      </c>
      <c r="F602" s="198" t="s">
        <v>594</v>
      </c>
      <c r="G602" s="195"/>
      <c r="H602" s="199">
        <v>0.36</v>
      </c>
      <c r="I602" s="200"/>
      <c r="J602" s="195"/>
      <c r="K602" s="195"/>
      <c r="L602" s="201"/>
      <c r="M602" s="202"/>
      <c r="N602" s="203"/>
      <c r="O602" s="203"/>
      <c r="P602" s="203"/>
      <c r="Q602" s="203"/>
      <c r="R602" s="203"/>
      <c r="S602" s="203"/>
      <c r="T602" s="204"/>
      <c r="AT602" s="205" t="s">
        <v>157</v>
      </c>
      <c r="AU602" s="205" t="s">
        <v>81</v>
      </c>
      <c r="AV602" s="13" t="s">
        <v>81</v>
      </c>
      <c r="AW602" s="13" t="s">
        <v>32</v>
      </c>
      <c r="AX602" s="13" t="s">
        <v>71</v>
      </c>
      <c r="AY602" s="205" t="s">
        <v>136</v>
      </c>
    </row>
    <row r="603" spans="1:65" s="2" customFormat="1" ht="24.2" customHeight="1">
      <c r="A603" s="35"/>
      <c r="B603" s="36"/>
      <c r="C603" s="175" t="s">
        <v>595</v>
      </c>
      <c r="D603" s="175" t="s">
        <v>138</v>
      </c>
      <c r="E603" s="176" t="s">
        <v>596</v>
      </c>
      <c r="F603" s="177" t="s">
        <v>597</v>
      </c>
      <c r="G603" s="178" t="s">
        <v>148</v>
      </c>
      <c r="H603" s="179">
        <v>29</v>
      </c>
      <c r="I603" s="180"/>
      <c r="J603" s="181">
        <f>ROUND(I603*H603,2)</f>
        <v>0</v>
      </c>
      <c r="K603" s="182"/>
      <c r="L603" s="40"/>
      <c r="M603" s="183" t="s">
        <v>19</v>
      </c>
      <c r="N603" s="184" t="s">
        <v>42</v>
      </c>
      <c r="O603" s="65"/>
      <c r="P603" s="185">
        <f>O603*H603</f>
        <v>0</v>
      </c>
      <c r="Q603" s="185">
        <v>0</v>
      </c>
      <c r="R603" s="185">
        <f>Q603*H603</f>
        <v>0</v>
      </c>
      <c r="S603" s="185">
        <v>0</v>
      </c>
      <c r="T603" s="186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187" t="s">
        <v>142</v>
      </c>
      <c r="AT603" s="187" t="s">
        <v>138</v>
      </c>
      <c r="AU603" s="187" t="s">
        <v>81</v>
      </c>
      <c r="AY603" s="18" t="s">
        <v>136</v>
      </c>
      <c r="BE603" s="188">
        <f>IF(N603="základní",J603,0)</f>
        <v>0</v>
      </c>
      <c r="BF603" s="188">
        <f>IF(N603="snížená",J603,0)</f>
        <v>0</v>
      </c>
      <c r="BG603" s="188">
        <f>IF(N603="zákl. přenesená",J603,0)</f>
        <v>0</v>
      </c>
      <c r="BH603" s="188">
        <f>IF(N603="sníž. přenesená",J603,0)</f>
        <v>0</v>
      </c>
      <c r="BI603" s="188">
        <f>IF(N603="nulová",J603,0)</f>
        <v>0</v>
      </c>
      <c r="BJ603" s="18" t="s">
        <v>79</v>
      </c>
      <c r="BK603" s="188">
        <f>ROUND(I603*H603,2)</f>
        <v>0</v>
      </c>
      <c r="BL603" s="18" t="s">
        <v>142</v>
      </c>
      <c r="BM603" s="187" t="s">
        <v>598</v>
      </c>
    </row>
    <row r="604" spans="1:65" s="2" customFormat="1" ht="11.25">
      <c r="A604" s="35"/>
      <c r="B604" s="36"/>
      <c r="C604" s="37"/>
      <c r="D604" s="189" t="s">
        <v>144</v>
      </c>
      <c r="E604" s="37"/>
      <c r="F604" s="190" t="s">
        <v>599</v>
      </c>
      <c r="G604" s="37"/>
      <c r="H604" s="37"/>
      <c r="I604" s="191"/>
      <c r="J604" s="37"/>
      <c r="K604" s="37"/>
      <c r="L604" s="40"/>
      <c r="M604" s="192"/>
      <c r="N604" s="193"/>
      <c r="O604" s="65"/>
      <c r="P604" s="65"/>
      <c r="Q604" s="65"/>
      <c r="R604" s="65"/>
      <c r="S604" s="65"/>
      <c r="T604" s="66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T604" s="18" t="s">
        <v>144</v>
      </c>
      <c r="AU604" s="18" t="s">
        <v>81</v>
      </c>
    </row>
    <row r="605" spans="1:65" s="2" customFormat="1" ht="55.5" customHeight="1">
      <c r="A605" s="35"/>
      <c r="B605" s="36"/>
      <c r="C605" s="175" t="s">
        <v>600</v>
      </c>
      <c r="D605" s="175" t="s">
        <v>138</v>
      </c>
      <c r="E605" s="176" t="s">
        <v>601</v>
      </c>
      <c r="F605" s="177" t="s">
        <v>602</v>
      </c>
      <c r="G605" s="178" t="s">
        <v>148</v>
      </c>
      <c r="H605" s="179">
        <v>29</v>
      </c>
      <c r="I605" s="180"/>
      <c r="J605" s="181">
        <f>ROUND(I605*H605,2)</f>
        <v>0</v>
      </c>
      <c r="K605" s="182"/>
      <c r="L605" s="40"/>
      <c r="M605" s="183" t="s">
        <v>19</v>
      </c>
      <c r="N605" s="184" t="s">
        <v>42</v>
      </c>
      <c r="O605" s="65"/>
      <c r="P605" s="185">
        <f>O605*H605</f>
        <v>0</v>
      </c>
      <c r="Q605" s="185">
        <v>3.0302800000000002E-3</v>
      </c>
      <c r="R605" s="185">
        <f>Q605*H605</f>
        <v>8.7878120000000004E-2</v>
      </c>
      <c r="S605" s="185">
        <v>0</v>
      </c>
      <c r="T605" s="186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187" t="s">
        <v>142</v>
      </c>
      <c r="AT605" s="187" t="s">
        <v>138</v>
      </c>
      <c r="AU605" s="187" t="s">
        <v>81</v>
      </c>
      <c r="AY605" s="18" t="s">
        <v>136</v>
      </c>
      <c r="BE605" s="188">
        <f>IF(N605="základní",J605,0)</f>
        <v>0</v>
      </c>
      <c r="BF605" s="188">
        <f>IF(N605="snížená",J605,0)</f>
        <v>0</v>
      </c>
      <c r="BG605" s="188">
        <f>IF(N605="zákl. přenesená",J605,0)</f>
        <v>0</v>
      </c>
      <c r="BH605" s="188">
        <f>IF(N605="sníž. přenesená",J605,0)</f>
        <v>0</v>
      </c>
      <c r="BI605" s="188">
        <f>IF(N605="nulová",J605,0)</f>
        <v>0</v>
      </c>
      <c r="BJ605" s="18" t="s">
        <v>79</v>
      </c>
      <c r="BK605" s="188">
        <f>ROUND(I605*H605,2)</f>
        <v>0</v>
      </c>
      <c r="BL605" s="18" t="s">
        <v>142</v>
      </c>
      <c r="BM605" s="187" t="s">
        <v>603</v>
      </c>
    </row>
    <row r="606" spans="1:65" s="2" customFormat="1" ht="11.25">
      <c r="A606" s="35"/>
      <c r="B606" s="36"/>
      <c r="C606" s="37"/>
      <c r="D606" s="189" t="s">
        <v>144</v>
      </c>
      <c r="E606" s="37"/>
      <c r="F606" s="190" t="s">
        <v>604</v>
      </c>
      <c r="G606" s="37"/>
      <c r="H606" s="37"/>
      <c r="I606" s="191"/>
      <c r="J606" s="37"/>
      <c r="K606" s="37"/>
      <c r="L606" s="40"/>
      <c r="M606" s="192"/>
      <c r="N606" s="193"/>
      <c r="O606" s="65"/>
      <c r="P606" s="65"/>
      <c r="Q606" s="65"/>
      <c r="R606" s="65"/>
      <c r="S606" s="65"/>
      <c r="T606" s="66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T606" s="18" t="s">
        <v>144</v>
      </c>
      <c r="AU606" s="18" t="s">
        <v>81</v>
      </c>
    </row>
    <row r="607" spans="1:65" s="14" customFormat="1" ht="11.25">
      <c r="B607" s="218"/>
      <c r="C607" s="219"/>
      <c r="D607" s="196" t="s">
        <v>157</v>
      </c>
      <c r="E607" s="220" t="s">
        <v>19</v>
      </c>
      <c r="F607" s="221" t="s">
        <v>207</v>
      </c>
      <c r="G607" s="219"/>
      <c r="H607" s="220" t="s">
        <v>19</v>
      </c>
      <c r="I607" s="222"/>
      <c r="J607" s="219"/>
      <c r="K607" s="219"/>
      <c r="L607" s="223"/>
      <c r="M607" s="224"/>
      <c r="N607" s="225"/>
      <c r="O607" s="225"/>
      <c r="P607" s="225"/>
      <c r="Q607" s="225"/>
      <c r="R607" s="225"/>
      <c r="S607" s="225"/>
      <c r="T607" s="226"/>
      <c r="AT607" s="227" t="s">
        <v>157</v>
      </c>
      <c r="AU607" s="227" t="s">
        <v>81</v>
      </c>
      <c r="AV607" s="14" t="s">
        <v>79</v>
      </c>
      <c r="AW607" s="14" t="s">
        <v>32</v>
      </c>
      <c r="AX607" s="14" t="s">
        <v>71</v>
      </c>
      <c r="AY607" s="227" t="s">
        <v>136</v>
      </c>
    </row>
    <row r="608" spans="1:65" s="13" customFormat="1" ht="11.25">
      <c r="B608" s="194"/>
      <c r="C608" s="195"/>
      <c r="D608" s="196" t="s">
        <v>157</v>
      </c>
      <c r="E608" s="197" t="s">
        <v>19</v>
      </c>
      <c r="F608" s="198" t="s">
        <v>605</v>
      </c>
      <c r="G608" s="195"/>
      <c r="H608" s="199">
        <v>1</v>
      </c>
      <c r="I608" s="200"/>
      <c r="J608" s="195"/>
      <c r="K608" s="195"/>
      <c r="L608" s="201"/>
      <c r="M608" s="202"/>
      <c r="N608" s="203"/>
      <c r="O608" s="203"/>
      <c r="P608" s="203"/>
      <c r="Q608" s="203"/>
      <c r="R608" s="203"/>
      <c r="S608" s="203"/>
      <c r="T608" s="204"/>
      <c r="AT608" s="205" t="s">
        <v>157</v>
      </c>
      <c r="AU608" s="205" t="s">
        <v>81</v>
      </c>
      <c r="AV608" s="13" t="s">
        <v>81</v>
      </c>
      <c r="AW608" s="13" t="s">
        <v>32</v>
      </c>
      <c r="AX608" s="13" t="s">
        <v>71</v>
      </c>
      <c r="AY608" s="205" t="s">
        <v>136</v>
      </c>
    </row>
    <row r="609" spans="2:51" s="13" customFormat="1" ht="11.25">
      <c r="B609" s="194"/>
      <c r="C609" s="195"/>
      <c r="D609" s="196" t="s">
        <v>157</v>
      </c>
      <c r="E609" s="197" t="s">
        <v>19</v>
      </c>
      <c r="F609" s="198" t="s">
        <v>606</v>
      </c>
      <c r="G609" s="195"/>
      <c r="H609" s="199">
        <v>1</v>
      </c>
      <c r="I609" s="200"/>
      <c r="J609" s="195"/>
      <c r="K609" s="195"/>
      <c r="L609" s="201"/>
      <c r="M609" s="202"/>
      <c r="N609" s="203"/>
      <c r="O609" s="203"/>
      <c r="P609" s="203"/>
      <c r="Q609" s="203"/>
      <c r="R609" s="203"/>
      <c r="S609" s="203"/>
      <c r="T609" s="204"/>
      <c r="AT609" s="205" t="s">
        <v>157</v>
      </c>
      <c r="AU609" s="205" t="s">
        <v>81</v>
      </c>
      <c r="AV609" s="13" t="s">
        <v>81</v>
      </c>
      <c r="AW609" s="13" t="s">
        <v>32</v>
      </c>
      <c r="AX609" s="13" t="s">
        <v>71</v>
      </c>
      <c r="AY609" s="205" t="s">
        <v>136</v>
      </c>
    </row>
    <row r="610" spans="2:51" s="13" customFormat="1" ht="11.25">
      <c r="B610" s="194"/>
      <c r="C610" s="195"/>
      <c r="D610" s="196" t="s">
        <v>157</v>
      </c>
      <c r="E610" s="197" t="s">
        <v>19</v>
      </c>
      <c r="F610" s="198" t="s">
        <v>607</v>
      </c>
      <c r="G610" s="195"/>
      <c r="H610" s="199">
        <v>1</v>
      </c>
      <c r="I610" s="200"/>
      <c r="J610" s="195"/>
      <c r="K610" s="195"/>
      <c r="L610" s="201"/>
      <c r="M610" s="202"/>
      <c r="N610" s="203"/>
      <c r="O610" s="203"/>
      <c r="P610" s="203"/>
      <c r="Q610" s="203"/>
      <c r="R610" s="203"/>
      <c r="S610" s="203"/>
      <c r="T610" s="204"/>
      <c r="AT610" s="205" t="s">
        <v>157</v>
      </c>
      <c r="AU610" s="205" t="s">
        <v>81</v>
      </c>
      <c r="AV610" s="13" t="s">
        <v>81</v>
      </c>
      <c r="AW610" s="13" t="s">
        <v>32</v>
      </c>
      <c r="AX610" s="13" t="s">
        <v>71</v>
      </c>
      <c r="AY610" s="205" t="s">
        <v>136</v>
      </c>
    </row>
    <row r="611" spans="2:51" s="13" customFormat="1" ht="11.25">
      <c r="B611" s="194"/>
      <c r="C611" s="195"/>
      <c r="D611" s="196" t="s">
        <v>157</v>
      </c>
      <c r="E611" s="197" t="s">
        <v>19</v>
      </c>
      <c r="F611" s="198" t="s">
        <v>608</v>
      </c>
      <c r="G611" s="195"/>
      <c r="H611" s="199">
        <v>5</v>
      </c>
      <c r="I611" s="200"/>
      <c r="J611" s="195"/>
      <c r="K611" s="195"/>
      <c r="L611" s="201"/>
      <c r="M611" s="202"/>
      <c r="N611" s="203"/>
      <c r="O611" s="203"/>
      <c r="P611" s="203"/>
      <c r="Q611" s="203"/>
      <c r="R611" s="203"/>
      <c r="S611" s="203"/>
      <c r="T611" s="204"/>
      <c r="AT611" s="205" t="s">
        <v>157</v>
      </c>
      <c r="AU611" s="205" t="s">
        <v>81</v>
      </c>
      <c r="AV611" s="13" t="s">
        <v>81</v>
      </c>
      <c r="AW611" s="13" t="s">
        <v>32</v>
      </c>
      <c r="AX611" s="13" t="s">
        <v>71</v>
      </c>
      <c r="AY611" s="205" t="s">
        <v>136</v>
      </c>
    </row>
    <row r="612" spans="2:51" s="14" customFormat="1" ht="11.25">
      <c r="B612" s="218"/>
      <c r="C612" s="219"/>
      <c r="D612" s="196" t="s">
        <v>157</v>
      </c>
      <c r="E612" s="220" t="s">
        <v>19</v>
      </c>
      <c r="F612" s="221" t="s">
        <v>223</v>
      </c>
      <c r="G612" s="219"/>
      <c r="H612" s="220" t="s">
        <v>19</v>
      </c>
      <c r="I612" s="222"/>
      <c r="J612" s="219"/>
      <c r="K612" s="219"/>
      <c r="L612" s="223"/>
      <c r="M612" s="224"/>
      <c r="N612" s="225"/>
      <c r="O612" s="225"/>
      <c r="P612" s="225"/>
      <c r="Q612" s="225"/>
      <c r="R612" s="225"/>
      <c r="S612" s="225"/>
      <c r="T612" s="226"/>
      <c r="AT612" s="227" t="s">
        <v>157</v>
      </c>
      <c r="AU612" s="227" t="s">
        <v>81</v>
      </c>
      <c r="AV612" s="14" t="s">
        <v>79</v>
      </c>
      <c r="AW612" s="14" t="s">
        <v>32</v>
      </c>
      <c r="AX612" s="14" t="s">
        <v>71</v>
      </c>
      <c r="AY612" s="227" t="s">
        <v>136</v>
      </c>
    </row>
    <row r="613" spans="2:51" s="13" customFormat="1" ht="11.25">
      <c r="B613" s="194"/>
      <c r="C613" s="195"/>
      <c r="D613" s="196" t="s">
        <v>157</v>
      </c>
      <c r="E613" s="197" t="s">
        <v>19</v>
      </c>
      <c r="F613" s="198" t="s">
        <v>605</v>
      </c>
      <c r="G613" s="195"/>
      <c r="H613" s="199">
        <v>1</v>
      </c>
      <c r="I613" s="200"/>
      <c r="J613" s="195"/>
      <c r="K613" s="195"/>
      <c r="L613" s="201"/>
      <c r="M613" s="202"/>
      <c r="N613" s="203"/>
      <c r="O613" s="203"/>
      <c r="P613" s="203"/>
      <c r="Q613" s="203"/>
      <c r="R613" s="203"/>
      <c r="S613" s="203"/>
      <c r="T613" s="204"/>
      <c r="AT613" s="205" t="s">
        <v>157</v>
      </c>
      <c r="AU613" s="205" t="s">
        <v>81</v>
      </c>
      <c r="AV613" s="13" t="s">
        <v>81</v>
      </c>
      <c r="AW613" s="13" t="s">
        <v>32</v>
      </c>
      <c r="AX613" s="13" t="s">
        <v>71</v>
      </c>
      <c r="AY613" s="205" t="s">
        <v>136</v>
      </c>
    </row>
    <row r="614" spans="2:51" s="13" customFormat="1" ht="11.25">
      <c r="B614" s="194"/>
      <c r="C614" s="195"/>
      <c r="D614" s="196" t="s">
        <v>157</v>
      </c>
      <c r="E614" s="197" t="s">
        <v>19</v>
      </c>
      <c r="F614" s="198" t="s">
        <v>609</v>
      </c>
      <c r="G614" s="195"/>
      <c r="H614" s="199">
        <v>1</v>
      </c>
      <c r="I614" s="200"/>
      <c r="J614" s="195"/>
      <c r="K614" s="195"/>
      <c r="L614" s="201"/>
      <c r="M614" s="202"/>
      <c r="N614" s="203"/>
      <c r="O614" s="203"/>
      <c r="P614" s="203"/>
      <c r="Q614" s="203"/>
      <c r="R614" s="203"/>
      <c r="S614" s="203"/>
      <c r="T614" s="204"/>
      <c r="AT614" s="205" t="s">
        <v>157</v>
      </c>
      <c r="AU614" s="205" t="s">
        <v>81</v>
      </c>
      <c r="AV614" s="13" t="s">
        <v>81</v>
      </c>
      <c r="AW614" s="13" t="s">
        <v>32</v>
      </c>
      <c r="AX614" s="13" t="s">
        <v>71</v>
      </c>
      <c r="AY614" s="205" t="s">
        <v>136</v>
      </c>
    </row>
    <row r="615" spans="2:51" s="13" customFormat="1" ht="11.25">
      <c r="B615" s="194"/>
      <c r="C615" s="195"/>
      <c r="D615" s="196" t="s">
        <v>157</v>
      </c>
      <c r="E615" s="197" t="s">
        <v>19</v>
      </c>
      <c r="F615" s="198" t="s">
        <v>610</v>
      </c>
      <c r="G615" s="195"/>
      <c r="H615" s="199">
        <v>1</v>
      </c>
      <c r="I615" s="200"/>
      <c r="J615" s="195"/>
      <c r="K615" s="195"/>
      <c r="L615" s="201"/>
      <c r="M615" s="202"/>
      <c r="N615" s="203"/>
      <c r="O615" s="203"/>
      <c r="P615" s="203"/>
      <c r="Q615" s="203"/>
      <c r="R615" s="203"/>
      <c r="S615" s="203"/>
      <c r="T615" s="204"/>
      <c r="AT615" s="205" t="s">
        <v>157</v>
      </c>
      <c r="AU615" s="205" t="s">
        <v>81</v>
      </c>
      <c r="AV615" s="13" t="s">
        <v>81</v>
      </c>
      <c r="AW615" s="13" t="s">
        <v>32</v>
      </c>
      <c r="AX615" s="13" t="s">
        <v>71</v>
      </c>
      <c r="AY615" s="205" t="s">
        <v>136</v>
      </c>
    </row>
    <row r="616" spans="2:51" s="13" customFormat="1" ht="11.25">
      <c r="B616" s="194"/>
      <c r="C616" s="195"/>
      <c r="D616" s="196" t="s">
        <v>157</v>
      </c>
      <c r="E616" s="197" t="s">
        <v>19</v>
      </c>
      <c r="F616" s="198" t="s">
        <v>611</v>
      </c>
      <c r="G616" s="195"/>
      <c r="H616" s="199">
        <v>1</v>
      </c>
      <c r="I616" s="200"/>
      <c r="J616" s="195"/>
      <c r="K616" s="195"/>
      <c r="L616" s="201"/>
      <c r="M616" s="202"/>
      <c r="N616" s="203"/>
      <c r="O616" s="203"/>
      <c r="P616" s="203"/>
      <c r="Q616" s="203"/>
      <c r="R616" s="203"/>
      <c r="S616" s="203"/>
      <c r="T616" s="204"/>
      <c r="AT616" s="205" t="s">
        <v>157</v>
      </c>
      <c r="AU616" s="205" t="s">
        <v>81</v>
      </c>
      <c r="AV616" s="13" t="s">
        <v>81</v>
      </c>
      <c r="AW616" s="13" t="s">
        <v>32</v>
      </c>
      <c r="AX616" s="13" t="s">
        <v>71</v>
      </c>
      <c r="AY616" s="205" t="s">
        <v>136</v>
      </c>
    </row>
    <row r="617" spans="2:51" s="13" customFormat="1" ht="11.25">
      <c r="B617" s="194"/>
      <c r="C617" s="195"/>
      <c r="D617" s="196" t="s">
        <v>157</v>
      </c>
      <c r="E617" s="197" t="s">
        <v>19</v>
      </c>
      <c r="F617" s="198" t="s">
        <v>612</v>
      </c>
      <c r="G617" s="195"/>
      <c r="H617" s="199">
        <v>1</v>
      </c>
      <c r="I617" s="200"/>
      <c r="J617" s="195"/>
      <c r="K617" s="195"/>
      <c r="L617" s="201"/>
      <c r="M617" s="202"/>
      <c r="N617" s="203"/>
      <c r="O617" s="203"/>
      <c r="P617" s="203"/>
      <c r="Q617" s="203"/>
      <c r="R617" s="203"/>
      <c r="S617" s="203"/>
      <c r="T617" s="204"/>
      <c r="AT617" s="205" t="s">
        <v>157</v>
      </c>
      <c r="AU617" s="205" t="s">
        <v>81</v>
      </c>
      <c r="AV617" s="13" t="s">
        <v>81</v>
      </c>
      <c r="AW617" s="13" t="s">
        <v>32</v>
      </c>
      <c r="AX617" s="13" t="s">
        <v>71</v>
      </c>
      <c r="AY617" s="205" t="s">
        <v>136</v>
      </c>
    </row>
    <row r="618" spans="2:51" s="13" customFormat="1" ht="11.25">
      <c r="B618" s="194"/>
      <c r="C618" s="195"/>
      <c r="D618" s="196" t="s">
        <v>157</v>
      </c>
      <c r="E618" s="197" t="s">
        <v>19</v>
      </c>
      <c r="F618" s="198" t="s">
        <v>613</v>
      </c>
      <c r="G618" s="195"/>
      <c r="H618" s="199">
        <v>1</v>
      </c>
      <c r="I618" s="200"/>
      <c r="J618" s="195"/>
      <c r="K618" s="195"/>
      <c r="L618" s="201"/>
      <c r="M618" s="202"/>
      <c r="N618" s="203"/>
      <c r="O618" s="203"/>
      <c r="P618" s="203"/>
      <c r="Q618" s="203"/>
      <c r="R618" s="203"/>
      <c r="S618" s="203"/>
      <c r="T618" s="204"/>
      <c r="AT618" s="205" t="s">
        <v>157</v>
      </c>
      <c r="AU618" s="205" t="s">
        <v>81</v>
      </c>
      <c r="AV618" s="13" t="s">
        <v>81</v>
      </c>
      <c r="AW618" s="13" t="s">
        <v>32</v>
      </c>
      <c r="AX618" s="13" t="s">
        <v>71</v>
      </c>
      <c r="AY618" s="205" t="s">
        <v>136</v>
      </c>
    </row>
    <row r="619" spans="2:51" s="13" customFormat="1" ht="11.25">
      <c r="B619" s="194"/>
      <c r="C619" s="195"/>
      <c r="D619" s="196" t="s">
        <v>157</v>
      </c>
      <c r="E619" s="197" t="s">
        <v>19</v>
      </c>
      <c r="F619" s="198" t="s">
        <v>614</v>
      </c>
      <c r="G619" s="195"/>
      <c r="H619" s="199">
        <v>1</v>
      </c>
      <c r="I619" s="200"/>
      <c r="J619" s="195"/>
      <c r="K619" s="195"/>
      <c r="L619" s="201"/>
      <c r="M619" s="202"/>
      <c r="N619" s="203"/>
      <c r="O619" s="203"/>
      <c r="P619" s="203"/>
      <c r="Q619" s="203"/>
      <c r="R619" s="203"/>
      <c r="S619" s="203"/>
      <c r="T619" s="204"/>
      <c r="AT619" s="205" t="s">
        <v>157</v>
      </c>
      <c r="AU619" s="205" t="s">
        <v>81</v>
      </c>
      <c r="AV619" s="13" t="s">
        <v>81</v>
      </c>
      <c r="AW619" s="13" t="s">
        <v>32</v>
      </c>
      <c r="AX619" s="13" t="s">
        <v>71</v>
      </c>
      <c r="AY619" s="205" t="s">
        <v>136</v>
      </c>
    </row>
    <row r="620" spans="2:51" s="13" customFormat="1" ht="11.25">
      <c r="B620" s="194"/>
      <c r="C620" s="195"/>
      <c r="D620" s="196" t="s">
        <v>157</v>
      </c>
      <c r="E620" s="197" t="s">
        <v>19</v>
      </c>
      <c r="F620" s="198" t="s">
        <v>615</v>
      </c>
      <c r="G620" s="195"/>
      <c r="H620" s="199">
        <v>1</v>
      </c>
      <c r="I620" s="200"/>
      <c r="J620" s="195"/>
      <c r="K620" s="195"/>
      <c r="L620" s="201"/>
      <c r="M620" s="202"/>
      <c r="N620" s="203"/>
      <c r="O620" s="203"/>
      <c r="P620" s="203"/>
      <c r="Q620" s="203"/>
      <c r="R620" s="203"/>
      <c r="S620" s="203"/>
      <c r="T620" s="204"/>
      <c r="AT620" s="205" t="s">
        <v>157</v>
      </c>
      <c r="AU620" s="205" t="s">
        <v>81</v>
      </c>
      <c r="AV620" s="13" t="s">
        <v>81</v>
      </c>
      <c r="AW620" s="13" t="s">
        <v>32</v>
      </c>
      <c r="AX620" s="13" t="s">
        <v>71</v>
      </c>
      <c r="AY620" s="205" t="s">
        <v>136</v>
      </c>
    </row>
    <row r="621" spans="2:51" s="13" customFormat="1" ht="11.25">
      <c r="B621" s="194"/>
      <c r="C621" s="195"/>
      <c r="D621" s="196" t="s">
        <v>157</v>
      </c>
      <c r="E621" s="197" t="s">
        <v>19</v>
      </c>
      <c r="F621" s="198" t="s">
        <v>616</v>
      </c>
      <c r="G621" s="195"/>
      <c r="H621" s="199">
        <v>1</v>
      </c>
      <c r="I621" s="200"/>
      <c r="J621" s="195"/>
      <c r="K621" s="195"/>
      <c r="L621" s="201"/>
      <c r="M621" s="202"/>
      <c r="N621" s="203"/>
      <c r="O621" s="203"/>
      <c r="P621" s="203"/>
      <c r="Q621" s="203"/>
      <c r="R621" s="203"/>
      <c r="S621" s="203"/>
      <c r="T621" s="204"/>
      <c r="AT621" s="205" t="s">
        <v>157</v>
      </c>
      <c r="AU621" s="205" t="s">
        <v>81</v>
      </c>
      <c r="AV621" s="13" t="s">
        <v>81</v>
      </c>
      <c r="AW621" s="13" t="s">
        <v>32</v>
      </c>
      <c r="AX621" s="13" t="s">
        <v>71</v>
      </c>
      <c r="AY621" s="205" t="s">
        <v>136</v>
      </c>
    </row>
    <row r="622" spans="2:51" s="13" customFormat="1" ht="11.25">
      <c r="B622" s="194"/>
      <c r="C622" s="195"/>
      <c r="D622" s="196" t="s">
        <v>157</v>
      </c>
      <c r="E622" s="197" t="s">
        <v>19</v>
      </c>
      <c r="F622" s="198" t="s">
        <v>617</v>
      </c>
      <c r="G622" s="195"/>
      <c r="H622" s="199">
        <v>1</v>
      </c>
      <c r="I622" s="200"/>
      <c r="J622" s="195"/>
      <c r="K622" s="195"/>
      <c r="L622" s="201"/>
      <c r="M622" s="202"/>
      <c r="N622" s="203"/>
      <c r="O622" s="203"/>
      <c r="P622" s="203"/>
      <c r="Q622" s="203"/>
      <c r="R622" s="203"/>
      <c r="S622" s="203"/>
      <c r="T622" s="204"/>
      <c r="AT622" s="205" t="s">
        <v>157</v>
      </c>
      <c r="AU622" s="205" t="s">
        <v>81</v>
      </c>
      <c r="AV622" s="13" t="s">
        <v>81</v>
      </c>
      <c r="AW622" s="13" t="s">
        <v>32</v>
      </c>
      <c r="AX622" s="13" t="s">
        <v>71</v>
      </c>
      <c r="AY622" s="205" t="s">
        <v>136</v>
      </c>
    </row>
    <row r="623" spans="2:51" s="14" customFormat="1" ht="11.25">
      <c r="B623" s="218"/>
      <c r="C623" s="219"/>
      <c r="D623" s="196" t="s">
        <v>157</v>
      </c>
      <c r="E623" s="220" t="s">
        <v>19</v>
      </c>
      <c r="F623" s="221" t="s">
        <v>252</v>
      </c>
      <c r="G623" s="219"/>
      <c r="H623" s="220" t="s">
        <v>19</v>
      </c>
      <c r="I623" s="222"/>
      <c r="J623" s="219"/>
      <c r="K623" s="219"/>
      <c r="L623" s="223"/>
      <c r="M623" s="224"/>
      <c r="N623" s="225"/>
      <c r="O623" s="225"/>
      <c r="P623" s="225"/>
      <c r="Q623" s="225"/>
      <c r="R623" s="225"/>
      <c r="S623" s="225"/>
      <c r="T623" s="226"/>
      <c r="AT623" s="227" t="s">
        <v>157</v>
      </c>
      <c r="AU623" s="227" t="s">
        <v>81</v>
      </c>
      <c r="AV623" s="14" t="s">
        <v>79</v>
      </c>
      <c r="AW623" s="14" t="s">
        <v>32</v>
      </c>
      <c r="AX623" s="14" t="s">
        <v>71</v>
      </c>
      <c r="AY623" s="227" t="s">
        <v>136</v>
      </c>
    </row>
    <row r="624" spans="2:51" s="13" customFormat="1" ht="11.25">
      <c r="B624" s="194"/>
      <c r="C624" s="195"/>
      <c r="D624" s="196" t="s">
        <v>157</v>
      </c>
      <c r="E624" s="197" t="s">
        <v>19</v>
      </c>
      <c r="F624" s="198" t="s">
        <v>618</v>
      </c>
      <c r="G624" s="195"/>
      <c r="H624" s="199">
        <v>1</v>
      </c>
      <c r="I624" s="200"/>
      <c r="J624" s="195"/>
      <c r="K624" s="195"/>
      <c r="L624" s="201"/>
      <c r="M624" s="202"/>
      <c r="N624" s="203"/>
      <c r="O624" s="203"/>
      <c r="P624" s="203"/>
      <c r="Q624" s="203"/>
      <c r="R624" s="203"/>
      <c r="S624" s="203"/>
      <c r="T624" s="204"/>
      <c r="AT624" s="205" t="s">
        <v>157</v>
      </c>
      <c r="AU624" s="205" t="s">
        <v>81</v>
      </c>
      <c r="AV624" s="13" t="s">
        <v>81</v>
      </c>
      <c r="AW624" s="13" t="s">
        <v>32</v>
      </c>
      <c r="AX624" s="13" t="s">
        <v>71</v>
      </c>
      <c r="AY624" s="205" t="s">
        <v>136</v>
      </c>
    </row>
    <row r="625" spans="1:65" s="13" customFormat="1" ht="11.25">
      <c r="B625" s="194"/>
      <c r="C625" s="195"/>
      <c r="D625" s="196" t="s">
        <v>157</v>
      </c>
      <c r="E625" s="197" t="s">
        <v>19</v>
      </c>
      <c r="F625" s="198" t="s">
        <v>619</v>
      </c>
      <c r="G625" s="195"/>
      <c r="H625" s="199">
        <v>1</v>
      </c>
      <c r="I625" s="200"/>
      <c r="J625" s="195"/>
      <c r="K625" s="195"/>
      <c r="L625" s="201"/>
      <c r="M625" s="202"/>
      <c r="N625" s="203"/>
      <c r="O625" s="203"/>
      <c r="P625" s="203"/>
      <c r="Q625" s="203"/>
      <c r="R625" s="203"/>
      <c r="S625" s="203"/>
      <c r="T625" s="204"/>
      <c r="AT625" s="205" t="s">
        <v>157</v>
      </c>
      <c r="AU625" s="205" t="s">
        <v>81</v>
      </c>
      <c r="AV625" s="13" t="s">
        <v>81</v>
      </c>
      <c r="AW625" s="13" t="s">
        <v>32</v>
      </c>
      <c r="AX625" s="13" t="s">
        <v>71</v>
      </c>
      <c r="AY625" s="205" t="s">
        <v>136</v>
      </c>
    </row>
    <row r="626" spans="1:65" s="13" customFormat="1" ht="11.25">
      <c r="B626" s="194"/>
      <c r="C626" s="195"/>
      <c r="D626" s="196" t="s">
        <v>157</v>
      </c>
      <c r="E626" s="197" t="s">
        <v>19</v>
      </c>
      <c r="F626" s="198" t="s">
        <v>620</v>
      </c>
      <c r="G626" s="195"/>
      <c r="H626" s="199">
        <v>1</v>
      </c>
      <c r="I626" s="200"/>
      <c r="J626" s="195"/>
      <c r="K626" s="195"/>
      <c r="L626" s="201"/>
      <c r="M626" s="202"/>
      <c r="N626" s="203"/>
      <c r="O626" s="203"/>
      <c r="P626" s="203"/>
      <c r="Q626" s="203"/>
      <c r="R626" s="203"/>
      <c r="S626" s="203"/>
      <c r="T626" s="204"/>
      <c r="AT626" s="205" t="s">
        <v>157</v>
      </c>
      <c r="AU626" s="205" t="s">
        <v>81</v>
      </c>
      <c r="AV626" s="13" t="s">
        <v>81</v>
      </c>
      <c r="AW626" s="13" t="s">
        <v>32</v>
      </c>
      <c r="AX626" s="13" t="s">
        <v>71</v>
      </c>
      <c r="AY626" s="205" t="s">
        <v>136</v>
      </c>
    </row>
    <row r="627" spans="1:65" s="13" customFormat="1" ht="11.25">
      <c r="B627" s="194"/>
      <c r="C627" s="195"/>
      <c r="D627" s="196" t="s">
        <v>157</v>
      </c>
      <c r="E627" s="197" t="s">
        <v>19</v>
      </c>
      <c r="F627" s="198" t="s">
        <v>621</v>
      </c>
      <c r="G627" s="195"/>
      <c r="H627" s="199">
        <v>1</v>
      </c>
      <c r="I627" s="200"/>
      <c r="J627" s="195"/>
      <c r="K627" s="195"/>
      <c r="L627" s="201"/>
      <c r="M627" s="202"/>
      <c r="N627" s="203"/>
      <c r="O627" s="203"/>
      <c r="P627" s="203"/>
      <c r="Q627" s="203"/>
      <c r="R627" s="203"/>
      <c r="S627" s="203"/>
      <c r="T627" s="204"/>
      <c r="AT627" s="205" t="s">
        <v>157</v>
      </c>
      <c r="AU627" s="205" t="s">
        <v>81</v>
      </c>
      <c r="AV627" s="13" t="s">
        <v>81</v>
      </c>
      <c r="AW627" s="13" t="s">
        <v>32</v>
      </c>
      <c r="AX627" s="13" t="s">
        <v>71</v>
      </c>
      <c r="AY627" s="205" t="s">
        <v>136</v>
      </c>
    </row>
    <row r="628" spans="1:65" s="13" customFormat="1" ht="11.25">
      <c r="B628" s="194"/>
      <c r="C628" s="195"/>
      <c r="D628" s="196" t="s">
        <v>157</v>
      </c>
      <c r="E628" s="197" t="s">
        <v>19</v>
      </c>
      <c r="F628" s="198" t="s">
        <v>622</v>
      </c>
      <c r="G628" s="195"/>
      <c r="H628" s="199">
        <v>1</v>
      </c>
      <c r="I628" s="200"/>
      <c r="J628" s="195"/>
      <c r="K628" s="195"/>
      <c r="L628" s="201"/>
      <c r="M628" s="202"/>
      <c r="N628" s="203"/>
      <c r="O628" s="203"/>
      <c r="P628" s="203"/>
      <c r="Q628" s="203"/>
      <c r="R628" s="203"/>
      <c r="S628" s="203"/>
      <c r="T628" s="204"/>
      <c r="AT628" s="205" t="s">
        <v>157</v>
      </c>
      <c r="AU628" s="205" t="s">
        <v>81</v>
      </c>
      <c r="AV628" s="13" t="s">
        <v>81</v>
      </c>
      <c r="AW628" s="13" t="s">
        <v>32</v>
      </c>
      <c r="AX628" s="13" t="s">
        <v>71</v>
      </c>
      <c r="AY628" s="205" t="s">
        <v>136</v>
      </c>
    </row>
    <row r="629" spans="1:65" s="13" customFormat="1" ht="11.25">
      <c r="B629" s="194"/>
      <c r="C629" s="195"/>
      <c r="D629" s="196" t="s">
        <v>157</v>
      </c>
      <c r="E629" s="197" t="s">
        <v>19</v>
      </c>
      <c r="F629" s="198" t="s">
        <v>623</v>
      </c>
      <c r="G629" s="195"/>
      <c r="H629" s="199">
        <v>1</v>
      </c>
      <c r="I629" s="200"/>
      <c r="J629" s="195"/>
      <c r="K629" s="195"/>
      <c r="L629" s="201"/>
      <c r="M629" s="202"/>
      <c r="N629" s="203"/>
      <c r="O629" s="203"/>
      <c r="P629" s="203"/>
      <c r="Q629" s="203"/>
      <c r="R629" s="203"/>
      <c r="S629" s="203"/>
      <c r="T629" s="204"/>
      <c r="AT629" s="205" t="s">
        <v>157</v>
      </c>
      <c r="AU629" s="205" t="s">
        <v>81</v>
      </c>
      <c r="AV629" s="13" t="s">
        <v>81</v>
      </c>
      <c r="AW629" s="13" t="s">
        <v>32</v>
      </c>
      <c r="AX629" s="13" t="s">
        <v>71</v>
      </c>
      <c r="AY629" s="205" t="s">
        <v>136</v>
      </c>
    </row>
    <row r="630" spans="1:65" s="13" customFormat="1" ht="11.25">
      <c r="B630" s="194"/>
      <c r="C630" s="195"/>
      <c r="D630" s="196" t="s">
        <v>157</v>
      </c>
      <c r="E630" s="197" t="s">
        <v>19</v>
      </c>
      <c r="F630" s="198" t="s">
        <v>624</v>
      </c>
      <c r="G630" s="195"/>
      <c r="H630" s="199">
        <v>1</v>
      </c>
      <c r="I630" s="200"/>
      <c r="J630" s="195"/>
      <c r="K630" s="195"/>
      <c r="L630" s="201"/>
      <c r="M630" s="202"/>
      <c r="N630" s="203"/>
      <c r="O630" s="203"/>
      <c r="P630" s="203"/>
      <c r="Q630" s="203"/>
      <c r="R630" s="203"/>
      <c r="S630" s="203"/>
      <c r="T630" s="204"/>
      <c r="AT630" s="205" t="s">
        <v>157</v>
      </c>
      <c r="AU630" s="205" t="s">
        <v>81</v>
      </c>
      <c r="AV630" s="13" t="s">
        <v>81</v>
      </c>
      <c r="AW630" s="13" t="s">
        <v>32</v>
      </c>
      <c r="AX630" s="13" t="s">
        <v>71</v>
      </c>
      <c r="AY630" s="205" t="s">
        <v>136</v>
      </c>
    </row>
    <row r="631" spans="1:65" s="13" customFormat="1" ht="11.25">
      <c r="B631" s="194"/>
      <c r="C631" s="195"/>
      <c r="D631" s="196" t="s">
        <v>157</v>
      </c>
      <c r="E631" s="197" t="s">
        <v>19</v>
      </c>
      <c r="F631" s="198" t="s">
        <v>625</v>
      </c>
      <c r="G631" s="195"/>
      <c r="H631" s="199">
        <v>1</v>
      </c>
      <c r="I631" s="200"/>
      <c r="J631" s="195"/>
      <c r="K631" s="195"/>
      <c r="L631" s="201"/>
      <c r="M631" s="202"/>
      <c r="N631" s="203"/>
      <c r="O631" s="203"/>
      <c r="P631" s="203"/>
      <c r="Q631" s="203"/>
      <c r="R631" s="203"/>
      <c r="S631" s="203"/>
      <c r="T631" s="204"/>
      <c r="AT631" s="205" t="s">
        <v>157</v>
      </c>
      <c r="AU631" s="205" t="s">
        <v>81</v>
      </c>
      <c r="AV631" s="13" t="s">
        <v>81</v>
      </c>
      <c r="AW631" s="13" t="s">
        <v>32</v>
      </c>
      <c r="AX631" s="13" t="s">
        <v>71</v>
      </c>
      <c r="AY631" s="205" t="s">
        <v>136</v>
      </c>
    </row>
    <row r="632" spans="1:65" s="13" customFormat="1" ht="11.25">
      <c r="B632" s="194"/>
      <c r="C632" s="195"/>
      <c r="D632" s="196" t="s">
        <v>157</v>
      </c>
      <c r="E632" s="197" t="s">
        <v>19</v>
      </c>
      <c r="F632" s="198" t="s">
        <v>626</v>
      </c>
      <c r="G632" s="195"/>
      <c r="H632" s="199">
        <v>1</v>
      </c>
      <c r="I632" s="200"/>
      <c r="J632" s="195"/>
      <c r="K632" s="195"/>
      <c r="L632" s="201"/>
      <c r="M632" s="202"/>
      <c r="N632" s="203"/>
      <c r="O632" s="203"/>
      <c r="P632" s="203"/>
      <c r="Q632" s="203"/>
      <c r="R632" s="203"/>
      <c r="S632" s="203"/>
      <c r="T632" s="204"/>
      <c r="AT632" s="205" t="s">
        <v>157</v>
      </c>
      <c r="AU632" s="205" t="s">
        <v>81</v>
      </c>
      <c r="AV632" s="13" t="s">
        <v>81</v>
      </c>
      <c r="AW632" s="13" t="s">
        <v>32</v>
      </c>
      <c r="AX632" s="13" t="s">
        <v>71</v>
      </c>
      <c r="AY632" s="205" t="s">
        <v>136</v>
      </c>
    </row>
    <row r="633" spans="1:65" s="13" customFormat="1" ht="11.25">
      <c r="B633" s="194"/>
      <c r="C633" s="195"/>
      <c r="D633" s="196" t="s">
        <v>157</v>
      </c>
      <c r="E633" s="197" t="s">
        <v>19</v>
      </c>
      <c r="F633" s="198" t="s">
        <v>627</v>
      </c>
      <c r="G633" s="195"/>
      <c r="H633" s="199">
        <v>1</v>
      </c>
      <c r="I633" s="200"/>
      <c r="J633" s="195"/>
      <c r="K633" s="195"/>
      <c r="L633" s="201"/>
      <c r="M633" s="202"/>
      <c r="N633" s="203"/>
      <c r="O633" s="203"/>
      <c r="P633" s="203"/>
      <c r="Q633" s="203"/>
      <c r="R633" s="203"/>
      <c r="S633" s="203"/>
      <c r="T633" s="204"/>
      <c r="AT633" s="205" t="s">
        <v>157</v>
      </c>
      <c r="AU633" s="205" t="s">
        <v>81</v>
      </c>
      <c r="AV633" s="13" t="s">
        <v>81</v>
      </c>
      <c r="AW633" s="13" t="s">
        <v>32</v>
      </c>
      <c r="AX633" s="13" t="s">
        <v>71</v>
      </c>
      <c r="AY633" s="205" t="s">
        <v>136</v>
      </c>
    </row>
    <row r="634" spans="1:65" s="13" customFormat="1" ht="11.25">
      <c r="B634" s="194"/>
      <c r="C634" s="195"/>
      <c r="D634" s="196" t="s">
        <v>157</v>
      </c>
      <c r="E634" s="197" t="s">
        <v>19</v>
      </c>
      <c r="F634" s="198" t="s">
        <v>628</v>
      </c>
      <c r="G634" s="195"/>
      <c r="H634" s="199">
        <v>1</v>
      </c>
      <c r="I634" s="200"/>
      <c r="J634" s="195"/>
      <c r="K634" s="195"/>
      <c r="L634" s="201"/>
      <c r="M634" s="202"/>
      <c r="N634" s="203"/>
      <c r="O634" s="203"/>
      <c r="P634" s="203"/>
      <c r="Q634" s="203"/>
      <c r="R634" s="203"/>
      <c r="S634" s="203"/>
      <c r="T634" s="204"/>
      <c r="AT634" s="205" t="s">
        <v>157</v>
      </c>
      <c r="AU634" s="205" t="s">
        <v>81</v>
      </c>
      <c r="AV634" s="13" t="s">
        <v>81</v>
      </c>
      <c r="AW634" s="13" t="s">
        <v>32</v>
      </c>
      <c r="AX634" s="13" t="s">
        <v>71</v>
      </c>
      <c r="AY634" s="205" t="s">
        <v>136</v>
      </c>
    </row>
    <row r="635" spans="1:65" s="12" customFormat="1" ht="22.9" customHeight="1">
      <c r="B635" s="159"/>
      <c r="C635" s="160"/>
      <c r="D635" s="161" t="s">
        <v>70</v>
      </c>
      <c r="E635" s="173" t="s">
        <v>629</v>
      </c>
      <c r="F635" s="173" t="s">
        <v>630</v>
      </c>
      <c r="G635" s="160"/>
      <c r="H635" s="160"/>
      <c r="I635" s="163"/>
      <c r="J635" s="174">
        <f>BK635</f>
        <v>0</v>
      </c>
      <c r="K635" s="160"/>
      <c r="L635" s="165"/>
      <c r="M635" s="166"/>
      <c r="N635" s="167"/>
      <c r="O635" s="167"/>
      <c r="P635" s="168">
        <f>SUM(P636:P646)</f>
        <v>0</v>
      </c>
      <c r="Q635" s="167"/>
      <c r="R635" s="168">
        <f>SUM(R636:R646)</f>
        <v>0</v>
      </c>
      <c r="S635" s="167"/>
      <c r="T635" s="169">
        <f>SUM(T636:T646)</f>
        <v>0</v>
      </c>
      <c r="AR635" s="170" t="s">
        <v>79</v>
      </c>
      <c r="AT635" s="171" t="s">
        <v>70</v>
      </c>
      <c r="AU635" s="171" t="s">
        <v>79</v>
      </c>
      <c r="AY635" s="170" t="s">
        <v>136</v>
      </c>
      <c r="BK635" s="172">
        <f>SUM(BK636:BK646)</f>
        <v>0</v>
      </c>
    </row>
    <row r="636" spans="1:65" s="2" customFormat="1" ht="37.9" customHeight="1">
      <c r="A636" s="35"/>
      <c r="B636" s="36"/>
      <c r="C636" s="175" t="s">
        <v>631</v>
      </c>
      <c r="D636" s="175" t="s">
        <v>138</v>
      </c>
      <c r="E636" s="176" t="s">
        <v>632</v>
      </c>
      <c r="F636" s="177" t="s">
        <v>633</v>
      </c>
      <c r="G636" s="178" t="s">
        <v>634</v>
      </c>
      <c r="H636" s="179">
        <v>23.619</v>
      </c>
      <c r="I636" s="180"/>
      <c r="J636" s="181">
        <f>ROUND(I636*H636,2)</f>
        <v>0</v>
      </c>
      <c r="K636" s="182"/>
      <c r="L636" s="40"/>
      <c r="M636" s="183" t="s">
        <v>19</v>
      </c>
      <c r="N636" s="184" t="s">
        <v>42</v>
      </c>
      <c r="O636" s="65"/>
      <c r="P636" s="185">
        <f>O636*H636</f>
        <v>0</v>
      </c>
      <c r="Q636" s="185">
        <v>0</v>
      </c>
      <c r="R636" s="185">
        <f>Q636*H636</f>
        <v>0</v>
      </c>
      <c r="S636" s="185">
        <v>0</v>
      </c>
      <c r="T636" s="186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87" t="s">
        <v>142</v>
      </c>
      <c r="AT636" s="187" t="s">
        <v>138</v>
      </c>
      <c r="AU636" s="187" t="s">
        <v>81</v>
      </c>
      <c r="AY636" s="18" t="s">
        <v>136</v>
      </c>
      <c r="BE636" s="188">
        <f>IF(N636="základní",J636,0)</f>
        <v>0</v>
      </c>
      <c r="BF636" s="188">
        <f>IF(N636="snížená",J636,0)</f>
        <v>0</v>
      </c>
      <c r="BG636" s="188">
        <f>IF(N636="zákl. přenesená",J636,0)</f>
        <v>0</v>
      </c>
      <c r="BH636" s="188">
        <f>IF(N636="sníž. přenesená",J636,0)</f>
        <v>0</v>
      </c>
      <c r="BI636" s="188">
        <f>IF(N636="nulová",J636,0)</f>
        <v>0</v>
      </c>
      <c r="BJ636" s="18" t="s">
        <v>79</v>
      </c>
      <c r="BK636" s="188">
        <f>ROUND(I636*H636,2)</f>
        <v>0</v>
      </c>
      <c r="BL636" s="18" t="s">
        <v>142</v>
      </c>
      <c r="BM636" s="187" t="s">
        <v>635</v>
      </c>
    </row>
    <row r="637" spans="1:65" s="2" customFormat="1" ht="11.25">
      <c r="A637" s="35"/>
      <c r="B637" s="36"/>
      <c r="C637" s="37"/>
      <c r="D637" s="189" t="s">
        <v>144</v>
      </c>
      <c r="E637" s="37"/>
      <c r="F637" s="190" t="s">
        <v>636</v>
      </c>
      <c r="G637" s="37"/>
      <c r="H637" s="37"/>
      <c r="I637" s="191"/>
      <c r="J637" s="37"/>
      <c r="K637" s="37"/>
      <c r="L637" s="40"/>
      <c r="M637" s="192"/>
      <c r="N637" s="193"/>
      <c r="O637" s="65"/>
      <c r="P637" s="65"/>
      <c r="Q637" s="65"/>
      <c r="R637" s="65"/>
      <c r="S637" s="65"/>
      <c r="T637" s="66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T637" s="18" t="s">
        <v>144</v>
      </c>
      <c r="AU637" s="18" t="s">
        <v>81</v>
      </c>
    </row>
    <row r="638" spans="1:65" s="2" customFormat="1" ht="33" customHeight="1">
      <c r="A638" s="35"/>
      <c r="B638" s="36"/>
      <c r="C638" s="175" t="s">
        <v>637</v>
      </c>
      <c r="D638" s="175" t="s">
        <v>138</v>
      </c>
      <c r="E638" s="176" t="s">
        <v>638</v>
      </c>
      <c r="F638" s="177" t="s">
        <v>639</v>
      </c>
      <c r="G638" s="178" t="s">
        <v>634</v>
      </c>
      <c r="H638" s="179">
        <v>23.619</v>
      </c>
      <c r="I638" s="180"/>
      <c r="J638" s="181">
        <f>ROUND(I638*H638,2)</f>
        <v>0</v>
      </c>
      <c r="K638" s="182"/>
      <c r="L638" s="40"/>
      <c r="M638" s="183" t="s">
        <v>19</v>
      </c>
      <c r="N638" s="184" t="s">
        <v>42</v>
      </c>
      <c r="O638" s="65"/>
      <c r="P638" s="185">
        <f>O638*H638</f>
        <v>0</v>
      </c>
      <c r="Q638" s="185">
        <v>0</v>
      </c>
      <c r="R638" s="185">
        <f>Q638*H638</f>
        <v>0</v>
      </c>
      <c r="S638" s="185">
        <v>0</v>
      </c>
      <c r="T638" s="186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87" t="s">
        <v>142</v>
      </c>
      <c r="AT638" s="187" t="s">
        <v>138</v>
      </c>
      <c r="AU638" s="187" t="s">
        <v>81</v>
      </c>
      <c r="AY638" s="18" t="s">
        <v>136</v>
      </c>
      <c r="BE638" s="188">
        <f>IF(N638="základní",J638,0)</f>
        <v>0</v>
      </c>
      <c r="BF638" s="188">
        <f>IF(N638="snížená",J638,0)</f>
        <v>0</v>
      </c>
      <c r="BG638" s="188">
        <f>IF(N638="zákl. přenesená",J638,0)</f>
        <v>0</v>
      </c>
      <c r="BH638" s="188">
        <f>IF(N638="sníž. přenesená",J638,0)</f>
        <v>0</v>
      </c>
      <c r="BI638" s="188">
        <f>IF(N638="nulová",J638,0)</f>
        <v>0</v>
      </c>
      <c r="BJ638" s="18" t="s">
        <v>79</v>
      </c>
      <c r="BK638" s="188">
        <f>ROUND(I638*H638,2)</f>
        <v>0</v>
      </c>
      <c r="BL638" s="18" t="s">
        <v>142</v>
      </c>
      <c r="BM638" s="187" t="s">
        <v>640</v>
      </c>
    </row>
    <row r="639" spans="1:65" s="2" customFormat="1" ht="11.25">
      <c r="A639" s="35"/>
      <c r="B639" s="36"/>
      <c r="C639" s="37"/>
      <c r="D639" s="189" t="s">
        <v>144</v>
      </c>
      <c r="E639" s="37"/>
      <c r="F639" s="190" t="s">
        <v>641</v>
      </c>
      <c r="G639" s="37"/>
      <c r="H639" s="37"/>
      <c r="I639" s="191"/>
      <c r="J639" s="37"/>
      <c r="K639" s="37"/>
      <c r="L639" s="40"/>
      <c r="M639" s="192"/>
      <c r="N639" s="193"/>
      <c r="O639" s="65"/>
      <c r="P639" s="65"/>
      <c r="Q639" s="65"/>
      <c r="R639" s="65"/>
      <c r="S639" s="65"/>
      <c r="T639" s="66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T639" s="18" t="s">
        <v>144</v>
      </c>
      <c r="AU639" s="18" t="s">
        <v>81</v>
      </c>
    </row>
    <row r="640" spans="1:65" s="2" customFormat="1" ht="44.25" customHeight="1">
      <c r="A640" s="35"/>
      <c r="B640" s="36"/>
      <c r="C640" s="175" t="s">
        <v>642</v>
      </c>
      <c r="D640" s="175" t="s">
        <v>138</v>
      </c>
      <c r="E640" s="176" t="s">
        <v>643</v>
      </c>
      <c r="F640" s="177" t="s">
        <v>644</v>
      </c>
      <c r="G640" s="178" t="s">
        <v>634</v>
      </c>
      <c r="H640" s="179">
        <v>23.619</v>
      </c>
      <c r="I640" s="180"/>
      <c r="J640" s="181">
        <f>ROUND(I640*H640,2)</f>
        <v>0</v>
      </c>
      <c r="K640" s="182"/>
      <c r="L640" s="40"/>
      <c r="M640" s="183" t="s">
        <v>19</v>
      </c>
      <c r="N640" s="184" t="s">
        <v>42</v>
      </c>
      <c r="O640" s="65"/>
      <c r="P640" s="185">
        <f>O640*H640</f>
        <v>0</v>
      </c>
      <c r="Q640" s="185">
        <v>0</v>
      </c>
      <c r="R640" s="185">
        <f>Q640*H640</f>
        <v>0</v>
      </c>
      <c r="S640" s="185">
        <v>0</v>
      </c>
      <c r="T640" s="186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87" t="s">
        <v>142</v>
      </c>
      <c r="AT640" s="187" t="s">
        <v>138</v>
      </c>
      <c r="AU640" s="187" t="s">
        <v>81</v>
      </c>
      <c r="AY640" s="18" t="s">
        <v>136</v>
      </c>
      <c r="BE640" s="188">
        <f>IF(N640="základní",J640,0)</f>
        <v>0</v>
      </c>
      <c r="BF640" s="188">
        <f>IF(N640="snížená",J640,0)</f>
        <v>0</v>
      </c>
      <c r="BG640" s="188">
        <f>IF(N640="zákl. přenesená",J640,0)</f>
        <v>0</v>
      </c>
      <c r="BH640" s="188">
        <f>IF(N640="sníž. přenesená",J640,0)</f>
        <v>0</v>
      </c>
      <c r="BI640" s="188">
        <f>IF(N640="nulová",J640,0)</f>
        <v>0</v>
      </c>
      <c r="BJ640" s="18" t="s">
        <v>79</v>
      </c>
      <c r="BK640" s="188">
        <f>ROUND(I640*H640,2)</f>
        <v>0</v>
      </c>
      <c r="BL640" s="18" t="s">
        <v>142</v>
      </c>
      <c r="BM640" s="187" t="s">
        <v>645</v>
      </c>
    </row>
    <row r="641" spans="1:65" s="2" customFormat="1" ht="11.25">
      <c r="A641" s="35"/>
      <c r="B641" s="36"/>
      <c r="C641" s="37"/>
      <c r="D641" s="189" t="s">
        <v>144</v>
      </c>
      <c r="E641" s="37"/>
      <c r="F641" s="190" t="s">
        <v>646</v>
      </c>
      <c r="G641" s="37"/>
      <c r="H641" s="37"/>
      <c r="I641" s="191"/>
      <c r="J641" s="37"/>
      <c r="K641" s="37"/>
      <c r="L641" s="40"/>
      <c r="M641" s="192"/>
      <c r="N641" s="193"/>
      <c r="O641" s="65"/>
      <c r="P641" s="65"/>
      <c r="Q641" s="65"/>
      <c r="R641" s="65"/>
      <c r="S641" s="65"/>
      <c r="T641" s="66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T641" s="18" t="s">
        <v>144</v>
      </c>
      <c r="AU641" s="18" t="s">
        <v>81</v>
      </c>
    </row>
    <row r="642" spans="1:65" s="2" customFormat="1" ht="49.15" customHeight="1">
      <c r="A642" s="35"/>
      <c r="B642" s="36"/>
      <c r="C642" s="175" t="s">
        <v>647</v>
      </c>
      <c r="D642" s="175" t="s">
        <v>138</v>
      </c>
      <c r="E642" s="176" t="s">
        <v>648</v>
      </c>
      <c r="F642" s="177" t="s">
        <v>649</v>
      </c>
      <c r="G642" s="178" t="s">
        <v>634</v>
      </c>
      <c r="H642" s="179">
        <v>14.661</v>
      </c>
      <c r="I642" s="180"/>
      <c r="J642" s="181">
        <f>ROUND(I642*H642,2)</f>
        <v>0</v>
      </c>
      <c r="K642" s="182"/>
      <c r="L642" s="40"/>
      <c r="M642" s="183" t="s">
        <v>19</v>
      </c>
      <c r="N642" s="184" t="s">
        <v>42</v>
      </c>
      <c r="O642" s="65"/>
      <c r="P642" s="185">
        <f>O642*H642</f>
        <v>0</v>
      </c>
      <c r="Q642" s="185">
        <v>0</v>
      </c>
      <c r="R642" s="185">
        <f>Q642*H642</f>
        <v>0</v>
      </c>
      <c r="S642" s="185">
        <v>0</v>
      </c>
      <c r="T642" s="186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187" t="s">
        <v>142</v>
      </c>
      <c r="AT642" s="187" t="s">
        <v>138</v>
      </c>
      <c r="AU642" s="187" t="s">
        <v>81</v>
      </c>
      <c r="AY642" s="18" t="s">
        <v>136</v>
      </c>
      <c r="BE642" s="188">
        <f>IF(N642="základní",J642,0)</f>
        <v>0</v>
      </c>
      <c r="BF642" s="188">
        <f>IF(N642="snížená",J642,0)</f>
        <v>0</v>
      </c>
      <c r="BG642" s="188">
        <f>IF(N642="zákl. přenesená",J642,0)</f>
        <v>0</v>
      </c>
      <c r="BH642" s="188">
        <f>IF(N642="sníž. přenesená",J642,0)</f>
        <v>0</v>
      </c>
      <c r="BI642" s="188">
        <f>IF(N642="nulová",J642,0)</f>
        <v>0</v>
      </c>
      <c r="BJ642" s="18" t="s">
        <v>79</v>
      </c>
      <c r="BK642" s="188">
        <f>ROUND(I642*H642,2)</f>
        <v>0</v>
      </c>
      <c r="BL642" s="18" t="s">
        <v>142</v>
      </c>
      <c r="BM642" s="187" t="s">
        <v>650</v>
      </c>
    </row>
    <row r="643" spans="1:65" s="2" customFormat="1" ht="11.25">
      <c r="A643" s="35"/>
      <c r="B643" s="36"/>
      <c r="C643" s="37"/>
      <c r="D643" s="189" t="s">
        <v>144</v>
      </c>
      <c r="E643" s="37"/>
      <c r="F643" s="190" t="s">
        <v>651</v>
      </c>
      <c r="G643" s="37"/>
      <c r="H643" s="37"/>
      <c r="I643" s="191"/>
      <c r="J643" s="37"/>
      <c r="K643" s="37"/>
      <c r="L643" s="40"/>
      <c r="M643" s="192"/>
      <c r="N643" s="193"/>
      <c r="O643" s="65"/>
      <c r="P643" s="65"/>
      <c r="Q643" s="65"/>
      <c r="R643" s="65"/>
      <c r="S643" s="65"/>
      <c r="T643" s="66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T643" s="18" t="s">
        <v>144</v>
      </c>
      <c r="AU643" s="18" t="s">
        <v>81</v>
      </c>
    </row>
    <row r="644" spans="1:65" s="13" customFormat="1" ht="11.25">
      <c r="B644" s="194"/>
      <c r="C644" s="195"/>
      <c r="D644" s="196" t="s">
        <v>157</v>
      </c>
      <c r="E644" s="197" t="s">
        <v>19</v>
      </c>
      <c r="F644" s="198" t="s">
        <v>652</v>
      </c>
      <c r="G644" s="195"/>
      <c r="H644" s="199">
        <v>14.661</v>
      </c>
      <c r="I644" s="200"/>
      <c r="J644" s="195"/>
      <c r="K644" s="195"/>
      <c r="L644" s="201"/>
      <c r="M644" s="202"/>
      <c r="N644" s="203"/>
      <c r="O644" s="203"/>
      <c r="P644" s="203"/>
      <c r="Q644" s="203"/>
      <c r="R644" s="203"/>
      <c r="S644" s="203"/>
      <c r="T644" s="204"/>
      <c r="AT644" s="205" t="s">
        <v>157</v>
      </c>
      <c r="AU644" s="205" t="s">
        <v>81</v>
      </c>
      <c r="AV644" s="13" t="s">
        <v>81</v>
      </c>
      <c r="AW644" s="13" t="s">
        <v>32</v>
      </c>
      <c r="AX644" s="13" t="s">
        <v>71</v>
      </c>
      <c r="AY644" s="205" t="s">
        <v>136</v>
      </c>
    </row>
    <row r="645" spans="1:65" s="2" customFormat="1" ht="37.9" customHeight="1">
      <c r="A645" s="35"/>
      <c r="B645" s="36"/>
      <c r="C645" s="175" t="s">
        <v>653</v>
      </c>
      <c r="D645" s="175" t="s">
        <v>138</v>
      </c>
      <c r="E645" s="176" t="s">
        <v>654</v>
      </c>
      <c r="F645" s="177" t="s">
        <v>655</v>
      </c>
      <c r="G645" s="178" t="s">
        <v>634</v>
      </c>
      <c r="H645" s="179">
        <v>10.802</v>
      </c>
      <c r="I645" s="180"/>
      <c r="J645" s="181">
        <f>ROUND(I645*H645,2)</f>
        <v>0</v>
      </c>
      <c r="K645" s="182"/>
      <c r="L645" s="40"/>
      <c r="M645" s="183" t="s">
        <v>19</v>
      </c>
      <c r="N645" s="184" t="s">
        <v>42</v>
      </c>
      <c r="O645" s="65"/>
      <c r="P645" s="185">
        <f>O645*H645</f>
        <v>0</v>
      </c>
      <c r="Q645" s="185">
        <v>0</v>
      </c>
      <c r="R645" s="185">
        <f>Q645*H645</f>
        <v>0</v>
      </c>
      <c r="S645" s="185">
        <v>0</v>
      </c>
      <c r="T645" s="186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87" t="s">
        <v>142</v>
      </c>
      <c r="AT645" s="187" t="s">
        <v>138</v>
      </c>
      <c r="AU645" s="187" t="s">
        <v>81</v>
      </c>
      <c r="AY645" s="18" t="s">
        <v>136</v>
      </c>
      <c r="BE645" s="188">
        <f>IF(N645="základní",J645,0)</f>
        <v>0</v>
      </c>
      <c r="BF645" s="188">
        <f>IF(N645="snížená",J645,0)</f>
        <v>0</v>
      </c>
      <c r="BG645" s="188">
        <f>IF(N645="zákl. přenesená",J645,0)</f>
        <v>0</v>
      </c>
      <c r="BH645" s="188">
        <f>IF(N645="sníž. přenesená",J645,0)</f>
        <v>0</v>
      </c>
      <c r="BI645" s="188">
        <f>IF(N645="nulová",J645,0)</f>
        <v>0</v>
      </c>
      <c r="BJ645" s="18" t="s">
        <v>79</v>
      </c>
      <c r="BK645" s="188">
        <f>ROUND(I645*H645,2)</f>
        <v>0</v>
      </c>
      <c r="BL645" s="18" t="s">
        <v>142</v>
      </c>
      <c r="BM645" s="187" t="s">
        <v>656</v>
      </c>
    </row>
    <row r="646" spans="1:65" s="2" customFormat="1" ht="11.25">
      <c r="A646" s="35"/>
      <c r="B646" s="36"/>
      <c r="C646" s="37"/>
      <c r="D646" s="189" t="s">
        <v>144</v>
      </c>
      <c r="E646" s="37"/>
      <c r="F646" s="190" t="s">
        <v>657</v>
      </c>
      <c r="G646" s="37"/>
      <c r="H646" s="37"/>
      <c r="I646" s="191"/>
      <c r="J646" s="37"/>
      <c r="K646" s="37"/>
      <c r="L646" s="40"/>
      <c r="M646" s="192"/>
      <c r="N646" s="193"/>
      <c r="O646" s="65"/>
      <c r="P646" s="65"/>
      <c r="Q646" s="65"/>
      <c r="R646" s="65"/>
      <c r="S646" s="65"/>
      <c r="T646" s="66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T646" s="18" t="s">
        <v>144</v>
      </c>
      <c r="AU646" s="18" t="s">
        <v>81</v>
      </c>
    </row>
    <row r="647" spans="1:65" s="12" customFormat="1" ht="22.9" customHeight="1">
      <c r="B647" s="159"/>
      <c r="C647" s="160"/>
      <c r="D647" s="161" t="s">
        <v>70</v>
      </c>
      <c r="E647" s="173" t="s">
        <v>658</v>
      </c>
      <c r="F647" s="173" t="s">
        <v>659</v>
      </c>
      <c r="G647" s="160"/>
      <c r="H647" s="160"/>
      <c r="I647" s="163"/>
      <c r="J647" s="174">
        <f>BK647</f>
        <v>0</v>
      </c>
      <c r="K647" s="160"/>
      <c r="L647" s="165"/>
      <c r="M647" s="166"/>
      <c r="N647" s="167"/>
      <c r="O647" s="167"/>
      <c r="P647" s="168">
        <f>SUM(P648:P649)</f>
        <v>0</v>
      </c>
      <c r="Q647" s="167"/>
      <c r="R647" s="168">
        <f>SUM(R648:R649)</f>
        <v>0</v>
      </c>
      <c r="S647" s="167"/>
      <c r="T647" s="169">
        <f>SUM(T648:T649)</f>
        <v>0</v>
      </c>
      <c r="AR647" s="170" t="s">
        <v>79</v>
      </c>
      <c r="AT647" s="171" t="s">
        <v>70</v>
      </c>
      <c r="AU647" s="171" t="s">
        <v>79</v>
      </c>
      <c r="AY647" s="170" t="s">
        <v>136</v>
      </c>
      <c r="BK647" s="172">
        <f>SUM(BK648:BK649)</f>
        <v>0</v>
      </c>
    </row>
    <row r="648" spans="1:65" s="2" customFormat="1" ht="55.5" customHeight="1">
      <c r="A648" s="35"/>
      <c r="B648" s="36"/>
      <c r="C648" s="175" t="s">
        <v>660</v>
      </c>
      <c r="D648" s="175" t="s">
        <v>138</v>
      </c>
      <c r="E648" s="176" t="s">
        <v>661</v>
      </c>
      <c r="F648" s="177" t="s">
        <v>662</v>
      </c>
      <c r="G648" s="178" t="s">
        <v>634</v>
      </c>
      <c r="H648" s="179">
        <v>80.346999999999994</v>
      </c>
      <c r="I648" s="180"/>
      <c r="J648" s="181">
        <f>ROUND(I648*H648,2)</f>
        <v>0</v>
      </c>
      <c r="K648" s="182"/>
      <c r="L648" s="40"/>
      <c r="M648" s="183" t="s">
        <v>19</v>
      </c>
      <c r="N648" s="184" t="s">
        <v>42</v>
      </c>
      <c r="O648" s="65"/>
      <c r="P648" s="185">
        <f>O648*H648</f>
        <v>0</v>
      </c>
      <c r="Q648" s="185">
        <v>0</v>
      </c>
      <c r="R648" s="185">
        <f>Q648*H648</f>
        <v>0</v>
      </c>
      <c r="S648" s="185">
        <v>0</v>
      </c>
      <c r="T648" s="186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87" t="s">
        <v>142</v>
      </c>
      <c r="AT648" s="187" t="s">
        <v>138</v>
      </c>
      <c r="AU648" s="187" t="s">
        <v>81</v>
      </c>
      <c r="AY648" s="18" t="s">
        <v>136</v>
      </c>
      <c r="BE648" s="188">
        <f>IF(N648="základní",J648,0)</f>
        <v>0</v>
      </c>
      <c r="BF648" s="188">
        <f>IF(N648="snížená",J648,0)</f>
        <v>0</v>
      </c>
      <c r="BG648" s="188">
        <f>IF(N648="zákl. přenesená",J648,0)</f>
        <v>0</v>
      </c>
      <c r="BH648" s="188">
        <f>IF(N648="sníž. přenesená",J648,0)</f>
        <v>0</v>
      </c>
      <c r="BI648" s="188">
        <f>IF(N648="nulová",J648,0)</f>
        <v>0</v>
      </c>
      <c r="BJ648" s="18" t="s">
        <v>79</v>
      </c>
      <c r="BK648" s="188">
        <f>ROUND(I648*H648,2)</f>
        <v>0</v>
      </c>
      <c r="BL648" s="18" t="s">
        <v>142</v>
      </c>
      <c r="BM648" s="187" t="s">
        <v>663</v>
      </c>
    </row>
    <row r="649" spans="1:65" s="2" customFormat="1" ht="11.25">
      <c r="A649" s="35"/>
      <c r="B649" s="36"/>
      <c r="C649" s="37"/>
      <c r="D649" s="189" t="s">
        <v>144</v>
      </c>
      <c r="E649" s="37"/>
      <c r="F649" s="190" t="s">
        <v>664</v>
      </c>
      <c r="G649" s="37"/>
      <c r="H649" s="37"/>
      <c r="I649" s="191"/>
      <c r="J649" s="37"/>
      <c r="K649" s="37"/>
      <c r="L649" s="40"/>
      <c r="M649" s="192"/>
      <c r="N649" s="193"/>
      <c r="O649" s="65"/>
      <c r="P649" s="65"/>
      <c r="Q649" s="65"/>
      <c r="R649" s="65"/>
      <c r="S649" s="65"/>
      <c r="T649" s="66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T649" s="18" t="s">
        <v>144</v>
      </c>
      <c r="AU649" s="18" t="s">
        <v>81</v>
      </c>
    </row>
    <row r="650" spans="1:65" s="12" customFormat="1" ht="25.9" customHeight="1">
      <c r="B650" s="159"/>
      <c r="C650" s="160"/>
      <c r="D650" s="161" t="s">
        <v>70</v>
      </c>
      <c r="E650" s="162" t="s">
        <v>665</v>
      </c>
      <c r="F650" s="162" t="s">
        <v>666</v>
      </c>
      <c r="G650" s="160"/>
      <c r="H650" s="160"/>
      <c r="I650" s="163"/>
      <c r="J650" s="164">
        <f>BK650</f>
        <v>0</v>
      </c>
      <c r="K650" s="160"/>
      <c r="L650" s="165"/>
      <c r="M650" s="166"/>
      <c r="N650" s="167"/>
      <c r="O650" s="167"/>
      <c r="P650" s="168">
        <f>P651+P655+P922+P1140+P1185+P1246+P1255+P1268+P1310+P1321</f>
        <v>0</v>
      </c>
      <c r="Q650" s="167"/>
      <c r="R650" s="168">
        <f>R651+R655+R922+R1140+R1185+R1246+R1255+R1268+R1310+R1321</f>
        <v>15.48189291876</v>
      </c>
      <c r="S650" s="167"/>
      <c r="T650" s="169">
        <f>T651+T655+T922+T1140+T1185+T1246+T1255+T1268+T1310+T1321</f>
        <v>11.004974219999999</v>
      </c>
      <c r="AR650" s="170" t="s">
        <v>81</v>
      </c>
      <c r="AT650" s="171" t="s">
        <v>70</v>
      </c>
      <c r="AU650" s="171" t="s">
        <v>71</v>
      </c>
      <c r="AY650" s="170" t="s">
        <v>136</v>
      </c>
      <c r="BK650" s="172">
        <f>BK651+BK655+BK922+BK1140+BK1185+BK1246+BK1255+BK1268+BK1310+BK1321</f>
        <v>0</v>
      </c>
    </row>
    <row r="651" spans="1:65" s="12" customFormat="1" ht="22.9" customHeight="1">
      <c r="B651" s="159"/>
      <c r="C651" s="160"/>
      <c r="D651" s="161" t="s">
        <v>70</v>
      </c>
      <c r="E651" s="173" t="s">
        <v>667</v>
      </c>
      <c r="F651" s="173" t="s">
        <v>668</v>
      </c>
      <c r="G651" s="160"/>
      <c r="H651" s="160"/>
      <c r="I651" s="163"/>
      <c r="J651" s="174">
        <f>BK651</f>
        <v>0</v>
      </c>
      <c r="K651" s="160"/>
      <c r="L651" s="165"/>
      <c r="M651" s="166"/>
      <c r="N651" s="167"/>
      <c r="O651" s="167"/>
      <c r="P651" s="168">
        <f>SUM(P652:P654)</f>
        <v>0</v>
      </c>
      <c r="Q651" s="167"/>
      <c r="R651" s="168">
        <f>SUM(R652:R654)</f>
        <v>7.9750000000000003E-4</v>
      </c>
      <c r="S651" s="167"/>
      <c r="T651" s="169">
        <f>SUM(T652:T654)</f>
        <v>0</v>
      </c>
      <c r="AR651" s="170" t="s">
        <v>81</v>
      </c>
      <c r="AT651" s="171" t="s">
        <v>70</v>
      </c>
      <c r="AU651" s="171" t="s">
        <v>79</v>
      </c>
      <c r="AY651" s="170" t="s">
        <v>136</v>
      </c>
      <c r="BK651" s="172">
        <f>SUM(BK652:BK654)</f>
        <v>0</v>
      </c>
    </row>
    <row r="652" spans="1:65" s="2" customFormat="1" ht="44.25" customHeight="1">
      <c r="A652" s="35"/>
      <c r="B652" s="36"/>
      <c r="C652" s="175" t="s">
        <v>669</v>
      </c>
      <c r="D652" s="175" t="s">
        <v>138</v>
      </c>
      <c r="E652" s="176" t="s">
        <v>670</v>
      </c>
      <c r="F652" s="177" t="s">
        <v>671</v>
      </c>
      <c r="G652" s="178" t="s">
        <v>141</v>
      </c>
      <c r="H652" s="179">
        <v>1</v>
      </c>
      <c r="I652" s="180"/>
      <c r="J652" s="181">
        <f>ROUND(I652*H652,2)</f>
        <v>0</v>
      </c>
      <c r="K652" s="182"/>
      <c r="L652" s="40"/>
      <c r="M652" s="183" t="s">
        <v>19</v>
      </c>
      <c r="N652" s="184" t="s">
        <v>42</v>
      </c>
      <c r="O652" s="65"/>
      <c r="P652" s="185">
        <f>O652*H652</f>
        <v>0</v>
      </c>
      <c r="Q652" s="185">
        <v>7.9750000000000003E-4</v>
      </c>
      <c r="R652" s="185">
        <f>Q652*H652</f>
        <v>7.9750000000000003E-4</v>
      </c>
      <c r="S652" s="185">
        <v>0</v>
      </c>
      <c r="T652" s="186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187" t="s">
        <v>476</v>
      </c>
      <c r="AT652" s="187" t="s">
        <v>138</v>
      </c>
      <c r="AU652" s="187" t="s">
        <v>81</v>
      </c>
      <c r="AY652" s="18" t="s">
        <v>136</v>
      </c>
      <c r="BE652" s="188">
        <f>IF(N652="základní",J652,0)</f>
        <v>0</v>
      </c>
      <c r="BF652" s="188">
        <f>IF(N652="snížená",J652,0)</f>
        <v>0</v>
      </c>
      <c r="BG652" s="188">
        <f>IF(N652="zákl. přenesená",J652,0)</f>
        <v>0</v>
      </c>
      <c r="BH652" s="188">
        <f>IF(N652="sníž. přenesená",J652,0)</f>
        <v>0</v>
      </c>
      <c r="BI652" s="188">
        <f>IF(N652="nulová",J652,0)</f>
        <v>0</v>
      </c>
      <c r="BJ652" s="18" t="s">
        <v>79</v>
      </c>
      <c r="BK652" s="188">
        <f>ROUND(I652*H652,2)</f>
        <v>0</v>
      </c>
      <c r="BL652" s="18" t="s">
        <v>476</v>
      </c>
      <c r="BM652" s="187" t="s">
        <v>672</v>
      </c>
    </row>
    <row r="653" spans="1:65" s="2" customFormat="1" ht="11.25">
      <c r="A653" s="35"/>
      <c r="B653" s="36"/>
      <c r="C653" s="37"/>
      <c r="D653" s="189" t="s">
        <v>144</v>
      </c>
      <c r="E653" s="37"/>
      <c r="F653" s="190" t="s">
        <v>673</v>
      </c>
      <c r="G653" s="37"/>
      <c r="H653" s="37"/>
      <c r="I653" s="191"/>
      <c r="J653" s="37"/>
      <c r="K653" s="37"/>
      <c r="L653" s="40"/>
      <c r="M653" s="192"/>
      <c r="N653" s="193"/>
      <c r="O653" s="65"/>
      <c r="P653" s="65"/>
      <c r="Q653" s="65"/>
      <c r="R653" s="65"/>
      <c r="S653" s="65"/>
      <c r="T653" s="66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T653" s="18" t="s">
        <v>144</v>
      </c>
      <c r="AU653" s="18" t="s">
        <v>81</v>
      </c>
    </row>
    <row r="654" spans="1:65" s="13" customFormat="1" ht="11.25">
      <c r="B654" s="194"/>
      <c r="C654" s="195"/>
      <c r="D654" s="196" t="s">
        <v>157</v>
      </c>
      <c r="E654" s="197" t="s">
        <v>19</v>
      </c>
      <c r="F654" s="198" t="s">
        <v>674</v>
      </c>
      <c r="G654" s="195"/>
      <c r="H654" s="199">
        <v>1</v>
      </c>
      <c r="I654" s="200"/>
      <c r="J654" s="195"/>
      <c r="K654" s="195"/>
      <c r="L654" s="201"/>
      <c r="M654" s="202"/>
      <c r="N654" s="203"/>
      <c r="O654" s="203"/>
      <c r="P654" s="203"/>
      <c r="Q654" s="203"/>
      <c r="R654" s="203"/>
      <c r="S654" s="203"/>
      <c r="T654" s="204"/>
      <c r="AT654" s="205" t="s">
        <v>157</v>
      </c>
      <c r="AU654" s="205" t="s">
        <v>81</v>
      </c>
      <c r="AV654" s="13" t="s">
        <v>81</v>
      </c>
      <c r="AW654" s="13" t="s">
        <v>32</v>
      </c>
      <c r="AX654" s="13" t="s">
        <v>71</v>
      </c>
      <c r="AY654" s="205" t="s">
        <v>136</v>
      </c>
    </row>
    <row r="655" spans="1:65" s="12" customFormat="1" ht="22.9" customHeight="1">
      <c r="B655" s="159"/>
      <c r="C655" s="160"/>
      <c r="D655" s="161" t="s">
        <v>70</v>
      </c>
      <c r="E655" s="173" t="s">
        <v>675</v>
      </c>
      <c r="F655" s="173" t="s">
        <v>676</v>
      </c>
      <c r="G655" s="160"/>
      <c r="H655" s="160"/>
      <c r="I655" s="163"/>
      <c r="J655" s="174">
        <f>BK655</f>
        <v>0</v>
      </c>
      <c r="K655" s="160"/>
      <c r="L655" s="165"/>
      <c r="M655" s="166"/>
      <c r="N655" s="167"/>
      <c r="O655" s="167"/>
      <c r="P655" s="168">
        <f>SUM(P656:P921)</f>
        <v>0</v>
      </c>
      <c r="Q655" s="167"/>
      <c r="R655" s="168">
        <f>SUM(R656:R921)</f>
        <v>2.1222489999999992</v>
      </c>
      <c r="S655" s="167"/>
      <c r="T655" s="169">
        <f>SUM(T656:T921)</f>
        <v>5.0000000000000002E-5</v>
      </c>
      <c r="AR655" s="170" t="s">
        <v>81</v>
      </c>
      <c r="AT655" s="171" t="s">
        <v>70</v>
      </c>
      <c r="AU655" s="171" t="s">
        <v>79</v>
      </c>
      <c r="AY655" s="170" t="s">
        <v>136</v>
      </c>
      <c r="BK655" s="172">
        <f>SUM(BK656:BK921)</f>
        <v>0</v>
      </c>
    </row>
    <row r="656" spans="1:65" s="2" customFormat="1" ht="44.25" customHeight="1">
      <c r="A656" s="35"/>
      <c r="B656" s="36"/>
      <c r="C656" s="175" t="s">
        <v>677</v>
      </c>
      <c r="D656" s="175" t="s">
        <v>138</v>
      </c>
      <c r="E656" s="176" t="s">
        <v>678</v>
      </c>
      <c r="F656" s="177" t="s">
        <v>679</v>
      </c>
      <c r="G656" s="178" t="s">
        <v>148</v>
      </c>
      <c r="H656" s="179">
        <v>100</v>
      </c>
      <c r="I656" s="180"/>
      <c r="J656" s="181">
        <f>ROUND(I656*H656,2)</f>
        <v>0</v>
      </c>
      <c r="K656" s="182"/>
      <c r="L656" s="40"/>
      <c r="M656" s="183" t="s">
        <v>19</v>
      </c>
      <c r="N656" s="184" t="s">
        <v>42</v>
      </c>
      <c r="O656" s="65"/>
      <c r="P656" s="185">
        <f>O656*H656</f>
        <v>0</v>
      </c>
      <c r="Q656" s="185">
        <v>0</v>
      </c>
      <c r="R656" s="185">
        <f>Q656*H656</f>
        <v>0</v>
      </c>
      <c r="S656" s="185">
        <v>0</v>
      </c>
      <c r="T656" s="186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187" t="s">
        <v>476</v>
      </c>
      <c r="AT656" s="187" t="s">
        <v>138</v>
      </c>
      <c r="AU656" s="187" t="s">
        <v>81</v>
      </c>
      <c r="AY656" s="18" t="s">
        <v>136</v>
      </c>
      <c r="BE656" s="188">
        <f>IF(N656="základní",J656,0)</f>
        <v>0</v>
      </c>
      <c r="BF656" s="188">
        <f>IF(N656="snížená",J656,0)</f>
        <v>0</v>
      </c>
      <c r="BG656" s="188">
        <f>IF(N656="zákl. přenesená",J656,0)</f>
        <v>0</v>
      </c>
      <c r="BH656" s="188">
        <f>IF(N656="sníž. přenesená",J656,0)</f>
        <v>0</v>
      </c>
      <c r="BI656" s="188">
        <f>IF(N656="nulová",J656,0)</f>
        <v>0</v>
      </c>
      <c r="BJ656" s="18" t="s">
        <v>79</v>
      </c>
      <c r="BK656" s="188">
        <f>ROUND(I656*H656,2)</f>
        <v>0</v>
      </c>
      <c r="BL656" s="18" t="s">
        <v>476</v>
      </c>
      <c r="BM656" s="187" t="s">
        <v>680</v>
      </c>
    </row>
    <row r="657" spans="1:65" s="2" customFormat="1" ht="11.25">
      <c r="A657" s="35"/>
      <c r="B657" s="36"/>
      <c r="C657" s="37"/>
      <c r="D657" s="189" t="s">
        <v>144</v>
      </c>
      <c r="E657" s="37"/>
      <c r="F657" s="190" t="s">
        <v>681</v>
      </c>
      <c r="G657" s="37"/>
      <c r="H657" s="37"/>
      <c r="I657" s="191"/>
      <c r="J657" s="37"/>
      <c r="K657" s="37"/>
      <c r="L657" s="40"/>
      <c r="M657" s="192"/>
      <c r="N657" s="193"/>
      <c r="O657" s="65"/>
      <c r="P657" s="65"/>
      <c r="Q657" s="65"/>
      <c r="R657" s="65"/>
      <c r="S657" s="65"/>
      <c r="T657" s="66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T657" s="18" t="s">
        <v>144</v>
      </c>
      <c r="AU657" s="18" t="s">
        <v>81</v>
      </c>
    </row>
    <row r="658" spans="1:65" s="2" customFormat="1" ht="24.2" customHeight="1">
      <c r="A658" s="35"/>
      <c r="B658" s="36"/>
      <c r="C658" s="206" t="s">
        <v>682</v>
      </c>
      <c r="D658" s="206" t="s">
        <v>159</v>
      </c>
      <c r="E658" s="207" t="s">
        <v>683</v>
      </c>
      <c r="F658" s="208" t="s">
        <v>684</v>
      </c>
      <c r="G658" s="209" t="s">
        <v>148</v>
      </c>
      <c r="H658" s="210">
        <v>105</v>
      </c>
      <c r="I658" s="211"/>
      <c r="J658" s="212">
        <f>ROUND(I658*H658,2)</f>
        <v>0</v>
      </c>
      <c r="K658" s="213"/>
      <c r="L658" s="214"/>
      <c r="M658" s="215" t="s">
        <v>19</v>
      </c>
      <c r="N658" s="216" t="s">
        <v>42</v>
      </c>
      <c r="O658" s="65"/>
      <c r="P658" s="185">
        <f>O658*H658</f>
        <v>0</v>
      </c>
      <c r="Q658" s="185">
        <v>5.0000000000000002E-5</v>
      </c>
      <c r="R658" s="185">
        <f>Q658*H658</f>
        <v>5.2500000000000003E-3</v>
      </c>
      <c r="S658" s="185">
        <v>0</v>
      </c>
      <c r="T658" s="186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87" t="s">
        <v>574</v>
      </c>
      <c r="AT658" s="187" t="s">
        <v>159</v>
      </c>
      <c r="AU658" s="187" t="s">
        <v>81</v>
      </c>
      <c r="AY658" s="18" t="s">
        <v>136</v>
      </c>
      <c r="BE658" s="188">
        <f>IF(N658="základní",J658,0)</f>
        <v>0</v>
      </c>
      <c r="BF658" s="188">
        <f>IF(N658="snížená",J658,0)</f>
        <v>0</v>
      </c>
      <c r="BG658" s="188">
        <f>IF(N658="zákl. přenesená",J658,0)</f>
        <v>0</v>
      </c>
      <c r="BH658" s="188">
        <f>IF(N658="sníž. přenesená",J658,0)</f>
        <v>0</v>
      </c>
      <c r="BI658" s="188">
        <f>IF(N658="nulová",J658,0)</f>
        <v>0</v>
      </c>
      <c r="BJ658" s="18" t="s">
        <v>79</v>
      </c>
      <c r="BK658" s="188">
        <f>ROUND(I658*H658,2)</f>
        <v>0</v>
      </c>
      <c r="BL658" s="18" t="s">
        <v>476</v>
      </c>
      <c r="BM658" s="187" t="s">
        <v>685</v>
      </c>
    </row>
    <row r="659" spans="1:65" s="13" customFormat="1" ht="11.25">
      <c r="B659" s="194"/>
      <c r="C659" s="195"/>
      <c r="D659" s="196" t="s">
        <v>157</v>
      </c>
      <c r="E659" s="195"/>
      <c r="F659" s="198" t="s">
        <v>686</v>
      </c>
      <c r="G659" s="195"/>
      <c r="H659" s="199">
        <v>105</v>
      </c>
      <c r="I659" s="200"/>
      <c r="J659" s="195"/>
      <c r="K659" s="195"/>
      <c r="L659" s="201"/>
      <c r="M659" s="202"/>
      <c r="N659" s="203"/>
      <c r="O659" s="203"/>
      <c r="P659" s="203"/>
      <c r="Q659" s="203"/>
      <c r="R659" s="203"/>
      <c r="S659" s="203"/>
      <c r="T659" s="204"/>
      <c r="AT659" s="205" t="s">
        <v>157</v>
      </c>
      <c r="AU659" s="205" t="s">
        <v>81</v>
      </c>
      <c r="AV659" s="13" t="s">
        <v>81</v>
      </c>
      <c r="AW659" s="13" t="s">
        <v>4</v>
      </c>
      <c r="AX659" s="13" t="s">
        <v>79</v>
      </c>
      <c r="AY659" s="205" t="s">
        <v>136</v>
      </c>
    </row>
    <row r="660" spans="1:65" s="2" customFormat="1" ht="44.25" customHeight="1">
      <c r="A660" s="35"/>
      <c r="B660" s="36"/>
      <c r="C660" s="175" t="s">
        <v>687</v>
      </c>
      <c r="D660" s="175" t="s">
        <v>138</v>
      </c>
      <c r="E660" s="176" t="s">
        <v>688</v>
      </c>
      <c r="F660" s="177" t="s">
        <v>689</v>
      </c>
      <c r="G660" s="178" t="s">
        <v>148</v>
      </c>
      <c r="H660" s="179">
        <v>200</v>
      </c>
      <c r="I660" s="180"/>
      <c r="J660" s="181">
        <f>ROUND(I660*H660,2)</f>
        <v>0</v>
      </c>
      <c r="K660" s="182"/>
      <c r="L660" s="40"/>
      <c r="M660" s="183" t="s">
        <v>19</v>
      </c>
      <c r="N660" s="184" t="s">
        <v>42</v>
      </c>
      <c r="O660" s="65"/>
      <c r="P660" s="185">
        <f>O660*H660</f>
        <v>0</v>
      </c>
      <c r="Q660" s="185">
        <v>0</v>
      </c>
      <c r="R660" s="185">
        <f>Q660*H660</f>
        <v>0</v>
      </c>
      <c r="S660" s="185">
        <v>0</v>
      </c>
      <c r="T660" s="186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187" t="s">
        <v>476</v>
      </c>
      <c r="AT660" s="187" t="s">
        <v>138</v>
      </c>
      <c r="AU660" s="187" t="s">
        <v>81</v>
      </c>
      <c r="AY660" s="18" t="s">
        <v>136</v>
      </c>
      <c r="BE660" s="188">
        <f>IF(N660="základní",J660,0)</f>
        <v>0</v>
      </c>
      <c r="BF660" s="188">
        <f>IF(N660="snížená",J660,0)</f>
        <v>0</v>
      </c>
      <c r="BG660" s="188">
        <f>IF(N660="zákl. přenesená",J660,0)</f>
        <v>0</v>
      </c>
      <c r="BH660" s="188">
        <f>IF(N660="sníž. přenesená",J660,0)</f>
        <v>0</v>
      </c>
      <c r="BI660" s="188">
        <f>IF(N660="nulová",J660,0)</f>
        <v>0</v>
      </c>
      <c r="BJ660" s="18" t="s">
        <v>79</v>
      </c>
      <c r="BK660" s="188">
        <f>ROUND(I660*H660,2)</f>
        <v>0</v>
      </c>
      <c r="BL660" s="18" t="s">
        <v>476</v>
      </c>
      <c r="BM660" s="187" t="s">
        <v>690</v>
      </c>
    </row>
    <row r="661" spans="1:65" s="2" customFormat="1" ht="11.25">
      <c r="A661" s="35"/>
      <c r="B661" s="36"/>
      <c r="C661" s="37"/>
      <c r="D661" s="189" t="s">
        <v>144</v>
      </c>
      <c r="E661" s="37"/>
      <c r="F661" s="190" t="s">
        <v>691</v>
      </c>
      <c r="G661" s="37"/>
      <c r="H661" s="37"/>
      <c r="I661" s="191"/>
      <c r="J661" s="37"/>
      <c r="K661" s="37"/>
      <c r="L661" s="40"/>
      <c r="M661" s="192"/>
      <c r="N661" s="193"/>
      <c r="O661" s="65"/>
      <c r="P661" s="65"/>
      <c r="Q661" s="65"/>
      <c r="R661" s="65"/>
      <c r="S661" s="65"/>
      <c r="T661" s="66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T661" s="18" t="s">
        <v>144</v>
      </c>
      <c r="AU661" s="18" t="s">
        <v>81</v>
      </c>
    </row>
    <row r="662" spans="1:65" s="2" customFormat="1" ht="24.2" customHeight="1">
      <c r="A662" s="35"/>
      <c r="B662" s="36"/>
      <c r="C662" s="206" t="s">
        <v>692</v>
      </c>
      <c r="D662" s="206" t="s">
        <v>159</v>
      </c>
      <c r="E662" s="207" t="s">
        <v>693</v>
      </c>
      <c r="F662" s="208" t="s">
        <v>694</v>
      </c>
      <c r="G662" s="209" t="s">
        <v>148</v>
      </c>
      <c r="H662" s="210">
        <v>210</v>
      </c>
      <c r="I662" s="211"/>
      <c r="J662" s="212">
        <f>ROUND(I662*H662,2)</f>
        <v>0</v>
      </c>
      <c r="K662" s="213"/>
      <c r="L662" s="214"/>
      <c r="M662" s="215" t="s">
        <v>19</v>
      </c>
      <c r="N662" s="216" t="s">
        <v>42</v>
      </c>
      <c r="O662" s="65"/>
      <c r="P662" s="185">
        <f>O662*H662</f>
        <v>0</v>
      </c>
      <c r="Q662" s="185">
        <v>1.7000000000000001E-4</v>
      </c>
      <c r="R662" s="185">
        <f>Q662*H662</f>
        <v>3.5700000000000003E-2</v>
      </c>
      <c r="S662" s="185">
        <v>0</v>
      </c>
      <c r="T662" s="186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87" t="s">
        <v>574</v>
      </c>
      <c r="AT662" s="187" t="s">
        <v>159</v>
      </c>
      <c r="AU662" s="187" t="s">
        <v>81</v>
      </c>
      <c r="AY662" s="18" t="s">
        <v>136</v>
      </c>
      <c r="BE662" s="188">
        <f>IF(N662="základní",J662,0)</f>
        <v>0</v>
      </c>
      <c r="BF662" s="188">
        <f>IF(N662="snížená",J662,0)</f>
        <v>0</v>
      </c>
      <c r="BG662" s="188">
        <f>IF(N662="zákl. přenesená",J662,0)</f>
        <v>0</v>
      </c>
      <c r="BH662" s="188">
        <f>IF(N662="sníž. přenesená",J662,0)</f>
        <v>0</v>
      </c>
      <c r="BI662" s="188">
        <f>IF(N662="nulová",J662,0)</f>
        <v>0</v>
      </c>
      <c r="BJ662" s="18" t="s">
        <v>79</v>
      </c>
      <c r="BK662" s="188">
        <f>ROUND(I662*H662,2)</f>
        <v>0</v>
      </c>
      <c r="BL662" s="18" t="s">
        <v>476</v>
      </c>
      <c r="BM662" s="187" t="s">
        <v>695</v>
      </c>
    </row>
    <row r="663" spans="1:65" s="13" customFormat="1" ht="11.25">
      <c r="B663" s="194"/>
      <c r="C663" s="195"/>
      <c r="D663" s="196" t="s">
        <v>157</v>
      </c>
      <c r="E663" s="195"/>
      <c r="F663" s="198" t="s">
        <v>696</v>
      </c>
      <c r="G663" s="195"/>
      <c r="H663" s="199">
        <v>210</v>
      </c>
      <c r="I663" s="200"/>
      <c r="J663" s="195"/>
      <c r="K663" s="195"/>
      <c r="L663" s="201"/>
      <c r="M663" s="202"/>
      <c r="N663" s="203"/>
      <c r="O663" s="203"/>
      <c r="P663" s="203"/>
      <c r="Q663" s="203"/>
      <c r="R663" s="203"/>
      <c r="S663" s="203"/>
      <c r="T663" s="204"/>
      <c r="AT663" s="205" t="s">
        <v>157</v>
      </c>
      <c r="AU663" s="205" t="s">
        <v>81</v>
      </c>
      <c r="AV663" s="13" t="s">
        <v>81</v>
      </c>
      <c r="AW663" s="13" t="s">
        <v>4</v>
      </c>
      <c r="AX663" s="13" t="s">
        <v>79</v>
      </c>
      <c r="AY663" s="205" t="s">
        <v>136</v>
      </c>
    </row>
    <row r="664" spans="1:65" s="2" customFormat="1" ht="37.9" customHeight="1">
      <c r="A664" s="35"/>
      <c r="B664" s="36"/>
      <c r="C664" s="175" t="s">
        <v>697</v>
      </c>
      <c r="D664" s="175" t="s">
        <v>138</v>
      </c>
      <c r="E664" s="176" t="s">
        <v>698</v>
      </c>
      <c r="F664" s="177" t="s">
        <v>699</v>
      </c>
      <c r="G664" s="178" t="s">
        <v>148</v>
      </c>
      <c r="H664" s="179">
        <v>80</v>
      </c>
      <c r="I664" s="180"/>
      <c r="J664" s="181">
        <f>ROUND(I664*H664,2)</f>
        <v>0</v>
      </c>
      <c r="K664" s="182"/>
      <c r="L664" s="40"/>
      <c r="M664" s="183" t="s">
        <v>19</v>
      </c>
      <c r="N664" s="184" t="s">
        <v>42</v>
      </c>
      <c r="O664" s="65"/>
      <c r="P664" s="185">
        <f>O664*H664</f>
        <v>0</v>
      </c>
      <c r="Q664" s="185">
        <v>0</v>
      </c>
      <c r="R664" s="185">
        <f>Q664*H664</f>
        <v>0</v>
      </c>
      <c r="S664" s="185">
        <v>0</v>
      </c>
      <c r="T664" s="186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187" t="s">
        <v>476</v>
      </c>
      <c r="AT664" s="187" t="s">
        <v>138</v>
      </c>
      <c r="AU664" s="187" t="s">
        <v>81</v>
      </c>
      <c r="AY664" s="18" t="s">
        <v>136</v>
      </c>
      <c r="BE664" s="188">
        <f>IF(N664="základní",J664,0)</f>
        <v>0</v>
      </c>
      <c r="BF664" s="188">
        <f>IF(N664="snížená",J664,0)</f>
        <v>0</v>
      </c>
      <c r="BG664" s="188">
        <f>IF(N664="zákl. přenesená",J664,0)</f>
        <v>0</v>
      </c>
      <c r="BH664" s="188">
        <f>IF(N664="sníž. přenesená",J664,0)</f>
        <v>0</v>
      </c>
      <c r="BI664" s="188">
        <f>IF(N664="nulová",J664,0)</f>
        <v>0</v>
      </c>
      <c r="BJ664" s="18" t="s">
        <v>79</v>
      </c>
      <c r="BK664" s="188">
        <f>ROUND(I664*H664,2)</f>
        <v>0</v>
      </c>
      <c r="BL664" s="18" t="s">
        <v>476</v>
      </c>
      <c r="BM664" s="187" t="s">
        <v>700</v>
      </c>
    </row>
    <row r="665" spans="1:65" s="2" customFormat="1" ht="11.25">
      <c r="A665" s="35"/>
      <c r="B665" s="36"/>
      <c r="C665" s="37"/>
      <c r="D665" s="189" t="s">
        <v>144</v>
      </c>
      <c r="E665" s="37"/>
      <c r="F665" s="190" t="s">
        <v>701</v>
      </c>
      <c r="G665" s="37"/>
      <c r="H665" s="37"/>
      <c r="I665" s="191"/>
      <c r="J665" s="37"/>
      <c r="K665" s="37"/>
      <c r="L665" s="40"/>
      <c r="M665" s="192"/>
      <c r="N665" s="193"/>
      <c r="O665" s="65"/>
      <c r="P665" s="65"/>
      <c r="Q665" s="65"/>
      <c r="R665" s="65"/>
      <c r="S665" s="65"/>
      <c r="T665" s="66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T665" s="18" t="s">
        <v>144</v>
      </c>
      <c r="AU665" s="18" t="s">
        <v>81</v>
      </c>
    </row>
    <row r="666" spans="1:65" s="2" customFormat="1" ht="24.2" customHeight="1">
      <c r="A666" s="35"/>
      <c r="B666" s="36"/>
      <c r="C666" s="206" t="s">
        <v>702</v>
      </c>
      <c r="D666" s="206" t="s">
        <v>159</v>
      </c>
      <c r="E666" s="207" t="s">
        <v>703</v>
      </c>
      <c r="F666" s="208" t="s">
        <v>704</v>
      </c>
      <c r="G666" s="209" t="s">
        <v>148</v>
      </c>
      <c r="H666" s="210">
        <v>84</v>
      </c>
      <c r="I666" s="211"/>
      <c r="J666" s="212">
        <f>ROUND(I666*H666,2)</f>
        <v>0</v>
      </c>
      <c r="K666" s="213"/>
      <c r="L666" s="214"/>
      <c r="M666" s="215" t="s">
        <v>19</v>
      </c>
      <c r="N666" s="216" t="s">
        <v>42</v>
      </c>
      <c r="O666" s="65"/>
      <c r="P666" s="185">
        <f>O666*H666</f>
        <v>0</v>
      </c>
      <c r="Q666" s="185">
        <v>2.7E-4</v>
      </c>
      <c r="R666" s="185">
        <f>Q666*H666</f>
        <v>2.2679999999999999E-2</v>
      </c>
      <c r="S666" s="185">
        <v>0</v>
      </c>
      <c r="T666" s="186">
        <f>S666*H666</f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187" t="s">
        <v>574</v>
      </c>
      <c r="AT666" s="187" t="s">
        <v>159</v>
      </c>
      <c r="AU666" s="187" t="s">
        <v>81</v>
      </c>
      <c r="AY666" s="18" t="s">
        <v>136</v>
      </c>
      <c r="BE666" s="188">
        <f>IF(N666="základní",J666,0)</f>
        <v>0</v>
      </c>
      <c r="BF666" s="188">
        <f>IF(N666="snížená",J666,0)</f>
        <v>0</v>
      </c>
      <c r="BG666" s="188">
        <f>IF(N666="zákl. přenesená",J666,0)</f>
        <v>0</v>
      </c>
      <c r="BH666" s="188">
        <f>IF(N666="sníž. přenesená",J666,0)</f>
        <v>0</v>
      </c>
      <c r="BI666" s="188">
        <f>IF(N666="nulová",J666,0)</f>
        <v>0</v>
      </c>
      <c r="BJ666" s="18" t="s">
        <v>79</v>
      </c>
      <c r="BK666" s="188">
        <f>ROUND(I666*H666,2)</f>
        <v>0</v>
      </c>
      <c r="BL666" s="18" t="s">
        <v>476</v>
      </c>
      <c r="BM666" s="187" t="s">
        <v>705</v>
      </c>
    </row>
    <row r="667" spans="1:65" s="13" customFormat="1" ht="11.25">
      <c r="B667" s="194"/>
      <c r="C667" s="195"/>
      <c r="D667" s="196" t="s">
        <v>157</v>
      </c>
      <c r="E667" s="195"/>
      <c r="F667" s="198" t="s">
        <v>706</v>
      </c>
      <c r="G667" s="195"/>
      <c r="H667" s="199">
        <v>84</v>
      </c>
      <c r="I667" s="200"/>
      <c r="J667" s="195"/>
      <c r="K667" s="195"/>
      <c r="L667" s="201"/>
      <c r="M667" s="202"/>
      <c r="N667" s="203"/>
      <c r="O667" s="203"/>
      <c r="P667" s="203"/>
      <c r="Q667" s="203"/>
      <c r="R667" s="203"/>
      <c r="S667" s="203"/>
      <c r="T667" s="204"/>
      <c r="AT667" s="205" t="s">
        <v>157</v>
      </c>
      <c r="AU667" s="205" t="s">
        <v>81</v>
      </c>
      <c r="AV667" s="13" t="s">
        <v>81</v>
      </c>
      <c r="AW667" s="13" t="s">
        <v>4</v>
      </c>
      <c r="AX667" s="13" t="s">
        <v>79</v>
      </c>
      <c r="AY667" s="205" t="s">
        <v>136</v>
      </c>
    </row>
    <row r="668" spans="1:65" s="2" customFormat="1" ht="37.9" customHeight="1">
      <c r="A668" s="35"/>
      <c r="B668" s="36"/>
      <c r="C668" s="175" t="s">
        <v>707</v>
      </c>
      <c r="D668" s="175" t="s">
        <v>138</v>
      </c>
      <c r="E668" s="176" t="s">
        <v>698</v>
      </c>
      <c r="F668" s="177" t="s">
        <v>699</v>
      </c>
      <c r="G668" s="178" t="s">
        <v>148</v>
      </c>
      <c r="H668" s="179">
        <v>120</v>
      </c>
      <c r="I668" s="180"/>
      <c r="J668" s="181">
        <f>ROUND(I668*H668,2)</f>
        <v>0</v>
      </c>
      <c r="K668" s="182"/>
      <c r="L668" s="40"/>
      <c r="M668" s="183" t="s">
        <v>19</v>
      </c>
      <c r="N668" s="184" t="s">
        <v>42</v>
      </c>
      <c r="O668" s="65"/>
      <c r="P668" s="185">
        <f>O668*H668</f>
        <v>0</v>
      </c>
      <c r="Q668" s="185">
        <v>0</v>
      </c>
      <c r="R668" s="185">
        <f>Q668*H668</f>
        <v>0</v>
      </c>
      <c r="S668" s="185">
        <v>0</v>
      </c>
      <c r="T668" s="186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87" t="s">
        <v>476</v>
      </c>
      <c r="AT668" s="187" t="s">
        <v>138</v>
      </c>
      <c r="AU668" s="187" t="s">
        <v>81</v>
      </c>
      <c r="AY668" s="18" t="s">
        <v>136</v>
      </c>
      <c r="BE668" s="188">
        <f>IF(N668="základní",J668,0)</f>
        <v>0</v>
      </c>
      <c r="BF668" s="188">
        <f>IF(N668="snížená",J668,0)</f>
        <v>0</v>
      </c>
      <c r="BG668" s="188">
        <f>IF(N668="zákl. přenesená",J668,0)</f>
        <v>0</v>
      </c>
      <c r="BH668" s="188">
        <f>IF(N668="sníž. přenesená",J668,0)</f>
        <v>0</v>
      </c>
      <c r="BI668" s="188">
        <f>IF(N668="nulová",J668,0)</f>
        <v>0</v>
      </c>
      <c r="BJ668" s="18" t="s">
        <v>79</v>
      </c>
      <c r="BK668" s="188">
        <f>ROUND(I668*H668,2)</f>
        <v>0</v>
      </c>
      <c r="BL668" s="18" t="s">
        <v>476</v>
      </c>
      <c r="BM668" s="187" t="s">
        <v>708</v>
      </c>
    </row>
    <row r="669" spans="1:65" s="2" customFormat="1" ht="11.25">
      <c r="A669" s="35"/>
      <c r="B669" s="36"/>
      <c r="C669" s="37"/>
      <c r="D669" s="189" t="s">
        <v>144</v>
      </c>
      <c r="E669" s="37"/>
      <c r="F669" s="190" t="s">
        <v>701</v>
      </c>
      <c r="G669" s="37"/>
      <c r="H669" s="37"/>
      <c r="I669" s="191"/>
      <c r="J669" s="37"/>
      <c r="K669" s="37"/>
      <c r="L669" s="40"/>
      <c r="M669" s="192"/>
      <c r="N669" s="193"/>
      <c r="O669" s="65"/>
      <c r="P669" s="65"/>
      <c r="Q669" s="65"/>
      <c r="R669" s="65"/>
      <c r="S669" s="65"/>
      <c r="T669" s="66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T669" s="18" t="s">
        <v>144</v>
      </c>
      <c r="AU669" s="18" t="s">
        <v>81</v>
      </c>
    </row>
    <row r="670" spans="1:65" s="2" customFormat="1" ht="24.2" customHeight="1">
      <c r="A670" s="35"/>
      <c r="B670" s="36"/>
      <c r="C670" s="206" t="s">
        <v>709</v>
      </c>
      <c r="D670" s="206" t="s">
        <v>159</v>
      </c>
      <c r="E670" s="207" t="s">
        <v>710</v>
      </c>
      <c r="F670" s="208" t="s">
        <v>711</v>
      </c>
      <c r="G670" s="209" t="s">
        <v>148</v>
      </c>
      <c r="H670" s="210">
        <v>126</v>
      </c>
      <c r="I670" s="211"/>
      <c r="J670" s="212">
        <f>ROUND(I670*H670,2)</f>
        <v>0</v>
      </c>
      <c r="K670" s="213"/>
      <c r="L670" s="214"/>
      <c r="M670" s="215" t="s">
        <v>19</v>
      </c>
      <c r="N670" s="216" t="s">
        <v>42</v>
      </c>
      <c r="O670" s="65"/>
      <c r="P670" s="185">
        <f>O670*H670</f>
        <v>0</v>
      </c>
      <c r="Q670" s="185">
        <v>4.2999999999999999E-4</v>
      </c>
      <c r="R670" s="185">
        <f>Q670*H670</f>
        <v>5.4179999999999999E-2</v>
      </c>
      <c r="S670" s="185">
        <v>0</v>
      </c>
      <c r="T670" s="186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187" t="s">
        <v>574</v>
      </c>
      <c r="AT670" s="187" t="s">
        <v>159</v>
      </c>
      <c r="AU670" s="187" t="s">
        <v>81</v>
      </c>
      <c r="AY670" s="18" t="s">
        <v>136</v>
      </c>
      <c r="BE670" s="188">
        <f>IF(N670="základní",J670,0)</f>
        <v>0</v>
      </c>
      <c r="BF670" s="188">
        <f>IF(N670="snížená",J670,0)</f>
        <v>0</v>
      </c>
      <c r="BG670" s="188">
        <f>IF(N670="zákl. přenesená",J670,0)</f>
        <v>0</v>
      </c>
      <c r="BH670" s="188">
        <f>IF(N670="sníž. přenesená",J670,0)</f>
        <v>0</v>
      </c>
      <c r="BI670" s="188">
        <f>IF(N670="nulová",J670,0)</f>
        <v>0</v>
      </c>
      <c r="BJ670" s="18" t="s">
        <v>79</v>
      </c>
      <c r="BK670" s="188">
        <f>ROUND(I670*H670,2)</f>
        <v>0</v>
      </c>
      <c r="BL670" s="18" t="s">
        <v>476</v>
      </c>
      <c r="BM670" s="187" t="s">
        <v>712</v>
      </c>
    </row>
    <row r="671" spans="1:65" s="13" customFormat="1" ht="11.25">
      <c r="B671" s="194"/>
      <c r="C671" s="195"/>
      <c r="D671" s="196" t="s">
        <v>157</v>
      </c>
      <c r="E671" s="195"/>
      <c r="F671" s="198" t="s">
        <v>713</v>
      </c>
      <c r="G671" s="195"/>
      <c r="H671" s="199">
        <v>126</v>
      </c>
      <c r="I671" s="200"/>
      <c r="J671" s="195"/>
      <c r="K671" s="195"/>
      <c r="L671" s="201"/>
      <c r="M671" s="202"/>
      <c r="N671" s="203"/>
      <c r="O671" s="203"/>
      <c r="P671" s="203"/>
      <c r="Q671" s="203"/>
      <c r="R671" s="203"/>
      <c r="S671" s="203"/>
      <c r="T671" s="204"/>
      <c r="AT671" s="205" t="s">
        <v>157</v>
      </c>
      <c r="AU671" s="205" t="s">
        <v>81</v>
      </c>
      <c r="AV671" s="13" t="s">
        <v>81</v>
      </c>
      <c r="AW671" s="13" t="s">
        <v>4</v>
      </c>
      <c r="AX671" s="13" t="s">
        <v>79</v>
      </c>
      <c r="AY671" s="205" t="s">
        <v>136</v>
      </c>
    </row>
    <row r="672" spans="1:65" s="2" customFormat="1" ht="37.9" customHeight="1">
      <c r="A672" s="35"/>
      <c r="B672" s="36"/>
      <c r="C672" s="175" t="s">
        <v>714</v>
      </c>
      <c r="D672" s="175" t="s">
        <v>138</v>
      </c>
      <c r="E672" s="176" t="s">
        <v>715</v>
      </c>
      <c r="F672" s="177" t="s">
        <v>716</v>
      </c>
      <c r="G672" s="178" t="s">
        <v>148</v>
      </c>
      <c r="H672" s="179">
        <v>60</v>
      </c>
      <c r="I672" s="180"/>
      <c r="J672" s="181">
        <f>ROUND(I672*H672,2)</f>
        <v>0</v>
      </c>
      <c r="K672" s="182"/>
      <c r="L672" s="40"/>
      <c r="M672" s="183" t="s">
        <v>19</v>
      </c>
      <c r="N672" s="184" t="s">
        <v>42</v>
      </c>
      <c r="O672" s="65"/>
      <c r="P672" s="185">
        <f>O672*H672</f>
        <v>0</v>
      </c>
      <c r="Q672" s="185">
        <v>0</v>
      </c>
      <c r="R672" s="185">
        <f>Q672*H672</f>
        <v>0</v>
      </c>
      <c r="S672" s="185">
        <v>0</v>
      </c>
      <c r="T672" s="186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187" t="s">
        <v>476</v>
      </c>
      <c r="AT672" s="187" t="s">
        <v>138</v>
      </c>
      <c r="AU672" s="187" t="s">
        <v>81</v>
      </c>
      <c r="AY672" s="18" t="s">
        <v>136</v>
      </c>
      <c r="BE672" s="188">
        <f>IF(N672="základní",J672,0)</f>
        <v>0</v>
      </c>
      <c r="BF672" s="188">
        <f>IF(N672="snížená",J672,0)</f>
        <v>0</v>
      </c>
      <c r="BG672" s="188">
        <f>IF(N672="zákl. přenesená",J672,0)</f>
        <v>0</v>
      </c>
      <c r="BH672" s="188">
        <f>IF(N672="sníž. přenesená",J672,0)</f>
        <v>0</v>
      </c>
      <c r="BI672" s="188">
        <f>IF(N672="nulová",J672,0)</f>
        <v>0</v>
      </c>
      <c r="BJ672" s="18" t="s">
        <v>79</v>
      </c>
      <c r="BK672" s="188">
        <f>ROUND(I672*H672,2)</f>
        <v>0</v>
      </c>
      <c r="BL672" s="18" t="s">
        <v>476</v>
      </c>
      <c r="BM672" s="187" t="s">
        <v>717</v>
      </c>
    </row>
    <row r="673" spans="1:65" s="2" customFormat="1" ht="11.25">
      <c r="A673" s="35"/>
      <c r="B673" s="36"/>
      <c r="C673" s="37"/>
      <c r="D673" s="189" t="s">
        <v>144</v>
      </c>
      <c r="E673" s="37"/>
      <c r="F673" s="190" t="s">
        <v>718</v>
      </c>
      <c r="G673" s="37"/>
      <c r="H673" s="37"/>
      <c r="I673" s="191"/>
      <c r="J673" s="37"/>
      <c r="K673" s="37"/>
      <c r="L673" s="40"/>
      <c r="M673" s="192"/>
      <c r="N673" s="193"/>
      <c r="O673" s="65"/>
      <c r="P673" s="65"/>
      <c r="Q673" s="65"/>
      <c r="R673" s="65"/>
      <c r="S673" s="65"/>
      <c r="T673" s="66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T673" s="18" t="s">
        <v>144</v>
      </c>
      <c r="AU673" s="18" t="s">
        <v>81</v>
      </c>
    </row>
    <row r="674" spans="1:65" s="13" customFormat="1" ht="11.25">
      <c r="B674" s="194"/>
      <c r="C674" s="195"/>
      <c r="D674" s="196" t="s">
        <v>157</v>
      </c>
      <c r="E674" s="197" t="s">
        <v>19</v>
      </c>
      <c r="F674" s="198" t="s">
        <v>719</v>
      </c>
      <c r="G674" s="195"/>
      <c r="H674" s="199">
        <v>60</v>
      </c>
      <c r="I674" s="200"/>
      <c r="J674" s="195"/>
      <c r="K674" s="195"/>
      <c r="L674" s="201"/>
      <c r="M674" s="202"/>
      <c r="N674" s="203"/>
      <c r="O674" s="203"/>
      <c r="P674" s="203"/>
      <c r="Q674" s="203"/>
      <c r="R674" s="203"/>
      <c r="S674" s="203"/>
      <c r="T674" s="204"/>
      <c r="AT674" s="205" t="s">
        <v>157</v>
      </c>
      <c r="AU674" s="205" t="s">
        <v>81</v>
      </c>
      <c r="AV674" s="13" t="s">
        <v>81</v>
      </c>
      <c r="AW674" s="13" t="s">
        <v>32</v>
      </c>
      <c r="AX674" s="13" t="s">
        <v>71</v>
      </c>
      <c r="AY674" s="205" t="s">
        <v>136</v>
      </c>
    </row>
    <row r="675" spans="1:65" s="2" customFormat="1" ht="24.2" customHeight="1">
      <c r="A675" s="35"/>
      <c r="B675" s="36"/>
      <c r="C675" s="206" t="s">
        <v>720</v>
      </c>
      <c r="D675" s="206" t="s">
        <v>159</v>
      </c>
      <c r="E675" s="207" t="s">
        <v>721</v>
      </c>
      <c r="F675" s="208" t="s">
        <v>722</v>
      </c>
      <c r="G675" s="209" t="s">
        <v>148</v>
      </c>
      <c r="H675" s="210">
        <v>63</v>
      </c>
      <c r="I675" s="211"/>
      <c r="J675" s="212">
        <f>ROUND(I675*H675,2)</f>
        <v>0</v>
      </c>
      <c r="K675" s="213"/>
      <c r="L675" s="214"/>
      <c r="M675" s="215" t="s">
        <v>19</v>
      </c>
      <c r="N675" s="216" t="s">
        <v>42</v>
      </c>
      <c r="O675" s="65"/>
      <c r="P675" s="185">
        <f>O675*H675</f>
        <v>0</v>
      </c>
      <c r="Q675" s="185">
        <v>6.8999999999999997E-4</v>
      </c>
      <c r="R675" s="185">
        <f>Q675*H675</f>
        <v>4.3469999999999995E-2</v>
      </c>
      <c r="S675" s="185">
        <v>0</v>
      </c>
      <c r="T675" s="186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87" t="s">
        <v>574</v>
      </c>
      <c r="AT675" s="187" t="s">
        <v>159</v>
      </c>
      <c r="AU675" s="187" t="s">
        <v>81</v>
      </c>
      <c r="AY675" s="18" t="s">
        <v>136</v>
      </c>
      <c r="BE675" s="188">
        <f>IF(N675="základní",J675,0)</f>
        <v>0</v>
      </c>
      <c r="BF675" s="188">
        <f>IF(N675="snížená",J675,0)</f>
        <v>0</v>
      </c>
      <c r="BG675" s="188">
        <f>IF(N675="zákl. přenesená",J675,0)</f>
        <v>0</v>
      </c>
      <c r="BH675" s="188">
        <f>IF(N675="sníž. přenesená",J675,0)</f>
        <v>0</v>
      </c>
      <c r="BI675" s="188">
        <f>IF(N675="nulová",J675,0)</f>
        <v>0</v>
      </c>
      <c r="BJ675" s="18" t="s">
        <v>79</v>
      </c>
      <c r="BK675" s="188">
        <f>ROUND(I675*H675,2)</f>
        <v>0</v>
      </c>
      <c r="BL675" s="18" t="s">
        <v>476</v>
      </c>
      <c r="BM675" s="187" t="s">
        <v>723</v>
      </c>
    </row>
    <row r="676" spans="1:65" s="13" customFormat="1" ht="11.25">
      <c r="B676" s="194"/>
      <c r="C676" s="195"/>
      <c r="D676" s="196" t="s">
        <v>157</v>
      </c>
      <c r="E676" s="195"/>
      <c r="F676" s="198" t="s">
        <v>724</v>
      </c>
      <c r="G676" s="195"/>
      <c r="H676" s="199">
        <v>63</v>
      </c>
      <c r="I676" s="200"/>
      <c r="J676" s="195"/>
      <c r="K676" s="195"/>
      <c r="L676" s="201"/>
      <c r="M676" s="202"/>
      <c r="N676" s="203"/>
      <c r="O676" s="203"/>
      <c r="P676" s="203"/>
      <c r="Q676" s="203"/>
      <c r="R676" s="203"/>
      <c r="S676" s="203"/>
      <c r="T676" s="204"/>
      <c r="AT676" s="205" t="s">
        <v>157</v>
      </c>
      <c r="AU676" s="205" t="s">
        <v>81</v>
      </c>
      <c r="AV676" s="13" t="s">
        <v>81</v>
      </c>
      <c r="AW676" s="13" t="s">
        <v>4</v>
      </c>
      <c r="AX676" s="13" t="s">
        <v>79</v>
      </c>
      <c r="AY676" s="205" t="s">
        <v>136</v>
      </c>
    </row>
    <row r="677" spans="1:65" s="2" customFormat="1" ht="37.9" customHeight="1">
      <c r="A677" s="35"/>
      <c r="B677" s="36"/>
      <c r="C677" s="175" t="s">
        <v>725</v>
      </c>
      <c r="D677" s="175" t="s">
        <v>138</v>
      </c>
      <c r="E677" s="176" t="s">
        <v>726</v>
      </c>
      <c r="F677" s="177" t="s">
        <v>727</v>
      </c>
      <c r="G677" s="178" t="s">
        <v>148</v>
      </c>
      <c r="H677" s="179">
        <v>15</v>
      </c>
      <c r="I677" s="180"/>
      <c r="J677" s="181">
        <f>ROUND(I677*H677,2)</f>
        <v>0</v>
      </c>
      <c r="K677" s="182"/>
      <c r="L677" s="40"/>
      <c r="M677" s="183" t="s">
        <v>19</v>
      </c>
      <c r="N677" s="184" t="s">
        <v>42</v>
      </c>
      <c r="O677" s="65"/>
      <c r="P677" s="185">
        <f>O677*H677</f>
        <v>0</v>
      </c>
      <c r="Q677" s="185">
        <v>0</v>
      </c>
      <c r="R677" s="185">
        <f>Q677*H677</f>
        <v>0</v>
      </c>
      <c r="S677" s="185">
        <v>0</v>
      </c>
      <c r="T677" s="186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87" t="s">
        <v>476</v>
      </c>
      <c r="AT677" s="187" t="s">
        <v>138</v>
      </c>
      <c r="AU677" s="187" t="s">
        <v>81</v>
      </c>
      <c r="AY677" s="18" t="s">
        <v>136</v>
      </c>
      <c r="BE677" s="188">
        <f>IF(N677="základní",J677,0)</f>
        <v>0</v>
      </c>
      <c r="BF677" s="188">
        <f>IF(N677="snížená",J677,0)</f>
        <v>0</v>
      </c>
      <c r="BG677" s="188">
        <f>IF(N677="zákl. přenesená",J677,0)</f>
        <v>0</v>
      </c>
      <c r="BH677" s="188">
        <f>IF(N677="sníž. přenesená",J677,0)</f>
        <v>0</v>
      </c>
      <c r="BI677" s="188">
        <f>IF(N677="nulová",J677,0)</f>
        <v>0</v>
      </c>
      <c r="BJ677" s="18" t="s">
        <v>79</v>
      </c>
      <c r="BK677" s="188">
        <f>ROUND(I677*H677,2)</f>
        <v>0</v>
      </c>
      <c r="BL677" s="18" t="s">
        <v>476</v>
      </c>
      <c r="BM677" s="187" t="s">
        <v>728</v>
      </c>
    </row>
    <row r="678" spans="1:65" s="2" customFormat="1" ht="11.25">
      <c r="A678" s="35"/>
      <c r="B678" s="36"/>
      <c r="C678" s="37"/>
      <c r="D678" s="189" t="s">
        <v>144</v>
      </c>
      <c r="E678" s="37"/>
      <c r="F678" s="190" t="s">
        <v>729</v>
      </c>
      <c r="G678" s="37"/>
      <c r="H678" s="37"/>
      <c r="I678" s="191"/>
      <c r="J678" s="37"/>
      <c r="K678" s="37"/>
      <c r="L678" s="40"/>
      <c r="M678" s="192"/>
      <c r="N678" s="193"/>
      <c r="O678" s="65"/>
      <c r="P678" s="65"/>
      <c r="Q678" s="65"/>
      <c r="R678" s="65"/>
      <c r="S678" s="65"/>
      <c r="T678" s="66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T678" s="18" t="s">
        <v>144</v>
      </c>
      <c r="AU678" s="18" t="s">
        <v>81</v>
      </c>
    </row>
    <row r="679" spans="1:65" s="2" customFormat="1" ht="24.2" customHeight="1">
      <c r="A679" s="35"/>
      <c r="B679" s="36"/>
      <c r="C679" s="206" t="s">
        <v>730</v>
      </c>
      <c r="D679" s="206" t="s">
        <v>159</v>
      </c>
      <c r="E679" s="207" t="s">
        <v>721</v>
      </c>
      <c r="F679" s="208" t="s">
        <v>722</v>
      </c>
      <c r="G679" s="209" t="s">
        <v>148</v>
      </c>
      <c r="H679" s="210">
        <v>15.75</v>
      </c>
      <c r="I679" s="211"/>
      <c r="J679" s="212">
        <f>ROUND(I679*H679,2)</f>
        <v>0</v>
      </c>
      <c r="K679" s="213"/>
      <c r="L679" s="214"/>
      <c r="M679" s="215" t="s">
        <v>19</v>
      </c>
      <c r="N679" s="216" t="s">
        <v>42</v>
      </c>
      <c r="O679" s="65"/>
      <c r="P679" s="185">
        <f>O679*H679</f>
        <v>0</v>
      </c>
      <c r="Q679" s="185">
        <v>6.8999999999999997E-4</v>
      </c>
      <c r="R679" s="185">
        <f>Q679*H679</f>
        <v>1.0867499999999999E-2</v>
      </c>
      <c r="S679" s="185">
        <v>0</v>
      </c>
      <c r="T679" s="186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187" t="s">
        <v>574</v>
      </c>
      <c r="AT679" s="187" t="s">
        <v>159</v>
      </c>
      <c r="AU679" s="187" t="s">
        <v>81</v>
      </c>
      <c r="AY679" s="18" t="s">
        <v>136</v>
      </c>
      <c r="BE679" s="188">
        <f>IF(N679="základní",J679,0)</f>
        <v>0</v>
      </c>
      <c r="BF679" s="188">
        <f>IF(N679="snížená",J679,0)</f>
        <v>0</v>
      </c>
      <c r="BG679" s="188">
        <f>IF(N679="zákl. přenesená",J679,0)</f>
        <v>0</v>
      </c>
      <c r="BH679" s="188">
        <f>IF(N679="sníž. přenesená",J679,0)</f>
        <v>0</v>
      </c>
      <c r="BI679" s="188">
        <f>IF(N679="nulová",J679,0)</f>
        <v>0</v>
      </c>
      <c r="BJ679" s="18" t="s">
        <v>79</v>
      </c>
      <c r="BK679" s="188">
        <f>ROUND(I679*H679,2)</f>
        <v>0</v>
      </c>
      <c r="BL679" s="18" t="s">
        <v>476</v>
      </c>
      <c r="BM679" s="187" t="s">
        <v>731</v>
      </c>
    </row>
    <row r="680" spans="1:65" s="13" customFormat="1" ht="11.25">
      <c r="B680" s="194"/>
      <c r="C680" s="195"/>
      <c r="D680" s="196" t="s">
        <v>157</v>
      </c>
      <c r="E680" s="195"/>
      <c r="F680" s="198" t="s">
        <v>732</v>
      </c>
      <c r="G680" s="195"/>
      <c r="H680" s="199">
        <v>15.75</v>
      </c>
      <c r="I680" s="200"/>
      <c r="J680" s="195"/>
      <c r="K680" s="195"/>
      <c r="L680" s="201"/>
      <c r="M680" s="202"/>
      <c r="N680" s="203"/>
      <c r="O680" s="203"/>
      <c r="P680" s="203"/>
      <c r="Q680" s="203"/>
      <c r="R680" s="203"/>
      <c r="S680" s="203"/>
      <c r="T680" s="204"/>
      <c r="AT680" s="205" t="s">
        <v>157</v>
      </c>
      <c r="AU680" s="205" t="s">
        <v>81</v>
      </c>
      <c r="AV680" s="13" t="s">
        <v>81</v>
      </c>
      <c r="AW680" s="13" t="s">
        <v>4</v>
      </c>
      <c r="AX680" s="13" t="s">
        <v>79</v>
      </c>
      <c r="AY680" s="205" t="s">
        <v>136</v>
      </c>
    </row>
    <row r="681" spans="1:65" s="2" customFormat="1" ht="49.15" customHeight="1">
      <c r="A681" s="35"/>
      <c r="B681" s="36"/>
      <c r="C681" s="175" t="s">
        <v>733</v>
      </c>
      <c r="D681" s="175" t="s">
        <v>138</v>
      </c>
      <c r="E681" s="176" t="s">
        <v>734</v>
      </c>
      <c r="F681" s="177" t="s">
        <v>735</v>
      </c>
      <c r="G681" s="178" t="s">
        <v>154</v>
      </c>
      <c r="H681" s="179">
        <v>20</v>
      </c>
      <c r="I681" s="180"/>
      <c r="J681" s="181">
        <f>ROUND(I681*H681,2)</f>
        <v>0</v>
      </c>
      <c r="K681" s="182"/>
      <c r="L681" s="40"/>
      <c r="M681" s="183" t="s">
        <v>19</v>
      </c>
      <c r="N681" s="184" t="s">
        <v>42</v>
      </c>
      <c r="O681" s="65"/>
      <c r="P681" s="185">
        <f>O681*H681</f>
        <v>0</v>
      </c>
      <c r="Q681" s="185">
        <v>0</v>
      </c>
      <c r="R681" s="185">
        <f>Q681*H681</f>
        <v>0</v>
      </c>
      <c r="S681" s="185">
        <v>0</v>
      </c>
      <c r="T681" s="186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87" t="s">
        <v>476</v>
      </c>
      <c r="AT681" s="187" t="s">
        <v>138</v>
      </c>
      <c r="AU681" s="187" t="s">
        <v>81</v>
      </c>
      <c r="AY681" s="18" t="s">
        <v>136</v>
      </c>
      <c r="BE681" s="188">
        <f>IF(N681="základní",J681,0)</f>
        <v>0</v>
      </c>
      <c r="BF681" s="188">
        <f>IF(N681="snížená",J681,0)</f>
        <v>0</v>
      </c>
      <c r="BG681" s="188">
        <f>IF(N681="zákl. přenesená",J681,0)</f>
        <v>0</v>
      </c>
      <c r="BH681" s="188">
        <f>IF(N681="sníž. přenesená",J681,0)</f>
        <v>0</v>
      </c>
      <c r="BI681" s="188">
        <f>IF(N681="nulová",J681,0)</f>
        <v>0</v>
      </c>
      <c r="BJ681" s="18" t="s">
        <v>79</v>
      </c>
      <c r="BK681" s="188">
        <f>ROUND(I681*H681,2)</f>
        <v>0</v>
      </c>
      <c r="BL681" s="18" t="s">
        <v>476</v>
      </c>
      <c r="BM681" s="187" t="s">
        <v>736</v>
      </c>
    </row>
    <row r="682" spans="1:65" s="2" customFormat="1" ht="11.25">
      <c r="A682" s="35"/>
      <c r="B682" s="36"/>
      <c r="C682" s="37"/>
      <c r="D682" s="189" t="s">
        <v>144</v>
      </c>
      <c r="E682" s="37"/>
      <c r="F682" s="190" t="s">
        <v>737</v>
      </c>
      <c r="G682" s="37"/>
      <c r="H682" s="37"/>
      <c r="I682" s="191"/>
      <c r="J682" s="37"/>
      <c r="K682" s="37"/>
      <c r="L682" s="40"/>
      <c r="M682" s="192"/>
      <c r="N682" s="193"/>
      <c r="O682" s="65"/>
      <c r="P682" s="65"/>
      <c r="Q682" s="65"/>
      <c r="R682" s="65"/>
      <c r="S682" s="65"/>
      <c r="T682" s="66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T682" s="18" t="s">
        <v>144</v>
      </c>
      <c r="AU682" s="18" t="s">
        <v>81</v>
      </c>
    </row>
    <row r="683" spans="1:65" s="2" customFormat="1" ht="24.2" customHeight="1">
      <c r="A683" s="35"/>
      <c r="B683" s="36"/>
      <c r="C683" s="206" t="s">
        <v>738</v>
      </c>
      <c r="D683" s="206" t="s">
        <v>159</v>
      </c>
      <c r="E683" s="207" t="s">
        <v>739</v>
      </c>
      <c r="F683" s="208" t="s">
        <v>740</v>
      </c>
      <c r="G683" s="209" t="s">
        <v>154</v>
      </c>
      <c r="H683" s="210">
        <v>20</v>
      </c>
      <c r="I683" s="211"/>
      <c r="J683" s="212">
        <f>ROUND(I683*H683,2)</f>
        <v>0</v>
      </c>
      <c r="K683" s="213"/>
      <c r="L683" s="214"/>
      <c r="M683" s="215" t="s">
        <v>19</v>
      </c>
      <c r="N683" s="216" t="s">
        <v>42</v>
      </c>
      <c r="O683" s="65"/>
      <c r="P683" s="185">
        <f>O683*H683</f>
        <v>0</v>
      </c>
      <c r="Q683" s="185">
        <v>4.0000000000000003E-5</v>
      </c>
      <c r="R683" s="185">
        <f>Q683*H683</f>
        <v>8.0000000000000004E-4</v>
      </c>
      <c r="S683" s="185">
        <v>0</v>
      </c>
      <c r="T683" s="186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187" t="s">
        <v>574</v>
      </c>
      <c r="AT683" s="187" t="s">
        <v>159</v>
      </c>
      <c r="AU683" s="187" t="s">
        <v>81</v>
      </c>
      <c r="AY683" s="18" t="s">
        <v>136</v>
      </c>
      <c r="BE683" s="188">
        <f>IF(N683="základní",J683,0)</f>
        <v>0</v>
      </c>
      <c r="BF683" s="188">
        <f>IF(N683="snížená",J683,0)</f>
        <v>0</v>
      </c>
      <c r="BG683" s="188">
        <f>IF(N683="zákl. přenesená",J683,0)</f>
        <v>0</v>
      </c>
      <c r="BH683" s="188">
        <f>IF(N683="sníž. přenesená",J683,0)</f>
        <v>0</v>
      </c>
      <c r="BI683" s="188">
        <f>IF(N683="nulová",J683,0)</f>
        <v>0</v>
      </c>
      <c r="BJ683" s="18" t="s">
        <v>79</v>
      </c>
      <c r="BK683" s="188">
        <f>ROUND(I683*H683,2)</f>
        <v>0</v>
      </c>
      <c r="BL683" s="18" t="s">
        <v>476</v>
      </c>
      <c r="BM683" s="187" t="s">
        <v>741</v>
      </c>
    </row>
    <row r="684" spans="1:65" s="2" customFormat="1" ht="49.15" customHeight="1">
      <c r="A684" s="35"/>
      <c r="B684" s="36"/>
      <c r="C684" s="175" t="s">
        <v>742</v>
      </c>
      <c r="D684" s="175" t="s">
        <v>138</v>
      </c>
      <c r="E684" s="176" t="s">
        <v>743</v>
      </c>
      <c r="F684" s="177" t="s">
        <v>744</v>
      </c>
      <c r="G684" s="178" t="s">
        <v>154</v>
      </c>
      <c r="H684" s="179">
        <v>15</v>
      </c>
      <c r="I684" s="180"/>
      <c r="J684" s="181">
        <f>ROUND(I684*H684,2)</f>
        <v>0</v>
      </c>
      <c r="K684" s="182"/>
      <c r="L684" s="40"/>
      <c r="M684" s="183" t="s">
        <v>19</v>
      </c>
      <c r="N684" s="184" t="s">
        <v>42</v>
      </c>
      <c r="O684" s="65"/>
      <c r="P684" s="185">
        <f>O684*H684</f>
        <v>0</v>
      </c>
      <c r="Q684" s="185">
        <v>0</v>
      </c>
      <c r="R684" s="185">
        <f>Q684*H684</f>
        <v>0</v>
      </c>
      <c r="S684" s="185">
        <v>0</v>
      </c>
      <c r="T684" s="186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87" t="s">
        <v>476</v>
      </c>
      <c r="AT684" s="187" t="s">
        <v>138</v>
      </c>
      <c r="AU684" s="187" t="s">
        <v>81</v>
      </c>
      <c r="AY684" s="18" t="s">
        <v>136</v>
      </c>
      <c r="BE684" s="188">
        <f>IF(N684="základní",J684,0)</f>
        <v>0</v>
      </c>
      <c r="BF684" s="188">
        <f>IF(N684="snížená",J684,0)</f>
        <v>0</v>
      </c>
      <c r="BG684" s="188">
        <f>IF(N684="zákl. přenesená",J684,0)</f>
        <v>0</v>
      </c>
      <c r="BH684" s="188">
        <f>IF(N684="sníž. přenesená",J684,0)</f>
        <v>0</v>
      </c>
      <c r="BI684" s="188">
        <f>IF(N684="nulová",J684,0)</f>
        <v>0</v>
      </c>
      <c r="BJ684" s="18" t="s">
        <v>79</v>
      </c>
      <c r="BK684" s="188">
        <f>ROUND(I684*H684,2)</f>
        <v>0</v>
      </c>
      <c r="BL684" s="18" t="s">
        <v>476</v>
      </c>
      <c r="BM684" s="187" t="s">
        <v>745</v>
      </c>
    </row>
    <row r="685" spans="1:65" s="2" customFormat="1" ht="11.25">
      <c r="A685" s="35"/>
      <c r="B685" s="36"/>
      <c r="C685" s="37"/>
      <c r="D685" s="189" t="s">
        <v>144</v>
      </c>
      <c r="E685" s="37"/>
      <c r="F685" s="190" t="s">
        <v>746</v>
      </c>
      <c r="G685" s="37"/>
      <c r="H685" s="37"/>
      <c r="I685" s="191"/>
      <c r="J685" s="37"/>
      <c r="K685" s="37"/>
      <c r="L685" s="40"/>
      <c r="M685" s="192"/>
      <c r="N685" s="193"/>
      <c r="O685" s="65"/>
      <c r="P685" s="65"/>
      <c r="Q685" s="65"/>
      <c r="R685" s="65"/>
      <c r="S685" s="65"/>
      <c r="T685" s="66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T685" s="18" t="s">
        <v>144</v>
      </c>
      <c r="AU685" s="18" t="s">
        <v>81</v>
      </c>
    </row>
    <row r="686" spans="1:65" s="2" customFormat="1" ht="21.75" customHeight="1">
      <c r="A686" s="35"/>
      <c r="B686" s="36"/>
      <c r="C686" s="206" t="s">
        <v>747</v>
      </c>
      <c r="D686" s="206" t="s">
        <v>159</v>
      </c>
      <c r="E686" s="207" t="s">
        <v>748</v>
      </c>
      <c r="F686" s="208" t="s">
        <v>749</v>
      </c>
      <c r="G686" s="209" t="s">
        <v>154</v>
      </c>
      <c r="H686" s="210">
        <v>15</v>
      </c>
      <c r="I686" s="211"/>
      <c r="J686" s="212">
        <f>ROUND(I686*H686,2)</f>
        <v>0</v>
      </c>
      <c r="K686" s="213"/>
      <c r="L686" s="214"/>
      <c r="M686" s="215" t="s">
        <v>19</v>
      </c>
      <c r="N686" s="216" t="s">
        <v>42</v>
      </c>
      <c r="O686" s="65"/>
      <c r="P686" s="185">
        <f>O686*H686</f>
        <v>0</v>
      </c>
      <c r="Q686" s="185">
        <v>2.7999999999999998E-4</v>
      </c>
      <c r="R686" s="185">
        <f>Q686*H686</f>
        <v>4.1999999999999997E-3</v>
      </c>
      <c r="S686" s="185">
        <v>0</v>
      </c>
      <c r="T686" s="186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187" t="s">
        <v>574</v>
      </c>
      <c r="AT686" s="187" t="s">
        <v>159</v>
      </c>
      <c r="AU686" s="187" t="s">
        <v>81</v>
      </c>
      <c r="AY686" s="18" t="s">
        <v>136</v>
      </c>
      <c r="BE686" s="188">
        <f>IF(N686="základní",J686,0)</f>
        <v>0</v>
      </c>
      <c r="BF686" s="188">
        <f>IF(N686="snížená",J686,0)</f>
        <v>0</v>
      </c>
      <c r="BG686" s="188">
        <f>IF(N686="zákl. přenesená",J686,0)</f>
        <v>0</v>
      </c>
      <c r="BH686" s="188">
        <f>IF(N686="sníž. přenesená",J686,0)</f>
        <v>0</v>
      </c>
      <c r="BI686" s="188">
        <f>IF(N686="nulová",J686,0)</f>
        <v>0</v>
      </c>
      <c r="BJ686" s="18" t="s">
        <v>79</v>
      </c>
      <c r="BK686" s="188">
        <f>ROUND(I686*H686,2)</f>
        <v>0</v>
      </c>
      <c r="BL686" s="18" t="s">
        <v>476</v>
      </c>
      <c r="BM686" s="187" t="s">
        <v>750</v>
      </c>
    </row>
    <row r="687" spans="1:65" s="2" customFormat="1" ht="49.15" customHeight="1">
      <c r="A687" s="35"/>
      <c r="B687" s="36"/>
      <c r="C687" s="175" t="s">
        <v>751</v>
      </c>
      <c r="D687" s="175" t="s">
        <v>138</v>
      </c>
      <c r="E687" s="176" t="s">
        <v>752</v>
      </c>
      <c r="F687" s="177" t="s">
        <v>753</v>
      </c>
      <c r="G687" s="178" t="s">
        <v>154</v>
      </c>
      <c r="H687" s="179">
        <v>240</v>
      </c>
      <c r="I687" s="180"/>
      <c r="J687" s="181">
        <f>ROUND(I687*H687,2)</f>
        <v>0</v>
      </c>
      <c r="K687" s="182"/>
      <c r="L687" s="40"/>
      <c r="M687" s="183" t="s">
        <v>19</v>
      </c>
      <c r="N687" s="184" t="s">
        <v>42</v>
      </c>
      <c r="O687" s="65"/>
      <c r="P687" s="185">
        <f>O687*H687</f>
        <v>0</v>
      </c>
      <c r="Q687" s="185">
        <v>0</v>
      </c>
      <c r="R687" s="185">
        <f>Q687*H687</f>
        <v>0</v>
      </c>
      <c r="S687" s="185">
        <v>0</v>
      </c>
      <c r="T687" s="186">
        <f>S687*H687</f>
        <v>0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187" t="s">
        <v>476</v>
      </c>
      <c r="AT687" s="187" t="s">
        <v>138</v>
      </c>
      <c r="AU687" s="187" t="s">
        <v>81</v>
      </c>
      <c r="AY687" s="18" t="s">
        <v>136</v>
      </c>
      <c r="BE687" s="188">
        <f>IF(N687="základní",J687,0)</f>
        <v>0</v>
      </c>
      <c r="BF687" s="188">
        <f>IF(N687="snížená",J687,0)</f>
        <v>0</v>
      </c>
      <c r="BG687" s="188">
        <f>IF(N687="zákl. přenesená",J687,0)</f>
        <v>0</v>
      </c>
      <c r="BH687" s="188">
        <f>IF(N687="sníž. přenesená",J687,0)</f>
        <v>0</v>
      </c>
      <c r="BI687" s="188">
        <f>IF(N687="nulová",J687,0)</f>
        <v>0</v>
      </c>
      <c r="BJ687" s="18" t="s">
        <v>79</v>
      </c>
      <c r="BK687" s="188">
        <f>ROUND(I687*H687,2)</f>
        <v>0</v>
      </c>
      <c r="BL687" s="18" t="s">
        <v>476</v>
      </c>
      <c r="BM687" s="187" t="s">
        <v>754</v>
      </c>
    </row>
    <row r="688" spans="1:65" s="2" customFormat="1" ht="11.25">
      <c r="A688" s="35"/>
      <c r="B688" s="36"/>
      <c r="C688" s="37"/>
      <c r="D688" s="189" t="s">
        <v>144</v>
      </c>
      <c r="E688" s="37"/>
      <c r="F688" s="190" t="s">
        <v>755</v>
      </c>
      <c r="G688" s="37"/>
      <c r="H688" s="37"/>
      <c r="I688" s="191"/>
      <c r="J688" s="37"/>
      <c r="K688" s="37"/>
      <c r="L688" s="40"/>
      <c r="M688" s="192"/>
      <c r="N688" s="193"/>
      <c r="O688" s="65"/>
      <c r="P688" s="65"/>
      <c r="Q688" s="65"/>
      <c r="R688" s="65"/>
      <c r="S688" s="65"/>
      <c r="T688" s="66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T688" s="18" t="s">
        <v>144</v>
      </c>
      <c r="AU688" s="18" t="s">
        <v>81</v>
      </c>
    </row>
    <row r="689" spans="1:65" s="2" customFormat="1" ht="21.75" customHeight="1">
      <c r="A689" s="35"/>
      <c r="B689" s="36"/>
      <c r="C689" s="206" t="s">
        <v>756</v>
      </c>
      <c r="D689" s="206" t="s">
        <v>159</v>
      </c>
      <c r="E689" s="207" t="s">
        <v>757</v>
      </c>
      <c r="F689" s="208" t="s">
        <v>758</v>
      </c>
      <c r="G689" s="209" t="s">
        <v>154</v>
      </c>
      <c r="H689" s="210">
        <v>240</v>
      </c>
      <c r="I689" s="211"/>
      <c r="J689" s="212">
        <f>ROUND(I689*H689,2)</f>
        <v>0</v>
      </c>
      <c r="K689" s="213"/>
      <c r="L689" s="214"/>
      <c r="M689" s="215" t="s">
        <v>19</v>
      </c>
      <c r="N689" s="216" t="s">
        <v>42</v>
      </c>
      <c r="O689" s="65"/>
      <c r="P689" s="185">
        <f>O689*H689</f>
        <v>0</v>
      </c>
      <c r="Q689" s="185">
        <v>4.0000000000000003E-5</v>
      </c>
      <c r="R689" s="185">
        <f>Q689*H689</f>
        <v>9.6000000000000009E-3</v>
      </c>
      <c r="S689" s="185">
        <v>0</v>
      </c>
      <c r="T689" s="186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187" t="s">
        <v>574</v>
      </c>
      <c r="AT689" s="187" t="s">
        <v>159</v>
      </c>
      <c r="AU689" s="187" t="s">
        <v>81</v>
      </c>
      <c r="AY689" s="18" t="s">
        <v>136</v>
      </c>
      <c r="BE689" s="188">
        <f>IF(N689="základní",J689,0)</f>
        <v>0</v>
      </c>
      <c r="BF689" s="188">
        <f>IF(N689="snížená",J689,0)</f>
        <v>0</v>
      </c>
      <c r="BG689" s="188">
        <f>IF(N689="zákl. přenesená",J689,0)</f>
        <v>0</v>
      </c>
      <c r="BH689" s="188">
        <f>IF(N689="sníž. přenesená",J689,0)</f>
        <v>0</v>
      </c>
      <c r="BI689" s="188">
        <f>IF(N689="nulová",J689,0)</f>
        <v>0</v>
      </c>
      <c r="BJ689" s="18" t="s">
        <v>79</v>
      </c>
      <c r="BK689" s="188">
        <f>ROUND(I689*H689,2)</f>
        <v>0</v>
      </c>
      <c r="BL689" s="18" t="s">
        <v>476</v>
      </c>
      <c r="BM689" s="187" t="s">
        <v>759</v>
      </c>
    </row>
    <row r="690" spans="1:65" s="2" customFormat="1" ht="55.5" customHeight="1">
      <c r="A690" s="35"/>
      <c r="B690" s="36"/>
      <c r="C690" s="175" t="s">
        <v>760</v>
      </c>
      <c r="D690" s="175" t="s">
        <v>138</v>
      </c>
      <c r="E690" s="176" t="s">
        <v>761</v>
      </c>
      <c r="F690" s="177" t="s">
        <v>762</v>
      </c>
      <c r="G690" s="178" t="s">
        <v>154</v>
      </c>
      <c r="H690" s="179">
        <v>60</v>
      </c>
      <c r="I690" s="180"/>
      <c r="J690" s="181">
        <f>ROUND(I690*H690,2)</f>
        <v>0</v>
      </c>
      <c r="K690" s="182"/>
      <c r="L690" s="40"/>
      <c r="M690" s="183" t="s">
        <v>19</v>
      </c>
      <c r="N690" s="184" t="s">
        <v>42</v>
      </c>
      <c r="O690" s="65"/>
      <c r="P690" s="185">
        <f>O690*H690</f>
        <v>0</v>
      </c>
      <c r="Q690" s="185">
        <v>0</v>
      </c>
      <c r="R690" s="185">
        <f>Q690*H690</f>
        <v>0</v>
      </c>
      <c r="S690" s="185">
        <v>0</v>
      </c>
      <c r="T690" s="186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187" t="s">
        <v>476</v>
      </c>
      <c r="AT690" s="187" t="s">
        <v>138</v>
      </c>
      <c r="AU690" s="187" t="s">
        <v>81</v>
      </c>
      <c r="AY690" s="18" t="s">
        <v>136</v>
      </c>
      <c r="BE690" s="188">
        <f>IF(N690="základní",J690,0)</f>
        <v>0</v>
      </c>
      <c r="BF690" s="188">
        <f>IF(N690="snížená",J690,0)</f>
        <v>0</v>
      </c>
      <c r="BG690" s="188">
        <f>IF(N690="zákl. přenesená",J690,0)</f>
        <v>0</v>
      </c>
      <c r="BH690" s="188">
        <f>IF(N690="sníž. přenesená",J690,0)</f>
        <v>0</v>
      </c>
      <c r="BI690" s="188">
        <f>IF(N690="nulová",J690,0)</f>
        <v>0</v>
      </c>
      <c r="BJ690" s="18" t="s">
        <v>79</v>
      </c>
      <c r="BK690" s="188">
        <f>ROUND(I690*H690,2)</f>
        <v>0</v>
      </c>
      <c r="BL690" s="18" t="s">
        <v>476</v>
      </c>
      <c r="BM690" s="187" t="s">
        <v>763</v>
      </c>
    </row>
    <row r="691" spans="1:65" s="2" customFormat="1" ht="11.25">
      <c r="A691" s="35"/>
      <c r="B691" s="36"/>
      <c r="C691" s="37"/>
      <c r="D691" s="189" t="s">
        <v>144</v>
      </c>
      <c r="E691" s="37"/>
      <c r="F691" s="190" t="s">
        <v>764</v>
      </c>
      <c r="G691" s="37"/>
      <c r="H691" s="37"/>
      <c r="I691" s="191"/>
      <c r="J691" s="37"/>
      <c r="K691" s="37"/>
      <c r="L691" s="40"/>
      <c r="M691" s="192"/>
      <c r="N691" s="193"/>
      <c r="O691" s="65"/>
      <c r="P691" s="65"/>
      <c r="Q691" s="65"/>
      <c r="R691" s="65"/>
      <c r="S691" s="65"/>
      <c r="T691" s="66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T691" s="18" t="s">
        <v>144</v>
      </c>
      <c r="AU691" s="18" t="s">
        <v>81</v>
      </c>
    </row>
    <row r="692" spans="1:65" s="13" customFormat="1" ht="11.25">
      <c r="B692" s="194"/>
      <c r="C692" s="195"/>
      <c r="D692" s="196" t="s">
        <v>157</v>
      </c>
      <c r="E692" s="197" t="s">
        <v>19</v>
      </c>
      <c r="F692" s="198" t="s">
        <v>765</v>
      </c>
      <c r="G692" s="195"/>
      <c r="H692" s="199">
        <v>60</v>
      </c>
      <c r="I692" s="200"/>
      <c r="J692" s="195"/>
      <c r="K692" s="195"/>
      <c r="L692" s="201"/>
      <c r="M692" s="202"/>
      <c r="N692" s="203"/>
      <c r="O692" s="203"/>
      <c r="P692" s="203"/>
      <c r="Q692" s="203"/>
      <c r="R692" s="203"/>
      <c r="S692" s="203"/>
      <c r="T692" s="204"/>
      <c r="AT692" s="205" t="s">
        <v>157</v>
      </c>
      <c r="AU692" s="205" t="s">
        <v>81</v>
      </c>
      <c r="AV692" s="13" t="s">
        <v>81</v>
      </c>
      <c r="AW692" s="13" t="s">
        <v>32</v>
      </c>
      <c r="AX692" s="13" t="s">
        <v>71</v>
      </c>
      <c r="AY692" s="205" t="s">
        <v>136</v>
      </c>
    </row>
    <row r="693" spans="1:65" s="2" customFormat="1" ht="24.2" customHeight="1">
      <c r="A693" s="35"/>
      <c r="B693" s="36"/>
      <c r="C693" s="206" t="s">
        <v>766</v>
      </c>
      <c r="D693" s="206" t="s">
        <v>159</v>
      </c>
      <c r="E693" s="207" t="s">
        <v>767</v>
      </c>
      <c r="F693" s="208" t="s">
        <v>768</v>
      </c>
      <c r="G693" s="209" t="s">
        <v>154</v>
      </c>
      <c r="H693" s="210">
        <v>40</v>
      </c>
      <c r="I693" s="211"/>
      <c r="J693" s="212">
        <f>ROUND(I693*H693,2)</f>
        <v>0</v>
      </c>
      <c r="K693" s="213"/>
      <c r="L693" s="214"/>
      <c r="M693" s="215" t="s">
        <v>19</v>
      </c>
      <c r="N693" s="216" t="s">
        <v>42</v>
      </c>
      <c r="O693" s="65"/>
      <c r="P693" s="185">
        <f>O693*H693</f>
        <v>0</v>
      </c>
      <c r="Q693" s="185">
        <v>9.0000000000000006E-5</v>
      </c>
      <c r="R693" s="185">
        <f>Q693*H693</f>
        <v>3.6000000000000003E-3</v>
      </c>
      <c r="S693" s="185">
        <v>0</v>
      </c>
      <c r="T693" s="186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87" t="s">
        <v>574</v>
      </c>
      <c r="AT693" s="187" t="s">
        <v>159</v>
      </c>
      <c r="AU693" s="187" t="s">
        <v>81</v>
      </c>
      <c r="AY693" s="18" t="s">
        <v>136</v>
      </c>
      <c r="BE693" s="188">
        <f>IF(N693="základní",J693,0)</f>
        <v>0</v>
      </c>
      <c r="BF693" s="188">
        <f>IF(N693="snížená",J693,0)</f>
        <v>0</v>
      </c>
      <c r="BG693" s="188">
        <f>IF(N693="zákl. přenesená",J693,0)</f>
        <v>0</v>
      </c>
      <c r="BH693" s="188">
        <f>IF(N693="sníž. přenesená",J693,0)</f>
        <v>0</v>
      </c>
      <c r="BI693" s="188">
        <f>IF(N693="nulová",J693,0)</f>
        <v>0</v>
      </c>
      <c r="BJ693" s="18" t="s">
        <v>79</v>
      </c>
      <c r="BK693" s="188">
        <f>ROUND(I693*H693,2)</f>
        <v>0</v>
      </c>
      <c r="BL693" s="18" t="s">
        <v>476</v>
      </c>
      <c r="BM693" s="187" t="s">
        <v>769</v>
      </c>
    </row>
    <row r="694" spans="1:65" s="2" customFormat="1" ht="24.2" customHeight="1">
      <c r="A694" s="35"/>
      <c r="B694" s="36"/>
      <c r="C694" s="206" t="s">
        <v>770</v>
      </c>
      <c r="D694" s="206" t="s">
        <v>159</v>
      </c>
      <c r="E694" s="207" t="s">
        <v>771</v>
      </c>
      <c r="F694" s="208" t="s">
        <v>772</v>
      </c>
      <c r="G694" s="209" t="s">
        <v>154</v>
      </c>
      <c r="H694" s="210">
        <v>20</v>
      </c>
      <c r="I694" s="211"/>
      <c r="J694" s="212">
        <f>ROUND(I694*H694,2)</f>
        <v>0</v>
      </c>
      <c r="K694" s="213"/>
      <c r="L694" s="214"/>
      <c r="M694" s="215" t="s">
        <v>19</v>
      </c>
      <c r="N694" s="216" t="s">
        <v>42</v>
      </c>
      <c r="O694" s="65"/>
      <c r="P694" s="185">
        <f>O694*H694</f>
        <v>0</v>
      </c>
      <c r="Q694" s="185">
        <v>1.9000000000000001E-4</v>
      </c>
      <c r="R694" s="185">
        <f>Q694*H694</f>
        <v>3.8000000000000004E-3</v>
      </c>
      <c r="S694" s="185">
        <v>0</v>
      </c>
      <c r="T694" s="186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87" t="s">
        <v>574</v>
      </c>
      <c r="AT694" s="187" t="s">
        <v>159</v>
      </c>
      <c r="AU694" s="187" t="s">
        <v>81</v>
      </c>
      <c r="AY694" s="18" t="s">
        <v>136</v>
      </c>
      <c r="BE694" s="188">
        <f>IF(N694="základní",J694,0)</f>
        <v>0</v>
      </c>
      <c r="BF694" s="188">
        <f>IF(N694="snížená",J694,0)</f>
        <v>0</v>
      </c>
      <c r="BG694" s="188">
        <f>IF(N694="zákl. přenesená",J694,0)</f>
        <v>0</v>
      </c>
      <c r="BH694" s="188">
        <f>IF(N694="sníž. přenesená",J694,0)</f>
        <v>0</v>
      </c>
      <c r="BI694" s="188">
        <f>IF(N694="nulová",J694,0)</f>
        <v>0</v>
      </c>
      <c r="BJ694" s="18" t="s">
        <v>79</v>
      </c>
      <c r="BK694" s="188">
        <f>ROUND(I694*H694,2)</f>
        <v>0</v>
      </c>
      <c r="BL694" s="18" t="s">
        <v>476</v>
      </c>
      <c r="BM694" s="187" t="s">
        <v>773</v>
      </c>
    </row>
    <row r="695" spans="1:65" s="2" customFormat="1" ht="62.65" customHeight="1">
      <c r="A695" s="35"/>
      <c r="B695" s="36"/>
      <c r="C695" s="175" t="s">
        <v>774</v>
      </c>
      <c r="D695" s="175" t="s">
        <v>138</v>
      </c>
      <c r="E695" s="176" t="s">
        <v>775</v>
      </c>
      <c r="F695" s="177" t="s">
        <v>776</v>
      </c>
      <c r="G695" s="178" t="s">
        <v>148</v>
      </c>
      <c r="H695" s="179">
        <v>75</v>
      </c>
      <c r="I695" s="180"/>
      <c r="J695" s="181">
        <f>ROUND(I695*H695,2)</f>
        <v>0</v>
      </c>
      <c r="K695" s="182"/>
      <c r="L695" s="40"/>
      <c r="M695" s="183" t="s">
        <v>19</v>
      </c>
      <c r="N695" s="184" t="s">
        <v>42</v>
      </c>
      <c r="O695" s="65"/>
      <c r="P695" s="185">
        <f>O695*H695</f>
        <v>0</v>
      </c>
      <c r="Q695" s="185">
        <v>0</v>
      </c>
      <c r="R695" s="185">
        <f>Q695*H695</f>
        <v>0</v>
      </c>
      <c r="S695" s="185">
        <v>0</v>
      </c>
      <c r="T695" s="186">
        <f>S695*H695</f>
        <v>0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187" t="s">
        <v>476</v>
      </c>
      <c r="AT695" s="187" t="s">
        <v>138</v>
      </c>
      <c r="AU695" s="187" t="s">
        <v>81</v>
      </c>
      <c r="AY695" s="18" t="s">
        <v>136</v>
      </c>
      <c r="BE695" s="188">
        <f>IF(N695="základní",J695,0)</f>
        <v>0</v>
      </c>
      <c r="BF695" s="188">
        <f>IF(N695="snížená",J695,0)</f>
        <v>0</v>
      </c>
      <c r="BG695" s="188">
        <f>IF(N695="zákl. přenesená",J695,0)</f>
        <v>0</v>
      </c>
      <c r="BH695" s="188">
        <f>IF(N695="sníž. přenesená",J695,0)</f>
        <v>0</v>
      </c>
      <c r="BI695" s="188">
        <f>IF(N695="nulová",J695,0)</f>
        <v>0</v>
      </c>
      <c r="BJ695" s="18" t="s">
        <v>79</v>
      </c>
      <c r="BK695" s="188">
        <f>ROUND(I695*H695,2)</f>
        <v>0</v>
      </c>
      <c r="BL695" s="18" t="s">
        <v>476</v>
      </c>
      <c r="BM695" s="187" t="s">
        <v>777</v>
      </c>
    </row>
    <row r="696" spans="1:65" s="2" customFormat="1" ht="11.25">
      <c r="A696" s="35"/>
      <c r="B696" s="36"/>
      <c r="C696" s="37"/>
      <c r="D696" s="189" t="s">
        <v>144</v>
      </c>
      <c r="E696" s="37"/>
      <c r="F696" s="190" t="s">
        <v>778</v>
      </c>
      <c r="G696" s="37"/>
      <c r="H696" s="37"/>
      <c r="I696" s="191"/>
      <c r="J696" s="37"/>
      <c r="K696" s="37"/>
      <c r="L696" s="40"/>
      <c r="M696" s="192"/>
      <c r="N696" s="193"/>
      <c r="O696" s="65"/>
      <c r="P696" s="65"/>
      <c r="Q696" s="65"/>
      <c r="R696" s="65"/>
      <c r="S696" s="65"/>
      <c r="T696" s="66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T696" s="18" t="s">
        <v>144</v>
      </c>
      <c r="AU696" s="18" t="s">
        <v>81</v>
      </c>
    </row>
    <row r="697" spans="1:65" s="13" customFormat="1" ht="11.25">
      <c r="B697" s="194"/>
      <c r="C697" s="195"/>
      <c r="D697" s="196" t="s">
        <v>157</v>
      </c>
      <c r="E697" s="197" t="s">
        <v>19</v>
      </c>
      <c r="F697" s="198" t="s">
        <v>779</v>
      </c>
      <c r="G697" s="195"/>
      <c r="H697" s="199">
        <v>75</v>
      </c>
      <c r="I697" s="200"/>
      <c r="J697" s="195"/>
      <c r="K697" s="195"/>
      <c r="L697" s="201"/>
      <c r="M697" s="202"/>
      <c r="N697" s="203"/>
      <c r="O697" s="203"/>
      <c r="P697" s="203"/>
      <c r="Q697" s="203"/>
      <c r="R697" s="203"/>
      <c r="S697" s="203"/>
      <c r="T697" s="204"/>
      <c r="AT697" s="205" t="s">
        <v>157</v>
      </c>
      <c r="AU697" s="205" t="s">
        <v>81</v>
      </c>
      <c r="AV697" s="13" t="s">
        <v>81</v>
      </c>
      <c r="AW697" s="13" t="s">
        <v>32</v>
      </c>
      <c r="AX697" s="13" t="s">
        <v>71</v>
      </c>
      <c r="AY697" s="205" t="s">
        <v>136</v>
      </c>
    </row>
    <row r="698" spans="1:65" s="2" customFormat="1" ht="24.2" customHeight="1">
      <c r="A698" s="35"/>
      <c r="B698" s="36"/>
      <c r="C698" s="206" t="s">
        <v>780</v>
      </c>
      <c r="D698" s="206" t="s">
        <v>159</v>
      </c>
      <c r="E698" s="207" t="s">
        <v>781</v>
      </c>
      <c r="F698" s="208" t="s">
        <v>782</v>
      </c>
      <c r="G698" s="209" t="s">
        <v>148</v>
      </c>
      <c r="H698" s="210">
        <v>15.75</v>
      </c>
      <c r="I698" s="211"/>
      <c r="J698" s="212">
        <f>ROUND(I698*H698,2)</f>
        <v>0</v>
      </c>
      <c r="K698" s="213"/>
      <c r="L698" s="214"/>
      <c r="M698" s="215" t="s">
        <v>19</v>
      </c>
      <c r="N698" s="216" t="s">
        <v>42</v>
      </c>
      <c r="O698" s="65"/>
      <c r="P698" s="185">
        <f>O698*H698</f>
        <v>0</v>
      </c>
      <c r="Q698" s="185">
        <v>4.8000000000000001E-4</v>
      </c>
      <c r="R698" s="185">
        <f>Q698*H698</f>
        <v>7.5599999999999999E-3</v>
      </c>
      <c r="S698" s="185">
        <v>0</v>
      </c>
      <c r="T698" s="186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87" t="s">
        <v>574</v>
      </c>
      <c r="AT698" s="187" t="s">
        <v>159</v>
      </c>
      <c r="AU698" s="187" t="s">
        <v>81</v>
      </c>
      <c r="AY698" s="18" t="s">
        <v>136</v>
      </c>
      <c r="BE698" s="188">
        <f>IF(N698="základní",J698,0)</f>
        <v>0</v>
      </c>
      <c r="BF698" s="188">
        <f>IF(N698="snížená",J698,0)</f>
        <v>0</v>
      </c>
      <c r="BG698" s="188">
        <f>IF(N698="zákl. přenesená",J698,0)</f>
        <v>0</v>
      </c>
      <c r="BH698" s="188">
        <f>IF(N698="sníž. přenesená",J698,0)</f>
        <v>0</v>
      </c>
      <c r="BI698" s="188">
        <f>IF(N698="nulová",J698,0)</f>
        <v>0</v>
      </c>
      <c r="BJ698" s="18" t="s">
        <v>79</v>
      </c>
      <c r="BK698" s="188">
        <f>ROUND(I698*H698,2)</f>
        <v>0</v>
      </c>
      <c r="BL698" s="18" t="s">
        <v>476</v>
      </c>
      <c r="BM698" s="187" t="s">
        <v>783</v>
      </c>
    </row>
    <row r="699" spans="1:65" s="13" customFormat="1" ht="11.25">
      <c r="B699" s="194"/>
      <c r="C699" s="195"/>
      <c r="D699" s="196" t="s">
        <v>157</v>
      </c>
      <c r="E699" s="195"/>
      <c r="F699" s="198" t="s">
        <v>732</v>
      </c>
      <c r="G699" s="195"/>
      <c r="H699" s="199">
        <v>15.75</v>
      </c>
      <c r="I699" s="200"/>
      <c r="J699" s="195"/>
      <c r="K699" s="195"/>
      <c r="L699" s="201"/>
      <c r="M699" s="202"/>
      <c r="N699" s="203"/>
      <c r="O699" s="203"/>
      <c r="P699" s="203"/>
      <c r="Q699" s="203"/>
      <c r="R699" s="203"/>
      <c r="S699" s="203"/>
      <c r="T699" s="204"/>
      <c r="AT699" s="205" t="s">
        <v>157</v>
      </c>
      <c r="AU699" s="205" t="s">
        <v>81</v>
      </c>
      <c r="AV699" s="13" t="s">
        <v>81</v>
      </c>
      <c r="AW699" s="13" t="s">
        <v>4</v>
      </c>
      <c r="AX699" s="13" t="s">
        <v>79</v>
      </c>
      <c r="AY699" s="205" t="s">
        <v>136</v>
      </c>
    </row>
    <row r="700" spans="1:65" s="2" customFormat="1" ht="24.2" customHeight="1">
      <c r="A700" s="35"/>
      <c r="B700" s="36"/>
      <c r="C700" s="206" t="s">
        <v>784</v>
      </c>
      <c r="D700" s="206" t="s">
        <v>159</v>
      </c>
      <c r="E700" s="207" t="s">
        <v>785</v>
      </c>
      <c r="F700" s="208" t="s">
        <v>786</v>
      </c>
      <c r="G700" s="209" t="s">
        <v>148</v>
      </c>
      <c r="H700" s="210">
        <v>63</v>
      </c>
      <c r="I700" s="211"/>
      <c r="J700" s="212">
        <f>ROUND(I700*H700,2)</f>
        <v>0</v>
      </c>
      <c r="K700" s="213"/>
      <c r="L700" s="214"/>
      <c r="M700" s="215" t="s">
        <v>19</v>
      </c>
      <c r="N700" s="216" t="s">
        <v>42</v>
      </c>
      <c r="O700" s="65"/>
      <c r="P700" s="185">
        <f>O700*H700</f>
        <v>0</v>
      </c>
      <c r="Q700" s="185">
        <v>6.8999999999999997E-4</v>
      </c>
      <c r="R700" s="185">
        <f>Q700*H700</f>
        <v>4.3469999999999995E-2</v>
      </c>
      <c r="S700" s="185">
        <v>0</v>
      </c>
      <c r="T700" s="186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87" t="s">
        <v>574</v>
      </c>
      <c r="AT700" s="187" t="s">
        <v>159</v>
      </c>
      <c r="AU700" s="187" t="s">
        <v>81</v>
      </c>
      <c r="AY700" s="18" t="s">
        <v>136</v>
      </c>
      <c r="BE700" s="188">
        <f>IF(N700="základní",J700,0)</f>
        <v>0</v>
      </c>
      <c r="BF700" s="188">
        <f>IF(N700="snížená",J700,0)</f>
        <v>0</v>
      </c>
      <c r="BG700" s="188">
        <f>IF(N700="zákl. přenesená",J700,0)</f>
        <v>0</v>
      </c>
      <c r="BH700" s="188">
        <f>IF(N700="sníž. přenesená",J700,0)</f>
        <v>0</v>
      </c>
      <c r="BI700" s="188">
        <f>IF(N700="nulová",J700,0)</f>
        <v>0</v>
      </c>
      <c r="BJ700" s="18" t="s">
        <v>79</v>
      </c>
      <c r="BK700" s="188">
        <f>ROUND(I700*H700,2)</f>
        <v>0</v>
      </c>
      <c r="BL700" s="18" t="s">
        <v>476</v>
      </c>
      <c r="BM700" s="187" t="s">
        <v>787</v>
      </c>
    </row>
    <row r="701" spans="1:65" s="13" customFormat="1" ht="11.25">
      <c r="B701" s="194"/>
      <c r="C701" s="195"/>
      <c r="D701" s="196" t="s">
        <v>157</v>
      </c>
      <c r="E701" s="195"/>
      <c r="F701" s="198" t="s">
        <v>724</v>
      </c>
      <c r="G701" s="195"/>
      <c r="H701" s="199">
        <v>63</v>
      </c>
      <c r="I701" s="200"/>
      <c r="J701" s="195"/>
      <c r="K701" s="195"/>
      <c r="L701" s="201"/>
      <c r="M701" s="202"/>
      <c r="N701" s="203"/>
      <c r="O701" s="203"/>
      <c r="P701" s="203"/>
      <c r="Q701" s="203"/>
      <c r="R701" s="203"/>
      <c r="S701" s="203"/>
      <c r="T701" s="204"/>
      <c r="AT701" s="205" t="s">
        <v>157</v>
      </c>
      <c r="AU701" s="205" t="s">
        <v>81</v>
      </c>
      <c r="AV701" s="13" t="s">
        <v>81</v>
      </c>
      <c r="AW701" s="13" t="s">
        <v>4</v>
      </c>
      <c r="AX701" s="13" t="s">
        <v>79</v>
      </c>
      <c r="AY701" s="205" t="s">
        <v>136</v>
      </c>
    </row>
    <row r="702" spans="1:65" s="2" customFormat="1" ht="37.9" customHeight="1">
      <c r="A702" s="35"/>
      <c r="B702" s="36"/>
      <c r="C702" s="175" t="s">
        <v>788</v>
      </c>
      <c r="D702" s="175" t="s">
        <v>138</v>
      </c>
      <c r="E702" s="176" t="s">
        <v>789</v>
      </c>
      <c r="F702" s="177" t="s">
        <v>790</v>
      </c>
      <c r="G702" s="178" t="s">
        <v>148</v>
      </c>
      <c r="H702" s="179">
        <v>2050</v>
      </c>
      <c r="I702" s="180"/>
      <c r="J702" s="181">
        <f>ROUND(I702*H702,2)</f>
        <v>0</v>
      </c>
      <c r="K702" s="182"/>
      <c r="L702" s="40"/>
      <c r="M702" s="183" t="s">
        <v>19</v>
      </c>
      <c r="N702" s="184" t="s">
        <v>42</v>
      </c>
      <c r="O702" s="65"/>
      <c r="P702" s="185">
        <f>O702*H702</f>
        <v>0</v>
      </c>
      <c r="Q702" s="185">
        <v>0</v>
      </c>
      <c r="R702" s="185">
        <f>Q702*H702</f>
        <v>0</v>
      </c>
      <c r="S702" s="185">
        <v>0</v>
      </c>
      <c r="T702" s="186">
        <f>S702*H702</f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187" t="s">
        <v>476</v>
      </c>
      <c r="AT702" s="187" t="s">
        <v>138</v>
      </c>
      <c r="AU702" s="187" t="s">
        <v>81</v>
      </c>
      <c r="AY702" s="18" t="s">
        <v>136</v>
      </c>
      <c r="BE702" s="188">
        <f>IF(N702="základní",J702,0)</f>
        <v>0</v>
      </c>
      <c r="BF702" s="188">
        <f>IF(N702="snížená",J702,0)</f>
        <v>0</v>
      </c>
      <c r="BG702" s="188">
        <f>IF(N702="zákl. přenesená",J702,0)</f>
        <v>0</v>
      </c>
      <c r="BH702" s="188">
        <f>IF(N702="sníž. přenesená",J702,0)</f>
        <v>0</v>
      </c>
      <c r="BI702" s="188">
        <f>IF(N702="nulová",J702,0)</f>
        <v>0</v>
      </c>
      <c r="BJ702" s="18" t="s">
        <v>79</v>
      </c>
      <c r="BK702" s="188">
        <f>ROUND(I702*H702,2)</f>
        <v>0</v>
      </c>
      <c r="BL702" s="18" t="s">
        <v>476</v>
      </c>
      <c r="BM702" s="187" t="s">
        <v>791</v>
      </c>
    </row>
    <row r="703" spans="1:65" s="2" customFormat="1" ht="11.25">
      <c r="A703" s="35"/>
      <c r="B703" s="36"/>
      <c r="C703" s="37"/>
      <c r="D703" s="189" t="s">
        <v>144</v>
      </c>
      <c r="E703" s="37"/>
      <c r="F703" s="190" t="s">
        <v>792</v>
      </c>
      <c r="G703" s="37"/>
      <c r="H703" s="37"/>
      <c r="I703" s="191"/>
      <c r="J703" s="37"/>
      <c r="K703" s="37"/>
      <c r="L703" s="40"/>
      <c r="M703" s="192"/>
      <c r="N703" s="193"/>
      <c r="O703" s="65"/>
      <c r="P703" s="65"/>
      <c r="Q703" s="65"/>
      <c r="R703" s="65"/>
      <c r="S703" s="65"/>
      <c r="T703" s="66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T703" s="18" t="s">
        <v>144</v>
      </c>
      <c r="AU703" s="18" t="s">
        <v>81</v>
      </c>
    </row>
    <row r="704" spans="1:65" s="13" customFormat="1" ht="11.25">
      <c r="B704" s="194"/>
      <c r="C704" s="195"/>
      <c r="D704" s="196" t="s">
        <v>157</v>
      </c>
      <c r="E704" s="197" t="s">
        <v>19</v>
      </c>
      <c r="F704" s="198" t="s">
        <v>793</v>
      </c>
      <c r="G704" s="195"/>
      <c r="H704" s="199">
        <v>2050</v>
      </c>
      <c r="I704" s="200"/>
      <c r="J704" s="195"/>
      <c r="K704" s="195"/>
      <c r="L704" s="201"/>
      <c r="M704" s="202"/>
      <c r="N704" s="203"/>
      <c r="O704" s="203"/>
      <c r="P704" s="203"/>
      <c r="Q704" s="203"/>
      <c r="R704" s="203"/>
      <c r="S704" s="203"/>
      <c r="T704" s="204"/>
      <c r="AT704" s="205" t="s">
        <v>157</v>
      </c>
      <c r="AU704" s="205" t="s">
        <v>81</v>
      </c>
      <c r="AV704" s="13" t="s">
        <v>81</v>
      </c>
      <c r="AW704" s="13" t="s">
        <v>32</v>
      </c>
      <c r="AX704" s="13" t="s">
        <v>71</v>
      </c>
      <c r="AY704" s="205" t="s">
        <v>136</v>
      </c>
    </row>
    <row r="705" spans="1:65" s="2" customFormat="1" ht="24.2" customHeight="1">
      <c r="A705" s="35"/>
      <c r="B705" s="36"/>
      <c r="C705" s="206" t="s">
        <v>794</v>
      </c>
      <c r="D705" s="206" t="s">
        <v>159</v>
      </c>
      <c r="E705" s="207" t="s">
        <v>795</v>
      </c>
      <c r="F705" s="208" t="s">
        <v>796</v>
      </c>
      <c r="G705" s="209" t="s">
        <v>148</v>
      </c>
      <c r="H705" s="210">
        <v>2357.5</v>
      </c>
      <c r="I705" s="211"/>
      <c r="J705" s="212">
        <f>ROUND(I705*H705,2)</f>
        <v>0</v>
      </c>
      <c r="K705" s="213"/>
      <c r="L705" s="214"/>
      <c r="M705" s="215" t="s">
        <v>19</v>
      </c>
      <c r="N705" s="216" t="s">
        <v>42</v>
      </c>
      <c r="O705" s="65"/>
      <c r="P705" s="185">
        <f>O705*H705</f>
        <v>0</v>
      </c>
      <c r="Q705" s="185">
        <v>1.2E-4</v>
      </c>
      <c r="R705" s="185">
        <f>Q705*H705</f>
        <v>0.28289999999999998</v>
      </c>
      <c r="S705" s="185">
        <v>0</v>
      </c>
      <c r="T705" s="186">
        <f>S705*H705</f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187" t="s">
        <v>574</v>
      </c>
      <c r="AT705" s="187" t="s">
        <v>159</v>
      </c>
      <c r="AU705" s="187" t="s">
        <v>81</v>
      </c>
      <c r="AY705" s="18" t="s">
        <v>136</v>
      </c>
      <c r="BE705" s="188">
        <f>IF(N705="základní",J705,0)</f>
        <v>0</v>
      </c>
      <c r="BF705" s="188">
        <f>IF(N705="snížená",J705,0)</f>
        <v>0</v>
      </c>
      <c r="BG705" s="188">
        <f>IF(N705="zákl. přenesená",J705,0)</f>
        <v>0</v>
      </c>
      <c r="BH705" s="188">
        <f>IF(N705="sníž. přenesená",J705,0)</f>
        <v>0</v>
      </c>
      <c r="BI705" s="188">
        <f>IF(N705="nulová",J705,0)</f>
        <v>0</v>
      </c>
      <c r="BJ705" s="18" t="s">
        <v>79</v>
      </c>
      <c r="BK705" s="188">
        <f>ROUND(I705*H705,2)</f>
        <v>0</v>
      </c>
      <c r="BL705" s="18" t="s">
        <v>476</v>
      </c>
      <c r="BM705" s="187" t="s">
        <v>797</v>
      </c>
    </row>
    <row r="706" spans="1:65" s="13" customFormat="1" ht="11.25">
      <c r="B706" s="194"/>
      <c r="C706" s="195"/>
      <c r="D706" s="196" t="s">
        <v>157</v>
      </c>
      <c r="E706" s="195"/>
      <c r="F706" s="198" t="s">
        <v>798</v>
      </c>
      <c r="G706" s="195"/>
      <c r="H706" s="199">
        <v>2357.5</v>
      </c>
      <c r="I706" s="200"/>
      <c r="J706" s="195"/>
      <c r="K706" s="195"/>
      <c r="L706" s="201"/>
      <c r="M706" s="202"/>
      <c r="N706" s="203"/>
      <c r="O706" s="203"/>
      <c r="P706" s="203"/>
      <c r="Q706" s="203"/>
      <c r="R706" s="203"/>
      <c r="S706" s="203"/>
      <c r="T706" s="204"/>
      <c r="AT706" s="205" t="s">
        <v>157</v>
      </c>
      <c r="AU706" s="205" t="s">
        <v>81</v>
      </c>
      <c r="AV706" s="13" t="s">
        <v>81</v>
      </c>
      <c r="AW706" s="13" t="s">
        <v>4</v>
      </c>
      <c r="AX706" s="13" t="s">
        <v>79</v>
      </c>
      <c r="AY706" s="205" t="s">
        <v>136</v>
      </c>
    </row>
    <row r="707" spans="1:65" s="2" customFormat="1" ht="37.9" customHeight="1">
      <c r="A707" s="35"/>
      <c r="B707" s="36"/>
      <c r="C707" s="175" t="s">
        <v>799</v>
      </c>
      <c r="D707" s="175" t="s">
        <v>138</v>
      </c>
      <c r="E707" s="176" t="s">
        <v>800</v>
      </c>
      <c r="F707" s="177" t="s">
        <v>801</v>
      </c>
      <c r="G707" s="178" t="s">
        <v>148</v>
      </c>
      <c r="H707" s="179">
        <v>2100</v>
      </c>
      <c r="I707" s="180"/>
      <c r="J707" s="181">
        <f>ROUND(I707*H707,2)</f>
        <v>0</v>
      </c>
      <c r="K707" s="182"/>
      <c r="L707" s="40"/>
      <c r="M707" s="183" t="s">
        <v>19</v>
      </c>
      <c r="N707" s="184" t="s">
        <v>42</v>
      </c>
      <c r="O707" s="65"/>
      <c r="P707" s="185">
        <f>O707*H707</f>
        <v>0</v>
      </c>
      <c r="Q707" s="185">
        <v>0</v>
      </c>
      <c r="R707" s="185">
        <f>Q707*H707</f>
        <v>0</v>
      </c>
      <c r="S707" s="185">
        <v>0</v>
      </c>
      <c r="T707" s="186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187" t="s">
        <v>476</v>
      </c>
      <c r="AT707" s="187" t="s">
        <v>138</v>
      </c>
      <c r="AU707" s="187" t="s">
        <v>81</v>
      </c>
      <c r="AY707" s="18" t="s">
        <v>136</v>
      </c>
      <c r="BE707" s="188">
        <f>IF(N707="základní",J707,0)</f>
        <v>0</v>
      </c>
      <c r="BF707" s="188">
        <f>IF(N707="snížená",J707,0)</f>
        <v>0</v>
      </c>
      <c r="BG707" s="188">
        <f>IF(N707="zákl. přenesená",J707,0)</f>
        <v>0</v>
      </c>
      <c r="BH707" s="188">
        <f>IF(N707="sníž. přenesená",J707,0)</f>
        <v>0</v>
      </c>
      <c r="BI707" s="188">
        <f>IF(N707="nulová",J707,0)</f>
        <v>0</v>
      </c>
      <c r="BJ707" s="18" t="s">
        <v>79</v>
      </c>
      <c r="BK707" s="188">
        <f>ROUND(I707*H707,2)</f>
        <v>0</v>
      </c>
      <c r="BL707" s="18" t="s">
        <v>476</v>
      </c>
      <c r="BM707" s="187" t="s">
        <v>802</v>
      </c>
    </row>
    <row r="708" spans="1:65" s="2" customFormat="1" ht="11.25">
      <c r="A708" s="35"/>
      <c r="B708" s="36"/>
      <c r="C708" s="37"/>
      <c r="D708" s="189" t="s">
        <v>144</v>
      </c>
      <c r="E708" s="37"/>
      <c r="F708" s="190" t="s">
        <v>803</v>
      </c>
      <c r="G708" s="37"/>
      <c r="H708" s="37"/>
      <c r="I708" s="191"/>
      <c r="J708" s="37"/>
      <c r="K708" s="37"/>
      <c r="L708" s="40"/>
      <c r="M708" s="192"/>
      <c r="N708" s="193"/>
      <c r="O708" s="65"/>
      <c r="P708" s="65"/>
      <c r="Q708" s="65"/>
      <c r="R708" s="65"/>
      <c r="S708" s="65"/>
      <c r="T708" s="66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T708" s="18" t="s">
        <v>144</v>
      </c>
      <c r="AU708" s="18" t="s">
        <v>81</v>
      </c>
    </row>
    <row r="709" spans="1:65" s="2" customFormat="1" ht="24.2" customHeight="1">
      <c r="A709" s="35"/>
      <c r="B709" s="36"/>
      <c r="C709" s="206" t="s">
        <v>804</v>
      </c>
      <c r="D709" s="206" t="s">
        <v>159</v>
      </c>
      <c r="E709" s="207" t="s">
        <v>805</v>
      </c>
      <c r="F709" s="208" t="s">
        <v>806</v>
      </c>
      <c r="G709" s="209" t="s">
        <v>148</v>
      </c>
      <c r="H709" s="210">
        <v>2415</v>
      </c>
      <c r="I709" s="211"/>
      <c r="J709" s="212">
        <f>ROUND(I709*H709,2)</f>
        <v>0</v>
      </c>
      <c r="K709" s="213"/>
      <c r="L709" s="214"/>
      <c r="M709" s="215" t="s">
        <v>19</v>
      </c>
      <c r="N709" s="216" t="s">
        <v>42</v>
      </c>
      <c r="O709" s="65"/>
      <c r="P709" s="185">
        <f>O709*H709</f>
        <v>0</v>
      </c>
      <c r="Q709" s="185">
        <v>1.7000000000000001E-4</v>
      </c>
      <c r="R709" s="185">
        <f>Q709*H709</f>
        <v>0.41055000000000003</v>
      </c>
      <c r="S709" s="185">
        <v>0</v>
      </c>
      <c r="T709" s="186">
        <f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187" t="s">
        <v>574</v>
      </c>
      <c r="AT709" s="187" t="s">
        <v>159</v>
      </c>
      <c r="AU709" s="187" t="s">
        <v>81</v>
      </c>
      <c r="AY709" s="18" t="s">
        <v>136</v>
      </c>
      <c r="BE709" s="188">
        <f>IF(N709="základní",J709,0)</f>
        <v>0</v>
      </c>
      <c r="BF709" s="188">
        <f>IF(N709="snížená",J709,0)</f>
        <v>0</v>
      </c>
      <c r="BG709" s="188">
        <f>IF(N709="zákl. přenesená",J709,0)</f>
        <v>0</v>
      </c>
      <c r="BH709" s="188">
        <f>IF(N709="sníž. přenesená",J709,0)</f>
        <v>0</v>
      </c>
      <c r="BI709" s="188">
        <f>IF(N709="nulová",J709,0)</f>
        <v>0</v>
      </c>
      <c r="BJ709" s="18" t="s">
        <v>79</v>
      </c>
      <c r="BK709" s="188">
        <f>ROUND(I709*H709,2)</f>
        <v>0</v>
      </c>
      <c r="BL709" s="18" t="s">
        <v>476</v>
      </c>
      <c r="BM709" s="187" t="s">
        <v>807</v>
      </c>
    </row>
    <row r="710" spans="1:65" s="13" customFormat="1" ht="11.25">
      <c r="B710" s="194"/>
      <c r="C710" s="195"/>
      <c r="D710" s="196" t="s">
        <v>157</v>
      </c>
      <c r="E710" s="195"/>
      <c r="F710" s="198" t="s">
        <v>808</v>
      </c>
      <c r="G710" s="195"/>
      <c r="H710" s="199">
        <v>2415</v>
      </c>
      <c r="I710" s="200"/>
      <c r="J710" s="195"/>
      <c r="K710" s="195"/>
      <c r="L710" s="201"/>
      <c r="M710" s="202"/>
      <c r="N710" s="203"/>
      <c r="O710" s="203"/>
      <c r="P710" s="203"/>
      <c r="Q710" s="203"/>
      <c r="R710" s="203"/>
      <c r="S710" s="203"/>
      <c r="T710" s="204"/>
      <c r="AT710" s="205" t="s">
        <v>157</v>
      </c>
      <c r="AU710" s="205" t="s">
        <v>81</v>
      </c>
      <c r="AV710" s="13" t="s">
        <v>81</v>
      </c>
      <c r="AW710" s="13" t="s">
        <v>4</v>
      </c>
      <c r="AX710" s="13" t="s">
        <v>79</v>
      </c>
      <c r="AY710" s="205" t="s">
        <v>136</v>
      </c>
    </row>
    <row r="711" spans="1:65" s="2" customFormat="1" ht="37.9" customHeight="1">
      <c r="A711" s="35"/>
      <c r="B711" s="36"/>
      <c r="C711" s="175" t="s">
        <v>809</v>
      </c>
      <c r="D711" s="175" t="s">
        <v>138</v>
      </c>
      <c r="E711" s="176" t="s">
        <v>810</v>
      </c>
      <c r="F711" s="177" t="s">
        <v>811</v>
      </c>
      <c r="G711" s="178" t="s">
        <v>148</v>
      </c>
      <c r="H711" s="179">
        <v>300</v>
      </c>
      <c r="I711" s="180"/>
      <c r="J711" s="181">
        <f>ROUND(I711*H711,2)</f>
        <v>0</v>
      </c>
      <c r="K711" s="182"/>
      <c r="L711" s="40"/>
      <c r="M711" s="183" t="s">
        <v>19</v>
      </c>
      <c r="N711" s="184" t="s">
        <v>42</v>
      </c>
      <c r="O711" s="65"/>
      <c r="P711" s="185">
        <f>O711*H711</f>
        <v>0</v>
      </c>
      <c r="Q711" s="185">
        <v>0</v>
      </c>
      <c r="R711" s="185">
        <f>Q711*H711</f>
        <v>0</v>
      </c>
      <c r="S711" s="185">
        <v>0</v>
      </c>
      <c r="T711" s="186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87" t="s">
        <v>476</v>
      </c>
      <c r="AT711" s="187" t="s">
        <v>138</v>
      </c>
      <c r="AU711" s="187" t="s">
        <v>81</v>
      </c>
      <c r="AY711" s="18" t="s">
        <v>136</v>
      </c>
      <c r="BE711" s="188">
        <f>IF(N711="základní",J711,0)</f>
        <v>0</v>
      </c>
      <c r="BF711" s="188">
        <f>IF(N711="snížená",J711,0)</f>
        <v>0</v>
      </c>
      <c r="BG711" s="188">
        <f>IF(N711="zákl. přenesená",J711,0)</f>
        <v>0</v>
      </c>
      <c r="BH711" s="188">
        <f>IF(N711="sníž. přenesená",J711,0)</f>
        <v>0</v>
      </c>
      <c r="BI711" s="188">
        <f>IF(N711="nulová",J711,0)</f>
        <v>0</v>
      </c>
      <c r="BJ711" s="18" t="s">
        <v>79</v>
      </c>
      <c r="BK711" s="188">
        <f>ROUND(I711*H711,2)</f>
        <v>0</v>
      </c>
      <c r="BL711" s="18" t="s">
        <v>476</v>
      </c>
      <c r="BM711" s="187" t="s">
        <v>812</v>
      </c>
    </row>
    <row r="712" spans="1:65" s="2" customFormat="1" ht="11.25">
      <c r="A712" s="35"/>
      <c r="B712" s="36"/>
      <c r="C712" s="37"/>
      <c r="D712" s="189" t="s">
        <v>144</v>
      </c>
      <c r="E712" s="37"/>
      <c r="F712" s="190" t="s">
        <v>813</v>
      </c>
      <c r="G712" s="37"/>
      <c r="H712" s="37"/>
      <c r="I712" s="191"/>
      <c r="J712" s="37"/>
      <c r="K712" s="37"/>
      <c r="L712" s="40"/>
      <c r="M712" s="192"/>
      <c r="N712" s="193"/>
      <c r="O712" s="65"/>
      <c r="P712" s="65"/>
      <c r="Q712" s="65"/>
      <c r="R712" s="65"/>
      <c r="S712" s="65"/>
      <c r="T712" s="66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T712" s="18" t="s">
        <v>144</v>
      </c>
      <c r="AU712" s="18" t="s">
        <v>81</v>
      </c>
    </row>
    <row r="713" spans="1:65" s="2" customFormat="1" ht="24.2" customHeight="1">
      <c r="A713" s="35"/>
      <c r="B713" s="36"/>
      <c r="C713" s="206" t="s">
        <v>814</v>
      </c>
      <c r="D713" s="206" t="s">
        <v>159</v>
      </c>
      <c r="E713" s="207" t="s">
        <v>815</v>
      </c>
      <c r="F713" s="208" t="s">
        <v>816</v>
      </c>
      <c r="G713" s="209" t="s">
        <v>148</v>
      </c>
      <c r="H713" s="210">
        <v>345</v>
      </c>
      <c r="I713" s="211"/>
      <c r="J713" s="212">
        <f>ROUND(I713*H713,2)</f>
        <v>0</v>
      </c>
      <c r="K713" s="213"/>
      <c r="L713" s="214"/>
      <c r="M713" s="215" t="s">
        <v>19</v>
      </c>
      <c r="N713" s="216" t="s">
        <v>42</v>
      </c>
      <c r="O713" s="65"/>
      <c r="P713" s="185">
        <f>O713*H713</f>
        <v>0</v>
      </c>
      <c r="Q713" s="185">
        <v>1.6000000000000001E-4</v>
      </c>
      <c r="R713" s="185">
        <f>Q713*H713</f>
        <v>5.5200000000000006E-2</v>
      </c>
      <c r="S713" s="185">
        <v>0</v>
      </c>
      <c r="T713" s="186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87" t="s">
        <v>574</v>
      </c>
      <c r="AT713" s="187" t="s">
        <v>159</v>
      </c>
      <c r="AU713" s="187" t="s">
        <v>81</v>
      </c>
      <c r="AY713" s="18" t="s">
        <v>136</v>
      </c>
      <c r="BE713" s="188">
        <f>IF(N713="základní",J713,0)</f>
        <v>0</v>
      </c>
      <c r="BF713" s="188">
        <f>IF(N713="snížená",J713,0)</f>
        <v>0</v>
      </c>
      <c r="BG713" s="188">
        <f>IF(N713="zákl. přenesená",J713,0)</f>
        <v>0</v>
      </c>
      <c r="BH713" s="188">
        <f>IF(N713="sníž. přenesená",J713,0)</f>
        <v>0</v>
      </c>
      <c r="BI713" s="188">
        <f>IF(N713="nulová",J713,0)</f>
        <v>0</v>
      </c>
      <c r="BJ713" s="18" t="s">
        <v>79</v>
      </c>
      <c r="BK713" s="188">
        <f>ROUND(I713*H713,2)</f>
        <v>0</v>
      </c>
      <c r="BL713" s="18" t="s">
        <v>476</v>
      </c>
      <c r="BM713" s="187" t="s">
        <v>817</v>
      </c>
    </row>
    <row r="714" spans="1:65" s="13" customFormat="1" ht="11.25">
      <c r="B714" s="194"/>
      <c r="C714" s="195"/>
      <c r="D714" s="196" t="s">
        <v>157</v>
      </c>
      <c r="E714" s="195"/>
      <c r="F714" s="198" t="s">
        <v>818</v>
      </c>
      <c r="G714" s="195"/>
      <c r="H714" s="199">
        <v>345</v>
      </c>
      <c r="I714" s="200"/>
      <c r="J714" s="195"/>
      <c r="K714" s="195"/>
      <c r="L714" s="201"/>
      <c r="M714" s="202"/>
      <c r="N714" s="203"/>
      <c r="O714" s="203"/>
      <c r="P714" s="203"/>
      <c r="Q714" s="203"/>
      <c r="R714" s="203"/>
      <c r="S714" s="203"/>
      <c r="T714" s="204"/>
      <c r="AT714" s="205" t="s">
        <v>157</v>
      </c>
      <c r="AU714" s="205" t="s">
        <v>81</v>
      </c>
      <c r="AV714" s="13" t="s">
        <v>81</v>
      </c>
      <c r="AW714" s="13" t="s">
        <v>4</v>
      </c>
      <c r="AX714" s="13" t="s">
        <v>79</v>
      </c>
      <c r="AY714" s="205" t="s">
        <v>136</v>
      </c>
    </row>
    <row r="715" spans="1:65" s="2" customFormat="1" ht="37.9" customHeight="1">
      <c r="A715" s="35"/>
      <c r="B715" s="36"/>
      <c r="C715" s="175" t="s">
        <v>819</v>
      </c>
      <c r="D715" s="175" t="s">
        <v>138</v>
      </c>
      <c r="E715" s="176" t="s">
        <v>810</v>
      </c>
      <c r="F715" s="177" t="s">
        <v>811</v>
      </c>
      <c r="G715" s="178" t="s">
        <v>148</v>
      </c>
      <c r="H715" s="179">
        <v>110</v>
      </c>
      <c r="I715" s="180"/>
      <c r="J715" s="181">
        <f>ROUND(I715*H715,2)</f>
        <v>0</v>
      </c>
      <c r="K715" s="182"/>
      <c r="L715" s="40"/>
      <c r="M715" s="183" t="s">
        <v>19</v>
      </c>
      <c r="N715" s="184" t="s">
        <v>42</v>
      </c>
      <c r="O715" s="65"/>
      <c r="P715" s="185">
        <f>O715*H715</f>
        <v>0</v>
      </c>
      <c r="Q715" s="185">
        <v>0</v>
      </c>
      <c r="R715" s="185">
        <f>Q715*H715</f>
        <v>0</v>
      </c>
      <c r="S715" s="185">
        <v>0</v>
      </c>
      <c r="T715" s="186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187" t="s">
        <v>476</v>
      </c>
      <c r="AT715" s="187" t="s">
        <v>138</v>
      </c>
      <c r="AU715" s="187" t="s">
        <v>81</v>
      </c>
      <c r="AY715" s="18" t="s">
        <v>136</v>
      </c>
      <c r="BE715" s="188">
        <f>IF(N715="základní",J715,0)</f>
        <v>0</v>
      </c>
      <c r="BF715" s="188">
        <f>IF(N715="snížená",J715,0)</f>
        <v>0</v>
      </c>
      <c r="BG715" s="188">
        <f>IF(N715="zákl. přenesená",J715,0)</f>
        <v>0</v>
      </c>
      <c r="BH715" s="188">
        <f>IF(N715="sníž. přenesená",J715,0)</f>
        <v>0</v>
      </c>
      <c r="BI715" s="188">
        <f>IF(N715="nulová",J715,0)</f>
        <v>0</v>
      </c>
      <c r="BJ715" s="18" t="s">
        <v>79</v>
      </c>
      <c r="BK715" s="188">
        <f>ROUND(I715*H715,2)</f>
        <v>0</v>
      </c>
      <c r="BL715" s="18" t="s">
        <v>476</v>
      </c>
      <c r="BM715" s="187" t="s">
        <v>820</v>
      </c>
    </row>
    <row r="716" spans="1:65" s="2" customFormat="1" ht="11.25">
      <c r="A716" s="35"/>
      <c r="B716" s="36"/>
      <c r="C716" s="37"/>
      <c r="D716" s="189" t="s">
        <v>144</v>
      </c>
      <c r="E716" s="37"/>
      <c r="F716" s="190" t="s">
        <v>813</v>
      </c>
      <c r="G716" s="37"/>
      <c r="H716" s="37"/>
      <c r="I716" s="191"/>
      <c r="J716" s="37"/>
      <c r="K716" s="37"/>
      <c r="L716" s="40"/>
      <c r="M716" s="192"/>
      <c r="N716" s="193"/>
      <c r="O716" s="65"/>
      <c r="P716" s="65"/>
      <c r="Q716" s="65"/>
      <c r="R716" s="65"/>
      <c r="S716" s="65"/>
      <c r="T716" s="66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T716" s="18" t="s">
        <v>144</v>
      </c>
      <c r="AU716" s="18" t="s">
        <v>81</v>
      </c>
    </row>
    <row r="717" spans="1:65" s="2" customFormat="1" ht="24.2" customHeight="1">
      <c r="A717" s="35"/>
      <c r="B717" s="36"/>
      <c r="C717" s="206" t="s">
        <v>821</v>
      </c>
      <c r="D717" s="206" t="s">
        <v>159</v>
      </c>
      <c r="E717" s="207" t="s">
        <v>822</v>
      </c>
      <c r="F717" s="208" t="s">
        <v>823</v>
      </c>
      <c r="G717" s="209" t="s">
        <v>148</v>
      </c>
      <c r="H717" s="210">
        <v>126.5</v>
      </c>
      <c r="I717" s="211"/>
      <c r="J717" s="212">
        <f>ROUND(I717*H717,2)</f>
        <v>0</v>
      </c>
      <c r="K717" s="213"/>
      <c r="L717" s="214"/>
      <c r="M717" s="215" t="s">
        <v>19</v>
      </c>
      <c r="N717" s="216" t="s">
        <v>42</v>
      </c>
      <c r="O717" s="65"/>
      <c r="P717" s="185">
        <f>O717*H717</f>
        <v>0</v>
      </c>
      <c r="Q717" s="185">
        <v>2.5000000000000001E-4</v>
      </c>
      <c r="R717" s="185">
        <f>Q717*H717</f>
        <v>3.1625E-2</v>
      </c>
      <c r="S717" s="185">
        <v>0</v>
      </c>
      <c r="T717" s="186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187" t="s">
        <v>574</v>
      </c>
      <c r="AT717" s="187" t="s">
        <v>159</v>
      </c>
      <c r="AU717" s="187" t="s">
        <v>81</v>
      </c>
      <c r="AY717" s="18" t="s">
        <v>136</v>
      </c>
      <c r="BE717" s="188">
        <f>IF(N717="základní",J717,0)</f>
        <v>0</v>
      </c>
      <c r="BF717" s="188">
        <f>IF(N717="snížená",J717,0)</f>
        <v>0</v>
      </c>
      <c r="BG717" s="188">
        <f>IF(N717="zákl. přenesená",J717,0)</f>
        <v>0</v>
      </c>
      <c r="BH717" s="188">
        <f>IF(N717="sníž. přenesená",J717,0)</f>
        <v>0</v>
      </c>
      <c r="BI717" s="188">
        <f>IF(N717="nulová",J717,0)</f>
        <v>0</v>
      </c>
      <c r="BJ717" s="18" t="s">
        <v>79</v>
      </c>
      <c r="BK717" s="188">
        <f>ROUND(I717*H717,2)</f>
        <v>0</v>
      </c>
      <c r="BL717" s="18" t="s">
        <v>476</v>
      </c>
      <c r="BM717" s="187" t="s">
        <v>824</v>
      </c>
    </row>
    <row r="718" spans="1:65" s="13" customFormat="1" ht="11.25">
      <c r="B718" s="194"/>
      <c r="C718" s="195"/>
      <c r="D718" s="196" t="s">
        <v>157</v>
      </c>
      <c r="E718" s="195"/>
      <c r="F718" s="198" t="s">
        <v>825</v>
      </c>
      <c r="G718" s="195"/>
      <c r="H718" s="199">
        <v>126.5</v>
      </c>
      <c r="I718" s="200"/>
      <c r="J718" s="195"/>
      <c r="K718" s="195"/>
      <c r="L718" s="201"/>
      <c r="M718" s="202"/>
      <c r="N718" s="203"/>
      <c r="O718" s="203"/>
      <c r="P718" s="203"/>
      <c r="Q718" s="203"/>
      <c r="R718" s="203"/>
      <c r="S718" s="203"/>
      <c r="T718" s="204"/>
      <c r="AT718" s="205" t="s">
        <v>157</v>
      </c>
      <c r="AU718" s="205" t="s">
        <v>81</v>
      </c>
      <c r="AV718" s="13" t="s">
        <v>81</v>
      </c>
      <c r="AW718" s="13" t="s">
        <v>4</v>
      </c>
      <c r="AX718" s="13" t="s">
        <v>79</v>
      </c>
      <c r="AY718" s="205" t="s">
        <v>136</v>
      </c>
    </row>
    <row r="719" spans="1:65" s="2" customFormat="1" ht="37.9" customHeight="1">
      <c r="A719" s="35"/>
      <c r="B719" s="36"/>
      <c r="C719" s="175" t="s">
        <v>826</v>
      </c>
      <c r="D719" s="175" t="s">
        <v>138</v>
      </c>
      <c r="E719" s="176" t="s">
        <v>827</v>
      </c>
      <c r="F719" s="177" t="s">
        <v>828</v>
      </c>
      <c r="G719" s="178" t="s">
        <v>148</v>
      </c>
      <c r="H719" s="179">
        <v>95</v>
      </c>
      <c r="I719" s="180"/>
      <c r="J719" s="181">
        <f>ROUND(I719*H719,2)</f>
        <v>0</v>
      </c>
      <c r="K719" s="182"/>
      <c r="L719" s="40"/>
      <c r="M719" s="183" t="s">
        <v>19</v>
      </c>
      <c r="N719" s="184" t="s">
        <v>42</v>
      </c>
      <c r="O719" s="65"/>
      <c r="P719" s="185">
        <f>O719*H719</f>
        <v>0</v>
      </c>
      <c r="Q719" s="185">
        <v>0</v>
      </c>
      <c r="R719" s="185">
        <f>Q719*H719</f>
        <v>0</v>
      </c>
      <c r="S719" s="185">
        <v>0</v>
      </c>
      <c r="T719" s="186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187" t="s">
        <v>476</v>
      </c>
      <c r="AT719" s="187" t="s">
        <v>138</v>
      </c>
      <c r="AU719" s="187" t="s">
        <v>81</v>
      </c>
      <c r="AY719" s="18" t="s">
        <v>136</v>
      </c>
      <c r="BE719" s="188">
        <f>IF(N719="základní",J719,0)</f>
        <v>0</v>
      </c>
      <c r="BF719" s="188">
        <f>IF(N719="snížená",J719,0)</f>
        <v>0</v>
      </c>
      <c r="BG719" s="188">
        <f>IF(N719="zákl. přenesená",J719,0)</f>
        <v>0</v>
      </c>
      <c r="BH719" s="188">
        <f>IF(N719="sníž. přenesená",J719,0)</f>
        <v>0</v>
      </c>
      <c r="BI719" s="188">
        <f>IF(N719="nulová",J719,0)</f>
        <v>0</v>
      </c>
      <c r="BJ719" s="18" t="s">
        <v>79</v>
      </c>
      <c r="BK719" s="188">
        <f>ROUND(I719*H719,2)</f>
        <v>0</v>
      </c>
      <c r="BL719" s="18" t="s">
        <v>476</v>
      </c>
      <c r="BM719" s="187" t="s">
        <v>829</v>
      </c>
    </row>
    <row r="720" spans="1:65" s="2" customFormat="1" ht="11.25">
      <c r="A720" s="35"/>
      <c r="B720" s="36"/>
      <c r="C720" s="37"/>
      <c r="D720" s="189" t="s">
        <v>144</v>
      </c>
      <c r="E720" s="37"/>
      <c r="F720" s="190" t="s">
        <v>830</v>
      </c>
      <c r="G720" s="37"/>
      <c r="H720" s="37"/>
      <c r="I720" s="191"/>
      <c r="J720" s="37"/>
      <c r="K720" s="37"/>
      <c r="L720" s="40"/>
      <c r="M720" s="192"/>
      <c r="N720" s="193"/>
      <c r="O720" s="65"/>
      <c r="P720" s="65"/>
      <c r="Q720" s="65"/>
      <c r="R720" s="65"/>
      <c r="S720" s="65"/>
      <c r="T720" s="66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T720" s="18" t="s">
        <v>144</v>
      </c>
      <c r="AU720" s="18" t="s">
        <v>81</v>
      </c>
    </row>
    <row r="721" spans="1:65" s="2" customFormat="1" ht="24.2" customHeight="1">
      <c r="A721" s="35"/>
      <c r="B721" s="36"/>
      <c r="C721" s="206" t="s">
        <v>831</v>
      </c>
      <c r="D721" s="206" t="s">
        <v>159</v>
      </c>
      <c r="E721" s="207" t="s">
        <v>832</v>
      </c>
      <c r="F721" s="208" t="s">
        <v>833</v>
      </c>
      <c r="G721" s="209" t="s">
        <v>148</v>
      </c>
      <c r="H721" s="210">
        <v>109.25</v>
      </c>
      <c r="I721" s="211"/>
      <c r="J721" s="212">
        <f>ROUND(I721*H721,2)</f>
        <v>0</v>
      </c>
      <c r="K721" s="213"/>
      <c r="L721" s="214"/>
      <c r="M721" s="215" t="s">
        <v>19</v>
      </c>
      <c r="N721" s="216" t="s">
        <v>42</v>
      </c>
      <c r="O721" s="65"/>
      <c r="P721" s="185">
        <f>O721*H721</f>
        <v>0</v>
      </c>
      <c r="Q721" s="185">
        <v>3.4000000000000002E-4</v>
      </c>
      <c r="R721" s="185">
        <f>Q721*H721</f>
        <v>3.7145000000000004E-2</v>
      </c>
      <c r="S721" s="185">
        <v>0</v>
      </c>
      <c r="T721" s="186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87" t="s">
        <v>574</v>
      </c>
      <c r="AT721" s="187" t="s">
        <v>159</v>
      </c>
      <c r="AU721" s="187" t="s">
        <v>81</v>
      </c>
      <c r="AY721" s="18" t="s">
        <v>136</v>
      </c>
      <c r="BE721" s="188">
        <f>IF(N721="základní",J721,0)</f>
        <v>0</v>
      </c>
      <c r="BF721" s="188">
        <f>IF(N721="snížená",J721,0)</f>
        <v>0</v>
      </c>
      <c r="BG721" s="188">
        <f>IF(N721="zákl. přenesená",J721,0)</f>
        <v>0</v>
      </c>
      <c r="BH721" s="188">
        <f>IF(N721="sníž. přenesená",J721,0)</f>
        <v>0</v>
      </c>
      <c r="BI721" s="188">
        <f>IF(N721="nulová",J721,0)</f>
        <v>0</v>
      </c>
      <c r="BJ721" s="18" t="s">
        <v>79</v>
      </c>
      <c r="BK721" s="188">
        <f>ROUND(I721*H721,2)</f>
        <v>0</v>
      </c>
      <c r="BL721" s="18" t="s">
        <v>476</v>
      </c>
      <c r="BM721" s="187" t="s">
        <v>834</v>
      </c>
    </row>
    <row r="722" spans="1:65" s="13" customFormat="1" ht="11.25">
      <c r="B722" s="194"/>
      <c r="C722" s="195"/>
      <c r="D722" s="196" t="s">
        <v>157</v>
      </c>
      <c r="E722" s="195"/>
      <c r="F722" s="198" t="s">
        <v>835</v>
      </c>
      <c r="G722" s="195"/>
      <c r="H722" s="199">
        <v>109.25</v>
      </c>
      <c r="I722" s="200"/>
      <c r="J722" s="195"/>
      <c r="K722" s="195"/>
      <c r="L722" s="201"/>
      <c r="M722" s="202"/>
      <c r="N722" s="203"/>
      <c r="O722" s="203"/>
      <c r="P722" s="203"/>
      <c r="Q722" s="203"/>
      <c r="R722" s="203"/>
      <c r="S722" s="203"/>
      <c r="T722" s="204"/>
      <c r="AT722" s="205" t="s">
        <v>157</v>
      </c>
      <c r="AU722" s="205" t="s">
        <v>81</v>
      </c>
      <c r="AV722" s="13" t="s">
        <v>81</v>
      </c>
      <c r="AW722" s="13" t="s">
        <v>4</v>
      </c>
      <c r="AX722" s="13" t="s">
        <v>79</v>
      </c>
      <c r="AY722" s="205" t="s">
        <v>136</v>
      </c>
    </row>
    <row r="723" spans="1:65" s="2" customFormat="1" ht="37.9" customHeight="1">
      <c r="A723" s="35"/>
      <c r="B723" s="36"/>
      <c r="C723" s="175" t="s">
        <v>836</v>
      </c>
      <c r="D723" s="175" t="s">
        <v>138</v>
      </c>
      <c r="E723" s="176" t="s">
        <v>827</v>
      </c>
      <c r="F723" s="177" t="s">
        <v>828</v>
      </c>
      <c r="G723" s="178" t="s">
        <v>148</v>
      </c>
      <c r="H723" s="179">
        <v>180</v>
      </c>
      <c r="I723" s="180"/>
      <c r="J723" s="181">
        <f>ROUND(I723*H723,2)</f>
        <v>0</v>
      </c>
      <c r="K723" s="182"/>
      <c r="L723" s="40"/>
      <c r="M723" s="183" t="s">
        <v>19</v>
      </c>
      <c r="N723" s="184" t="s">
        <v>42</v>
      </c>
      <c r="O723" s="65"/>
      <c r="P723" s="185">
        <f>O723*H723</f>
        <v>0</v>
      </c>
      <c r="Q723" s="185">
        <v>0</v>
      </c>
      <c r="R723" s="185">
        <f>Q723*H723</f>
        <v>0</v>
      </c>
      <c r="S723" s="185">
        <v>0</v>
      </c>
      <c r="T723" s="186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87" t="s">
        <v>476</v>
      </c>
      <c r="AT723" s="187" t="s">
        <v>138</v>
      </c>
      <c r="AU723" s="187" t="s">
        <v>81</v>
      </c>
      <c r="AY723" s="18" t="s">
        <v>136</v>
      </c>
      <c r="BE723" s="188">
        <f>IF(N723="základní",J723,0)</f>
        <v>0</v>
      </c>
      <c r="BF723" s="188">
        <f>IF(N723="snížená",J723,0)</f>
        <v>0</v>
      </c>
      <c r="BG723" s="188">
        <f>IF(N723="zákl. přenesená",J723,0)</f>
        <v>0</v>
      </c>
      <c r="BH723" s="188">
        <f>IF(N723="sníž. přenesená",J723,0)</f>
        <v>0</v>
      </c>
      <c r="BI723" s="188">
        <f>IF(N723="nulová",J723,0)</f>
        <v>0</v>
      </c>
      <c r="BJ723" s="18" t="s">
        <v>79</v>
      </c>
      <c r="BK723" s="188">
        <f>ROUND(I723*H723,2)</f>
        <v>0</v>
      </c>
      <c r="BL723" s="18" t="s">
        <v>476</v>
      </c>
      <c r="BM723" s="187" t="s">
        <v>837</v>
      </c>
    </row>
    <row r="724" spans="1:65" s="2" customFormat="1" ht="11.25">
      <c r="A724" s="35"/>
      <c r="B724" s="36"/>
      <c r="C724" s="37"/>
      <c r="D724" s="189" t="s">
        <v>144</v>
      </c>
      <c r="E724" s="37"/>
      <c r="F724" s="190" t="s">
        <v>830</v>
      </c>
      <c r="G724" s="37"/>
      <c r="H724" s="37"/>
      <c r="I724" s="191"/>
      <c r="J724" s="37"/>
      <c r="K724" s="37"/>
      <c r="L724" s="40"/>
      <c r="M724" s="192"/>
      <c r="N724" s="193"/>
      <c r="O724" s="65"/>
      <c r="P724" s="65"/>
      <c r="Q724" s="65"/>
      <c r="R724" s="65"/>
      <c r="S724" s="65"/>
      <c r="T724" s="66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T724" s="18" t="s">
        <v>144</v>
      </c>
      <c r="AU724" s="18" t="s">
        <v>81</v>
      </c>
    </row>
    <row r="725" spans="1:65" s="2" customFormat="1" ht="24.2" customHeight="1">
      <c r="A725" s="35"/>
      <c r="B725" s="36"/>
      <c r="C725" s="206" t="s">
        <v>838</v>
      </c>
      <c r="D725" s="206" t="s">
        <v>159</v>
      </c>
      <c r="E725" s="207" t="s">
        <v>839</v>
      </c>
      <c r="F725" s="208" t="s">
        <v>840</v>
      </c>
      <c r="G725" s="209" t="s">
        <v>148</v>
      </c>
      <c r="H725" s="210">
        <v>207</v>
      </c>
      <c r="I725" s="211"/>
      <c r="J725" s="212">
        <f>ROUND(I725*H725,2)</f>
        <v>0</v>
      </c>
      <c r="K725" s="213"/>
      <c r="L725" s="214"/>
      <c r="M725" s="215" t="s">
        <v>19</v>
      </c>
      <c r="N725" s="216" t="s">
        <v>42</v>
      </c>
      <c r="O725" s="65"/>
      <c r="P725" s="185">
        <f>O725*H725</f>
        <v>0</v>
      </c>
      <c r="Q725" s="185">
        <v>5.2999999999999998E-4</v>
      </c>
      <c r="R725" s="185">
        <f>Q725*H725</f>
        <v>0.10971</v>
      </c>
      <c r="S725" s="185">
        <v>0</v>
      </c>
      <c r="T725" s="186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87" t="s">
        <v>574</v>
      </c>
      <c r="AT725" s="187" t="s">
        <v>159</v>
      </c>
      <c r="AU725" s="187" t="s">
        <v>81</v>
      </c>
      <c r="AY725" s="18" t="s">
        <v>136</v>
      </c>
      <c r="BE725" s="188">
        <f>IF(N725="základní",J725,0)</f>
        <v>0</v>
      </c>
      <c r="BF725" s="188">
        <f>IF(N725="snížená",J725,0)</f>
        <v>0</v>
      </c>
      <c r="BG725" s="188">
        <f>IF(N725="zákl. přenesená",J725,0)</f>
        <v>0</v>
      </c>
      <c r="BH725" s="188">
        <f>IF(N725="sníž. přenesená",J725,0)</f>
        <v>0</v>
      </c>
      <c r="BI725" s="188">
        <f>IF(N725="nulová",J725,0)</f>
        <v>0</v>
      </c>
      <c r="BJ725" s="18" t="s">
        <v>79</v>
      </c>
      <c r="BK725" s="188">
        <f>ROUND(I725*H725,2)</f>
        <v>0</v>
      </c>
      <c r="BL725" s="18" t="s">
        <v>476</v>
      </c>
      <c r="BM725" s="187" t="s">
        <v>841</v>
      </c>
    </row>
    <row r="726" spans="1:65" s="13" customFormat="1" ht="11.25">
      <c r="B726" s="194"/>
      <c r="C726" s="195"/>
      <c r="D726" s="196" t="s">
        <v>157</v>
      </c>
      <c r="E726" s="195"/>
      <c r="F726" s="198" t="s">
        <v>842</v>
      </c>
      <c r="G726" s="195"/>
      <c r="H726" s="199">
        <v>207</v>
      </c>
      <c r="I726" s="200"/>
      <c r="J726" s="195"/>
      <c r="K726" s="195"/>
      <c r="L726" s="201"/>
      <c r="M726" s="202"/>
      <c r="N726" s="203"/>
      <c r="O726" s="203"/>
      <c r="P726" s="203"/>
      <c r="Q726" s="203"/>
      <c r="R726" s="203"/>
      <c r="S726" s="203"/>
      <c r="T726" s="204"/>
      <c r="AT726" s="205" t="s">
        <v>157</v>
      </c>
      <c r="AU726" s="205" t="s">
        <v>81</v>
      </c>
      <c r="AV726" s="13" t="s">
        <v>81</v>
      </c>
      <c r="AW726" s="13" t="s">
        <v>4</v>
      </c>
      <c r="AX726" s="13" t="s">
        <v>79</v>
      </c>
      <c r="AY726" s="205" t="s">
        <v>136</v>
      </c>
    </row>
    <row r="727" spans="1:65" s="2" customFormat="1" ht="37.9" customHeight="1">
      <c r="A727" s="35"/>
      <c r="B727" s="36"/>
      <c r="C727" s="175" t="s">
        <v>843</v>
      </c>
      <c r="D727" s="175" t="s">
        <v>138</v>
      </c>
      <c r="E727" s="176" t="s">
        <v>844</v>
      </c>
      <c r="F727" s="177" t="s">
        <v>845</v>
      </c>
      <c r="G727" s="178" t="s">
        <v>148</v>
      </c>
      <c r="H727" s="179">
        <v>45</v>
      </c>
      <c r="I727" s="180"/>
      <c r="J727" s="181">
        <f>ROUND(I727*H727,2)</f>
        <v>0</v>
      </c>
      <c r="K727" s="182"/>
      <c r="L727" s="40"/>
      <c r="M727" s="183" t="s">
        <v>19</v>
      </c>
      <c r="N727" s="184" t="s">
        <v>42</v>
      </c>
      <c r="O727" s="65"/>
      <c r="P727" s="185">
        <f>O727*H727</f>
        <v>0</v>
      </c>
      <c r="Q727" s="185">
        <v>0</v>
      </c>
      <c r="R727" s="185">
        <f>Q727*H727</f>
        <v>0</v>
      </c>
      <c r="S727" s="185">
        <v>0</v>
      </c>
      <c r="T727" s="186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187" t="s">
        <v>476</v>
      </c>
      <c r="AT727" s="187" t="s">
        <v>138</v>
      </c>
      <c r="AU727" s="187" t="s">
        <v>81</v>
      </c>
      <c r="AY727" s="18" t="s">
        <v>136</v>
      </c>
      <c r="BE727" s="188">
        <f>IF(N727="základní",J727,0)</f>
        <v>0</v>
      </c>
      <c r="BF727" s="188">
        <f>IF(N727="snížená",J727,0)</f>
        <v>0</v>
      </c>
      <c r="BG727" s="188">
        <f>IF(N727="zákl. přenesená",J727,0)</f>
        <v>0</v>
      </c>
      <c r="BH727" s="188">
        <f>IF(N727="sníž. přenesená",J727,0)</f>
        <v>0</v>
      </c>
      <c r="BI727" s="188">
        <f>IF(N727="nulová",J727,0)</f>
        <v>0</v>
      </c>
      <c r="BJ727" s="18" t="s">
        <v>79</v>
      </c>
      <c r="BK727" s="188">
        <f>ROUND(I727*H727,2)</f>
        <v>0</v>
      </c>
      <c r="BL727" s="18" t="s">
        <v>476</v>
      </c>
      <c r="BM727" s="187" t="s">
        <v>846</v>
      </c>
    </row>
    <row r="728" spans="1:65" s="2" customFormat="1" ht="11.25">
      <c r="A728" s="35"/>
      <c r="B728" s="36"/>
      <c r="C728" s="37"/>
      <c r="D728" s="189" t="s">
        <v>144</v>
      </c>
      <c r="E728" s="37"/>
      <c r="F728" s="190" t="s">
        <v>847</v>
      </c>
      <c r="G728" s="37"/>
      <c r="H728" s="37"/>
      <c r="I728" s="191"/>
      <c r="J728" s="37"/>
      <c r="K728" s="37"/>
      <c r="L728" s="40"/>
      <c r="M728" s="192"/>
      <c r="N728" s="193"/>
      <c r="O728" s="65"/>
      <c r="P728" s="65"/>
      <c r="Q728" s="65"/>
      <c r="R728" s="65"/>
      <c r="S728" s="65"/>
      <c r="T728" s="66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T728" s="18" t="s">
        <v>144</v>
      </c>
      <c r="AU728" s="18" t="s">
        <v>81</v>
      </c>
    </row>
    <row r="729" spans="1:65" s="2" customFormat="1" ht="24.2" customHeight="1">
      <c r="A729" s="35"/>
      <c r="B729" s="36"/>
      <c r="C729" s="206" t="s">
        <v>848</v>
      </c>
      <c r="D729" s="206" t="s">
        <v>159</v>
      </c>
      <c r="E729" s="207" t="s">
        <v>849</v>
      </c>
      <c r="F729" s="208" t="s">
        <v>850</v>
      </c>
      <c r="G729" s="209" t="s">
        <v>148</v>
      </c>
      <c r="H729" s="210">
        <v>51.75</v>
      </c>
      <c r="I729" s="211"/>
      <c r="J729" s="212">
        <f>ROUND(I729*H729,2)</f>
        <v>0</v>
      </c>
      <c r="K729" s="213"/>
      <c r="L729" s="214"/>
      <c r="M729" s="215" t="s">
        <v>19</v>
      </c>
      <c r="N729" s="216" t="s">
        <v>42</v>
      </c>
      <c r="O729" s="65"/>
      <c r="P729" s="185">
        <f>O729*H729</f>
        <v>0</v>
      </c>
      <c r="Q729" s="185">
        <v>7.6999999999999996E-4</v>
      </c>
      <c r="R729" s="185">
        <f>Q729*H729</f>
        <v>3.9847500000000001E-2</v>
      </c>
      <c r="S729" s="185">
        <v>0</v>
      </c>
      <c r="T729" s="186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187" t="s">
        <v>574</v>
      </c>
      <c r="AT729" s="187" t="s">
        <v>159</v>
      </c>
      <c r="AU729" s="187" t="s">
        <v>81</v>
      </c>
      <c r="AY729" s="18" t="s">
        <v>136</v>
      </c>
      <c r="BE729" s="188">
        <f>IF(N729="základní",J729,0)</f>
        <v>0</v>
      </c>
      <c r="BF729" s="188">
        <f>IF(N729="snížená",J729,0)</f>
        <v>0</v>
      </c>
      <c r="BG729" s="188">
        <f>IF(N729="zákl. přenesená",J729,0)</f>
        <v>0</v>
      </c>
      <c r="BH729" s="188">
        <f>IF(N729="sníž. přenesená",J729,0)</f>
        <v>0</v>
      </c>
      <c r="BI729" s="188">
        <f>IF(N729="nulová",J729,0)</f>
        <v>0</v>
      </c>
      <c r="BJ729" s="18" t="s">
        <v>79</v>
      </c>
      <c r="BK729" s="188">
        <f>ROUND(I729*H729,2)</f>
        <v>0</v>
      </c>
      <c r="BL729" s="18" t="s">
        <v>476</v>
      </c>
      <c r="BM729" s="187" t="s">
        <v>851</v>
      </c>
    </row>
    <row r="730" spans="1:65" s="13" customFormat="1" ht="11.25">
      <c r="B730" s="194"/>
      <c r="C730" s="195"/>
      <c r="D730" s="196" t="s">
        <v>157</v>
      </c>
      <c r="E730" s="195"/>
      <c r="F730" s="198" t="s">
        <v>852</v>
      </c>
      <c r="G730" s="195"/>
      <c r="H730" s="199">
        <v>51.75</v>
      </c>
      <c r="I730" s="200"/>
      <c r="J730" s="195"/>
      <c r="K730" s="195"/>
      <c r="L730" s="201"/>
      <c r="M730" s="202"/>
      <c r="N730" s="203"/>
      <c r="O730" s="203"/>
      <c r="P730" s="203"/>
      <c r="Q730" s="203"/>
      <c r="R730" s="203"/>
      <c r="S730" s="203"/>
      <c r="T730" s="204"/>
      <c r="AT730" s="205" t="s">
        <v>157</v>
      </c>
      <c r="AU730" s="205" t="s">
        <v>81</v>
      </c>
      <c r="AV730" s="13" t="s">
        <v>81</v>
      </c>
      <c r="AW730" s="13" t="s">
        <v>4</v>
      </c>
      <c r="AX730" s="13" t="s">
        <v>79</v>
      </c>
      <c r="AY730" s="205" t="s">
        <v>136</v>
      </c>
    </row>
    <row r="731" spans="1:65" s="2" customFormat="1" ht="33" customHeight="1">
      <c r="A731" s="35"/>
      <c r="B731" s="36"/>
      <c r="C731" s="175" t="s">
        <v>853</v>
      </c>
      <c r="D731" s="175" t="s">
        <v>138</v>
      </c>
      <c r="E731" s="176" t="s">
        <v>854</v>
      </c>
      <c r="F731" s="177" t="s">
        <v>855</v>
      </c>
      <c r="G731" s="178" t="s">
        <v>154</v>
      </c>
      <c r="H731" s="179">
        <v>284</v>
      </c>
      <c r="I731" s="180"/>
      <c r="J731" s="181">
        <f>ROUND(I731*H731,2)</f>
        <v>0</v>
      </c>
      <c r="K731" s="182"/>
      <c r="L731" s="40"/>
      <c r="M731" s="183" t="s">
        <v>19</v>
      </c>
      <c r="N731" s="184" t="s">
        <v>42</v>
      </c>
      <c r="O731" s="65"/>
      <c r="P731" s="185">
        <f>O731*H731</f>
        <v>0</v>
      </c>
      <c r="Q731" s="185">
        <v>0</v>
      </c>
      <c r="R731" s="185">
        <f>Q731*H731</f>
        <v>0</v>
      </c>
      <c r="S731" s="185">
        <v>0</v>
      </c>
      <c r="T731" s="186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187" t="s">
        <v>476</v>
      </c>
      <c r="AT731" s="187" t="s">
        <v>138</v>
      </c>
      <c r="AU731" s="187" t="s">
        <v>81</v>
      </c>
      <c r="AY731" s="18" t="s">
        <v>136</v>
      </c>
      <c r="BE731" s="188">
        <f>IF(N731="základní",J731,0)</f>
        <v>0</v>
      </c>
      <c r="BF731" s="188">
        <f>IF(N731="snížená",J731,0)</f>
        <v>0</v>
      </c>
      <c r="BG731" s="188">
        <f>IF(N731="zákl. přenesená",J731,0)</f>
        <v>0</v>
      </c>
      <c r="BH731" s="188">
        <f>IF(N731="sníž. přenesená",J731,0)</f>
        <v>0</v>
      </c>
      <c r="BI731" s="188">
        <f>IF(N731="nulová",J731,0)</f>
        <v>0</v>
      </c>
      <c r="BJ731" s="18" t="s">
        <v>79</v>
      </c>
      <c r="BK731" s="188">
        <f>ROUND(I731*H731,2)</f>
        <v>0</v>
      </c>
      <c r="BL731" s="18" t="s">
        <v>476</v>
      </c>
      <c r="BM731" s="187" t="s">
        <v>856</v>
      </c>
    </row>
    <row r="732" spans="1:65" s="2" customFormat="1" ht="11.25">
      <c r="A732" s="35"/>
      <c r="B732" s="36"/>
      <c r="C732" s="37"/>
      <c r="D732" s="189" t="s">
        <v>144</v>
      </c>
      <c r="E732" s="37"/>
      <c r="F732" s="190" t="s">
        <v>857</v>
      </c>
      <c r="G732" s="37"/>
      <c r="H732" s="37"/>
      <c r="I732" s="191"/>
      <c r="J732" s="37"/>
      <c r="K732" s="37"/>
      <c r="L732" s="40"/>
      <c r="M732" s="192"/>
      <c r="N732" s="193"/>
      <c r="O732" s="65"/>
      <c r="P732" s="65"/>
      <c r="Q732" s="65"/>
      <c r="R732" s="65"/>
      <c r="S732" s="65"/>
      <c r="T732" s="66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T732" s="18" t="s">
        <v>144</v>
      </c>
      <c r="AU732" s="18" t="s">
        <v>81</v>
      </c>
    </row>
    <row r="733" spans="1:65" s="14" customFormat="1" ht="11.25">
      <c r="B733" s="218"/>
      <c r="C733" s="219"/>
      <c r="D733" s="196" t="s">
        <v>157</v>
      </c>
      <c r="E733" s="220" t="s">
        <v>19</v>
      </c>
      <c r="F733" s="221" t="s">
        <v>858</v>
      </c>
      <c r="G733" s="219"/>
      <c r="H733" s="220" t="s">
        <v>19</v>
      </c>
      <c r="I733" s="222"/>
      <c r="J733" s="219"/>
      <c r="K733" s="219"/>
      <c r="L733" s="223"/>
      <c r="M733" s="224"/>
      <c r="N733" s="225"/>
      <c r="O733" s="225"/>
      <c r="P733" s="225"/>
      <c r="Q733" s="225"/>
      <c r="R733" s="225"/>
      <c r="S733" s="225"/>
      <c r="T733" s="226"/>
      <c r="AT733" s="227" t="s">
        <v>157</v>
      </c>
      <c r="AU733" s="227" t="s">
        <v>81</v>
      </c>
      <c r="AV733" s="14" t="s">
        <v>79</v>
      </c>
      <c r="AW733" s="14" t="s">
        <v>32</v>
      </c>
      <c r="AX733" s="14" t="s">
        <v>71</v>
      </c>
      <c r="AY733" s="227" t="s">
        <v>136</v>
      </c>
    </row>
    <row r="734" spans="1:65" s="13" customFormat="1" ht="11.25">
      <c r="B734" s="194"/>
      <c r="C734" s="195"/>
      <c r="D734" s="196" t="s">
        <v>157</v>
      </c>
      <c r="E734" s="197" t="s">
        <v>19</v>
      </c>
      <c r="F734" s="198" t="s">
        <v>859</v>
      </c>
      <c r="G734" s="195"/>
      <c r="H734" s="199">
        <v>3</v>
      </c>
      <c r="I734" s="200"/>
      <c r="J734" s="195"/>
      <c r="K734" s="195"/>
      <c r="L734" s="201"/>
      <c r="M734" s="202"/>
      <c r="N734" s="203"/>
      <c r="O734" s="203"/>
      <c r="P734" s="203"/>
      <c r="Q734" s="203"/>
      <c r="R734" s="203"/>
      <c r="S734" s="203"/>
      <c r="T734" s="204"/>
      <c r="AT734" s="205" t="s">
        <v>157</v>
      </c>
      <c r="AU734" s="205" t="s">
        <v>81</v>
      </c>
      <c r="AV734" s="13" t="s">
        <v>81</v>
      </c>
      <c r="AW734" s="13" t="s">
        <v>32</v>
      </c>
      <c r="AX734" s="13" t="s">
        <v>71</v>
      </c>
      <c r="AY734" s="205" t="s">
        <v>136</v>
      </c>
    </row>
    <row r="735" spans="1:65" s="13" customFormat="1" ht="11.25">
      <c r="B735" s="194"/>
      <c r="C735" s="195"/>
      <c r="D735" s="196" t="s">
        <v>157</v>
      </c>
      <c r="E735" s="197" t="s">
        <v>19</v>
      </c>
      <c r="F735" s="198" t="s">
        <v>860</v>
      </c>
      <c r="G735" s="195"/>
      <c r="H735" s="199">
        <v>84</v>
      </c>
      <c r="I735" s="200"/>
      <c r="J735" s="195"/>
      <c r="K735" s="195"/>
      <c r="L735" s="201"/>
      <c r="M735" s="202"/>
      <c r="N735" s="203"/>
      <c r="O735" s="203"/>
      <c r="P735" s="203"/>
      <c r="Q735" s="203"/>
      <c r="R735" s="203"/>
      <c r="S735" s="203"/>
      <c r="T735" s="204"/>
      <c r="AT735" s="205" t="s">
        <v>157</v>
      </c>
      <c r="AU735" s="205" t="s">
        <v>81</v>
      </c>
      <c r="AV735" s="13" t="s">
        <v>81</v>
      </c>
      <c r="AW735" s="13" t="s">
        <v>32</v>
      </c>
      <c r="AX735" s="13" t="s">
        <v>71</v>
      </c>
      <c r="AY735" s="205" t="s">
        <v>136</v>
      </c>
    </row>
    <row r="736" spans="1:65" s="13" customFormat="1" ht="11.25">
      <c r="B736" s="194"/>
      <c r="C736" s="195"/>
      <c r="D736" s="196" t="s">
        <v>157</v>
      </c>
      <c r="E736" s="197" t="s">
        <v>19</v>
      </c>
      <c r="F736" s="198" t="s">
        <v>861</v>
      </c>
      <c r="G736" s="195"/>
      <c r="H736" s="199">
        <v>84</v>
      </c>
      <c r="I736" s="200"/>
      <c r="J736" s="195"/>
      <c r="K736" s="195"/>
      <c r="L736" s="201"/>
      <c r="M736" s="202"/>
      <c r="N736" s="203"/>
      <c r="O736" s="203"/>
      <c r="P736" s="203"/>
      <c r="Q736" s="203"/>
      <c r="R736" s="203"/>
      <c r="S736" s="203"/>
      <c r="T736" s="204"/>
      <c r="AT736" s="205" t="s">
        <v>157</v>
      </c>
      <c r="AU736" s="205" t="s">
        <v>81</v>
      </c>
      <c r="AV736" s="13" t="s">
        <v>81</v>
      </c>
      <c r="AW736" s="13" t="s">
        <v>32</v>
      </c>
      <c r="AX736" s="13" t="s">
        <v>71</v>
      </c>
      <c r="AY736" s="205" t="s">
        <v>136</v>
      </c>
    </row>
    <row r="737" spans="1:65" s="13" customFormat="1" ht="11.25">
      <c r="B737" s="194"/>
      <c r="C737" s="195"/>
      <c r="D737" s="196" t="s">
        <v>157</v>
      </c>
      <c r="E737" s="197" t="s">
        <v>19</v>
      </c>
      <c r="F737" s="198" t="s">
        <v>862</v>
      </c>
      <c r="G737" s="195"/>
      <c r="H737" s="199">
        <v>44</v>
      </c>
      <c r="I737" s="200"/>
      <c r="J737" s="195"/>
      <c r="K737" s="195"/>
      <c r="L737" s="201"/>
      <c r="M737" s="202"/>
      <c r="N737" s="203"/>
      <c r="O737" s="203"/>
      <c r="P737" s="203"/>
      <c r="Q737" s="203"/>
      <c r="R737" s="203"/>
      <c r="S737" s="203"/>
      <c r="T737" s="204"/>
      <c r="AT737" s="205" t="s">
        <v>157</v>
      </c>
      <c r="AU737" s="205" t="s">
        <v>81</v>
      </c>
      <c r="AV737" s="13" t="s">
        <v>81</v>
      </c>
      <c r="AW737" s="13" t="s">
        <v>32</v>
      </c>
      <c r="AX737" s="13" t="s">
        <v>71</v>
      </c>
      <c r="AY737" s="205" t="s">
        <v>136</v>
      </c>
    </row>
    <row r="738" spans="1:65" s="13" customFormat="1" ht="11.25">
      <c r="B738" s="194"/>
      <c r="C738" s="195"/>
      <c r="D738" s="196" t="s">
        <v>157</v>
      </c>
      <c r="E738" s="197" t="s">
        <v>19</v>
      </c>
      <c r="F738" s="198" t="s">
        <v>863</v>
      </c>
      <c r="G738" s="195"/>
      <c r="H738" s="199">
        <v>31</v>
      </c>
      <c r="I738" s="200"/>
      <c r="J738" s="195"/>
      <c r="K738" s="195"/>
      <c r="L738" s="201"/>
      <c r="M738" s="202"/>
      <c r="N738" s="203"/>
      <c r="O738" s="203"/>
      <c r="P738" s="203"/>
      <c r="Q738" s="203"/>
      <c r="R738" s="203"/>
      <c r="S738" s="203"/>
      <c r="T738" s="204"/>
      <c r="AT738" s="205" t="s">
        <v>157</v>
      </c>
      <c r="AU738" s="205" t="s">
        <v>81</v>
      </c>
      <c r="AV738" s="13" t="s">
        <v>81</v>
      </c>
      <c r="AW738" s="13" t="s">
        <v>32</v>
      </c>
      <c r="AX738" s="13" t="s">
        <v>71</v>
      </c>
      <c r="AY738" s="205" t="s">
        <v>136</v>
      </c>
    </row>
    <row r="739" spans="1:65" s="13" customFormat="1" ht="11.25">
      <c r="B739" s="194"/>
      <c r="C739" s="195"/>
      <c r="D739" s="196" t="s">
        <v>157</v>
      </c>
      <c r="E739" s="197" t="s">
        <v>19</v>
      </c>
      <c r="F739" s="198" t="s">
        <v>864</v>
      </c>
      <c r="G739" s="195"/>
      <c r="H739" s="199">
        <v>38</v>
      </c>
      <c r="I739" s="200"/>
      <c r="J739" s="195"/>
      <c r="K739" s="195"/>
      <c r="L739" s="201"/>
      <c r="M739" s="202"/>
      <c r="N739" s="203"/>
      <c r="O739" s="203"/>
      <c r="P739" s="203"/>
      <c r="Q739" s="203"/>
      <c r="R739" s="203"/>
      <c r="S739" s="203"/>
      <c r="T739" s="204"/>
      <c r="AT739" s="205" t="s">
        <v>157</v>
      </c>
      <c r="AU739" s="205" t="s">
        <v>81</v>
      </c>
      <c r="AV739" s="13" t="s">
        <v>81</v>
      </c>
      <c r="AW739" s="13" t="s">
        <v>32</v>
      </c>
      <c r="AX739" s="13" t="s">
        <v>71</v>
      </c>
      <c r="AY739" s="205" t="s">
        <v>136</v>
      </c>
    </row>
    <row r="740" spans="1:65" s="2" customFormat="1" ht="33" customHeight="1">
      <c r="A740" s="35"/>
      <c r="B740" s="36"/>
      <c r="C740" s="175" t="s">
        <v>865</v>
      </c>
      <c r="D740" s="175" t="s">
        <v>138</v>
      </c>
      <c r="E740" s="176" t="s">
        <v>866</v>
      </c>
      <c r="F740" s="177" t="s">
        <v>867</v>
      </c>
      <c r="G740" s="178" t="s">
        <v>154</v>
      </c>
      <c r="H740" s="179">
        <v>45</v>
      </c>
      <c r="I740" s="180"/>
      <c r="J740" s="181">
        <f>ROUND(I740*H740,2)</f>
        <v>0</v>
      </c>
      <c r="K740" s="182"/>
      <c r="L740" s="40"/>
      <c r="M740" s="183" t="s">
        <v>19</v>
      </c>
      <c r="N740" s="184" t="s">
        <v>42</v>
      </c>
      <c r="O740" s="65"/>
      <c r="P740" s="185">
        <f>O740*H740</f>
        <v>0</v>
      </c>
      <c r="Q740" s="185">
        <v>0</v>
      </c>
      <c r="R740" s="185">
        <f>Q740*H740</f>
        <v>0</v>
      </c>
      <c r="S740" s="185">
        <v>0</v>
      </c>
      <c r="T740" s="186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87" t="s">
        <v>476</v>
      </c>
      <c r="AT740" s="187" t="s">
        <v>138</v>
      </c>
      <c r="AU740" s="187" t="s">
        <v>81</v>
      </c>
      <c r="AY740" s="18" t="s">
        <v>136</v>
      </c>
      <c r="BE740" s="188">
        <f>IF(N740="základní",J740,0)</f>
        <v>0</v>
      </c>
      <c r="BF740" s="188">
        <f>IF(N740="snížená",J740,0)</f>
        <v>0</v>
      </c>
      <c r="BG740" s="188">
        <f>IF(N740="zákl. přenesená",J740,0)</f>
        <v>0</v>
      </c>
      <c r="BH740" s="188">
        <f>IF(N740="sníž. přenesená",J740,0)</f>
        <v>0</v>
      </c>
      <c r="BI740" s="188">
        <f>IF(N740="nulová",J740,0)</f>
        <v>0</v>
      </c>
      <c r="BJ740" s="18" t="s">
        <v>79</v>
      </c>
      <c r="BK740" s="188">
        <f>ROUND(I740*H740,2)</f>
        <v>0</v>
      </c>
      <c r="BL740" s="18" t="s">
        <v>476</v>
      </c>
      <c r="BM740" s="187" t="s">
        <v>868</v>
      </c>
    </row>
    <row r="741" spans="1:65" s="2" customFormat="1" ht="11.25">
      <c r="A741" s="35"/>
      <c r="B741" s="36"/>
      <c r="C741" s="37"/>
      <c r="D741" s="189" t="s">
        <v>144</v>
      </c>
      <c r="E741" s="37"/>
      <c r="F741" s="190" t="s">
        <v>869</v>
      </c>
      <c r="G741" s="37"/>
      <c r="H741" s="37"/>
      <c r="I741" s="191"/>
      <c r="J741" s="37"/>
      <c r="K741" s="37"/>
      <c r="L741" s="40"/>
      <c r="M741" s="192"/>
      <c r="N741" s="193"/>
      <c r="O741" s="65"/>
      <c r="P741" s="65"/>
      <c r="Q741" s="65"/>
      <c r="R741" s="65"/>
      <c r="S741" s="65"/>
      <c r="T741" s="66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T741" s="18" t="s">
        <v>144</v>
      </c>
      <c r="AU741" s="18" t="s">
        <v>81</v>
      </c>
    </row>
    <row r="742" spans="1:65" s="14" customFormat="1" ht="11.25">
      <c r="B742" s="218"/>
      <c r="C742" s="219"/>
      <c r="D742" s="196" t="s">
        <v>157</v>
      </c>
      <c r="E742" s="220" t="s">
        <v>19</v>
      </c>
      <c r="F742" s="221" t="s">
        <v>858</v>
      </c>
      <c r="G742" s="219"/>
      <c r="H742" s="220" t="s">
        <v>19</v>
      </c>
      <c r="I742" s="222"/>
      <c r="J742" s="219"/>
      <c r="K742" s="219"/>
      <c r="L742" s="223"/>
      <c r="M742" s="224"/>
      <c r="N742" s="225"/>
      <c r="O742" s="225"/>
      <c r="P742" s="225"/>
      <c r="Q742" s="225"/>
      <c r="R742" s="225"/>
      <c r="S742" s="225"/>
      <c r="T742" s="226"/>
      <c r="AT742" s="227" t="s">
        <v>157</v>
      </c>
      <c r="AU742" s="227" t="s">
        <v>81</v>
      </c>
      <c r="AV742" s="14" t="s">
        <v>79</v>
      </c>
      <c r="AW742" s="14" t="s">
        <v>32</v>
      </c>
      <c r="AX742" s="14" t="s">
        <v>71</v>
      </c>
      <c r="AY742" s="227" t="s">
        <v>136</v>
      </c>
    </row>
    <row r="743" spans="1:65" s="13" customFormat="1" ht="11.25">
      <c r="B743" s="194"/>
      <c r="C743" s="195"/>
      <c r="D743" s="196" t="s">
        <v>157</v>
      </c>
      <c r="E743" s="197" t="s">
        <v>19</v>
      </c>
      <c r="F743" s="198" t="s">
        <v>870</v>
      </c>
      <c r="G743" s="195"/>
      <c r="H743" s="199">
        <v>25</v>
      </c>
      <c r="I743" s="200"/>
      <c r="J743" s="195"/>
      <c r="K743" s="195"/>
      <c r="L743" s="201"/>
      <c r="M743" s="202"/>
      <c r="N743" s="203"/>
      <c r="O743" s="203"/>
      <c r="P743" s="203"/>
      <c r="Q743" s="203"/>
      <c r="R743" s="203"/>
      <c r="S743" s="203"/>
      <c r="T743" s="204"/>
      <c r="AT743" s="205" t="s">
        <v>157</v>
      </c>
      <c r="AU743" s="205" t="s">
        <v>81</v>
      </c>
      <c r="AV743" s="13" t="s">
        <v>81</v>
      </c>
      <c r="AW743" s="13" t="s">
        <v>32</v>
      </c>
      <c r="AX743" s="13" t="s">
        <v>71</v>
      </c>
      <c r="AY743" s="205" t="s">
        <v>136</v>
      </c>
    </row>
    <row r="744" spans="1:65" s="14" customFormat="1" ht="11.25">
      <c r="B744" s="218"/>
      <c r="C744" s="219"/>
      <c r="D744" s="196" t="s">
        <v>157</v>
      </c>
      <c r="E744" s="220" t="s">
        <v>19</v>
      </c>
      <c r="F744" s="221" t="s">
        <v>871</v>
      </c>
      <c r="G744" s="219"/>
      <c r="H744" s="220" t="s">
        <v>19</v>
      </c>
      <c r="I744" s="222"/>
      <c r="J744" s="219"/>
      <c r="K744" s="219"/>
      <c r="L744" s="223"/>
      <c r="M744" s="224"/>
      <c r="N744" s="225"/>
      <c r="O744" s="225"/>
      <c r="P744" s="225"/>
      <c r="Q744" s="225"/>
      <c r="R744" s="225"/>
      <c r="S744" s="225"/>
      <c r="T744" s="226"/>
      <c r="AT744" s="227" t="s">
        <v>157</v>
      </c>
      <c r="AU744" s="227" t="s">
        <v>81</v>
      </c>
      <c r="AV744" s="14" t="s">
        <v>79</v>
      </c>
      <c r="AW744" s="14" t="s">
        <v>32</v>
      </c>
      <c r="AX744" s="14" t="s">
        <v>71</v>
      </c>
      <c r="AY744" s="227" t="s">
        <v>136</v>
      </c>
    </row>
    <row r="745" spans="1:65" s="14" customFormat="1" ht="11.25">
      <c r="B745" s="218"/>
      <c r="C745" s="219"/>
      <c r="D745" s="196" t="s">
        <v>157</v>
      </c>
      <c r="E745" s="220" t="s">
        <v>19</v>
      </c>
      <c r="F745" s="221" t="s">
        <v>872</v>
      </c>
      <c r="G745" s="219"/>
      <c r="H745" s="220" t="s">
        <v>19</v>
      </c>
      <c r="I745" s="222"/>
      <c r="J745" s="219"/>
      <c r="K745" s="219"/>
      <c r="L745" s="223"/>
      <c r="M745" s="224"/>
      <c r="N745" s="225"/>
      <c r="O745" s="225"/>
      <c r="P745" s="225"/>
      <c r="Q745" s="225"/>
      <c r="R745" s="225"/>
      <c r="S745" s="225"/>
      <c r="T745" s="226"/>
      <c r="AT745" s="227" t="s">
        <v>157</v>
      </c>
      <c r="AU745" s="227" t="s">
        <v>81</v>
      </c>
      <c r="AV745" s="14" t="s">
        <v>79</v>
      </c>
      <c r="AW745" s="14" t="s">
        <v>32</v>
      </c>
      <c r="AX745" s="14" t="s">
        <v>71</v>
      </c>
      <c r="AY745" s="227" t="s">
        <v>136</v>
      </c>
    </row>
    <row r="746" spans="1:65" s="13" customFormat="1" ht="11.25">
      <c r="B746" s="194"/>
      <c r="C746" s="195"/>
      <c r="D746" s="196" t="s">
        <v>157</v>
      </c>
      <c r="E746" s="197" t="s">
        <v>19</v>
      </c>
      <c r="F746" s="198" t="s">
        <v>873</v>
      </c>
      <c r="G746" s="195"/>
      <c r="H746" s="199">
        <v>20</v>
      </c>
      <c r="I746" s="200"/>
      <c r="J746" s="195"/>
      <c r="K746" s="195"/>
      <c r="L746" s="201"/>
      <c r="M746" s="202"/>
      <c r="N746" s="203"/>
      <c r="O746" s="203"/>
      <c r="P746" s="203"/>
      <c r="Q746" s="203"/>
      <c r="R746" s="203"/>
      <c r="S746" s="203"/>
      <c r="T746" s="204"/>
      <c r="AT746" s="205" t="s">
        <v>157</v>
      </c>
      <c r="AU746" s="205" t="s">
        <v>81</v>
      </c>
      <c r="AV746" s="13" t="s">
        <v>81</v>
      </c>
      <c r="AW746" s="13" t="s">
        <v>32</v>
      </c>
      <c r="AX746" s="13" t="s">
        <v>71</v>
      </c>
      <c r="AY746" s="205" t="s">
        <v>136</v>
      </c>
    </row>
    <row r="747" spans="1:65" s="14" customFormat="1" ht="11.25">
      <c r="B747" s="218"/>
      <c r="C747" s="219"/>
      <c r="D747" s="196" t="s">
        <v>157</v>
      </c>
      <c r="E747" s="220" t="s">
        <v>19</v>
      </c>
      <c r="F747" s="221" t="s">
        <v>874</v>
      </c>
      <c r="G747" s="219"/>
      <c r="H747" s="220" t="s">
        <v>19</v>
      </c>
      <c r="I747" s="222"/>
      <c r="J747" s="219"/>
      <c r="K747" s="219"/>
      <c r="L747" s="223"/>
      <c r="M747" s="224"/>
      <c r="N747" s="225"/>
      <c r="O747" s="225"/>
      <c r="P747" s="225"/>
      <c r="Q747" s="225"/>
      <c r="R747" s="225"/>
      <c r="S747" s="225"/>
      <c r="T747" s="226"/>
      <c r="AT747" s="227" t="s">
        <v>157</v>
      </c>
      <c r="AU747" s="227" t="s">
        <v>81</v>
      </c>
      <c r="AV747" s="14" t="s">
        <v>79</v>
      </c>
      <c r="AW747" s="14" t="s">
        <v>32</v>
      </c>
      <c r="AX747" s="14" t="s">
        <v>71</v>
      </c>
      <c r="AY747" s="227" t="s">
        <v>136</v>
      </c>
    </row>
    <row r="748" spans="1:65" s="14" customFormat="1" ht="11.25">
      <c r="B748" s="218"/>
      <c r="C748" s="219"/>
      <c r="D748" s="196" t="s">
        <v>157</v>
      </c>
      <c r="E748" s="220" t="s">
        <v>19</v>
      </c>
      <c r="F748" s="221" t="s">
        <v>875</v>
      </c>
      <c r="G748" s="219"/>
      <c r="H748" s="220" t="s">
        <v>19</v>
      </c>
      <c r="I748" s="222"/>
      <c r="J748" s="219"/>
      <c r="K748" s="219"/>
      <c r="L748" s="223"/>
      <c r="M748" s="224"/>
      <c r="N748" s="225"/>
      <c r="O748" s="225"/>
      <c r="P748" s="225"/>
      <c r="Q748" s="225"/>
      <c r="R748" s="225"/>
      <c r="S748" s="225"/>
      <c r="T748" s="226"/>
      <c r="AT748" s="227" t="s">
        <v>157</v>
      </c>
      <c r="AU748" s="227" t="s">
        <v>81</v>
      </c>
      <c r="AV748" s="14" t="s">
        <v>79</v>
      </c>
      <c r="AW748" s="14" t="s">
        <v>32</v>
      </c>
      <c r="AX748" s="14" t="s">
        <v>71</v>
      </c>
      <c r="AY748" s="227" t="s">
        <v>136</v>
      </c>
    </row>
    <row r="749" spans="1:65" s="2" customFormat="1" ht="33" customHeight="1">
      <c r="A749" s="35"/>
      <c r="B749" s="36"/>
      <c r="C749" s="175" t="s">
        <v>876</v>
      </c>
      <c r="D749" s="175" t="s">
        <v>138</v>
      </c>
      <c r="E749" s="176" t="s">
        <v>877</v>
      </c>
      <c r="F749" s="177" t="s">
        <v>878</v>
      </c>
      <c r="G749" s="178" t="s">
        <v>154</v>
      </c>
      <c r="H749" s="179">
        <v>23</v>
      </c>
      <c r="I749" s="180"/>
      <c r="J749" s="181">
        <f>ROUND(I749*H749,2)</f>
        <v>0</v>
      </c>
      <c r="K749" s="182"/>
      <c r="L749" s="40"/>
      <c r="M749" s="183" t="s">
        <v>19</v>
      </c>
      <c r="N749" s="184" t="s">
        <v>42</v>
      </c>
      <c r="O749" s="65"/>
      <c r="P749" s="185">
        <f>O749*H749</f>
        <v>0</v>
      </c>
      <c r="Q749" s="185">
        <v>0</v>
      </c>
      <c r="R749" s="185">
        <f>Q749*H749</f>
        <v>0</v>
      </c>
      <c r="S749" s="185">
        <v>0</v>
      </c>
      <c r="T749" s="186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187" t="s">
        <v>476</v>
      </c>
      <c r="AT749" s="187" t="s">
        <v>138</v>
      </c>
      <c r="AU749" s="187" t="s">
        <v>81</v>
      </c>
      <c r="AY749" s="18" t="s">
        <v>136</v>
      </c>
      <c r="BE749" s="188">
        <f>IF(N749="základní",J749,0)</f>
        <v>0</v>
      </c>
      <c r="BF749" s="188">
        <f>IF(N749="snížená",J749,0)</f>
        <v>0</v>
      </c>
      <c r="BG749" s="188">
        <f>IF(N749="zákl. přenesená",J749,0)</f>
        <v>0</v>
      </c>
      <c r="BH749" s="188">
        <f>IF(N749="sníž. přenesená",J749,0)</f>
        <v>0</v>
      </c>
      <c r="BI749" s="188">
        <f>IF(N749="nulová",J749,0)</f>
        <v>0</v>
      </c>
      <c r="BJ749" s="18" t="s">
        <v>79</v>
      </c>
      <c r="BK749" s="188">
        <f>ROUND(I749*H749,2)</f>
        <v>0</v>
      </c>
      <c r="BL749" s="18" t="s">
        <v>476</v>
      </c>
      <c r="BM749" s="187" t="s">
        <v>879</v>
      </c>
    </row>
    <row r="750" spans="1:65" s="2" customFormat="1" ht="11.25">
      <c r="A750" s="35"/>
      <c r="B750" s="36"/>
      <c r="C750" s="37"/>
      <c r="D750" s="189" t="s">
        <v>144</v>
      </c>
      <c r="E750" s="37"/>
      <c r="F750" s="190" t="s">
        <v>880</v>
      </c>
      <c r="G750" s="37"/>
      <c r="H750" s="37"/>
      <c r="I750" s="191"/>
      <c r="J750" s="37"/>
      <c r="K750" s="37"/>
      <c r="L750" s="40"/>
      <c r="M750" s="192"/>
      <c r="N750" s="193"/>
      <c r="O750" s="65"/>
      <c r="P750" s="65"/>
      <c r="Q750" s="65"/>
      <c r="R750" s="65"/>
      <c r="S750" s="65"/>
      <c r="T750" s="66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T750" s="18" t="s">
        <v>144</v>
      </c>
      <c r="AU750" s="18" t="s">
        <v>81</v>
      </c>
    </row>
    <row r="751" spans="1:65" s="13" customFormat="1" ht="11.25">
      <c r="B751" s="194"/>
      <c r="C751" s="195"/>
      <c r="D751" s="196" t="s">
        <v>157</v>
      </c>
      <c r="E751" s="197" t="s">
        <v>19</v>
      </c>
      <c r="F751" s="198" t="s">
        <v>881</v>
      </c>
      <c r="G751" s="195"/>
      <c r="H751" s="199">
        <v>23</v>
      </c>
      <c r="I751" s="200"/>
      <c r="J751" s="195"/>
      <c r="K751" s="195"/>
      <c r="L751" s="201"/>
      <c r="M751" s="202"/>
      <c r="N751" s="203"/>
      <c r="O751" s="203"/>
      <c r="P751" s="203"/>
      <c r="Q751" s="203"/>
      <c r="R751" s="203"/>
      <c r="S751" s="203"/>
      <c r="T751" s="204"/>
      <c r="AT751" s="205" t="s">
        <v>157</v>
      </c>
      <c r="AU751" s="205" t="s">
        <v>81</v>
      </c>
      <c r="AV751" s="13" t="s">
        <v>81</v>
      </c>
      <c r="AW751" s="13" t="s">
        <v>32</v>
      </c>
      <c r="AX751" s="13" t="s">
        <v>71</v>
      </c>
      <c r="AY751" s="205" t="s">
        <v>136</v>
      </c>
    </row>
    <row r="752" spans="1:65" s="2" customFormat="1" ht="33" customHeight="1">
      <c r="A752" s="35"/>
      <c r="B752" s="36"/>
      <c r="C752" s="175" t="s">
        <v>882</v>
      </c>
      <c r="D752" s="175" t="s">
        <v>138</v>
      </c>
      <c r="E752" s="176" t="s">
        <v>883</v>
      </c>
      <c r="F752" s="177" t="s">
        <v>884</v>
      </c>
      <c r="G752" s="178" t="s">
        <v>154</v>
      </c>
      <c r="H752" s="179">
        <v>10</v>
      </c>
      <c r="I752" s="180"/>
      <c r="J752" s="181">
        <f>ROUND(I752*H752,2)</f>
        <v>0</v>
      </c>
      <c r="K752" s="182"/>
      <c r="L752" s="40"/>
      <c r="M752" s="183" t="s">
        <v>19</v>
      </c>
      <c r="N752" s="184" t="s">
        <v>42</v>
      </c>
      <c r="O752" s="65"/>
      <c r="P752" s="185">
        <f>O752*H752</f>
        <v>0</v>
      </c>
      <c r="Q752" s="185">
        <v>0</v>
      </c>
      <c r="R752" s="185">
        <f>Q752*H752</f>
        <v>0</v>
      </c>
      <c r="S752" s="185">
        <v>0</v>
      </c>
      <c r="T752" s="186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87" t="s">
        <v>476</v>
      </c>
      <c r="AT752" s="187" t="s">
        <v>138</v>
      </c>
      <c r="AU752" s="187" t="s">
        <v>81</v>
      </c>
      <c r="AY752" s="18" t="s">
        <v>136</v>
      </c>
      <c r="BE752" s="188">
        <f>IF(N752="základní",J752,0)</f>
        <v>0</v>
      </c>
      <c r="BF752" s="188">
        <f>IF(N752="snížená",J752,0)</f>
        <v>0</v>
      </c>
      <c r="BG752" s="188">
        <f>IF(N752="zákl. přenesená",J752,0)</f>
        <v>0</v>
      </c>
      <c r="BH752" s="188">
        <f>IF(N752="sníž. přenesená",J752,0)</f>
        <v>0</v>
      </c>
      <c r="BI752" s="188">
        <f>IF(N752="nulová",J752,0)</f>
        <v>0</v>
      </c>
      <c r="BJ752" s="18" t="s">
        <v>79</v>
      </c>
      <c r="BK752" s="188">
        <f>ROUND(I752*H752,2)</f>
        <v>0</v>
      </c>
      <c r="BL752" s="18" t="s">
        <v>476</v>
      </c>
      <c r="BM752" s="187" t="s">
        <v>885</v>
      </c>
    </row>
    <row r="753" spans="1:65" s="2" customFormat="1" ht="11.25">
      <c r="A753" s="35"/>
      <c r="B753" s="36"/>
      <c r="C753" s="37"/>
      <c r="D753" s="189" t="s">
        <v>144</v>
      </c>
      <c r="E753" s="37"/>
      <c r="F753" s="190" t="s">
        <v>886</v>
      </c>
      <c r="G753" s="37"/>
      <c r="H753" s="37"/>
      <c r="I753" s="191"/>
      <c r="J753" s="37"/>
      <c r="K753" s="37"/>
      <c r="L753" s="40"/>
      <c r="M753" s="192"/>
      <c r="N753" s="193"/>
      <c r="O753" s="65"/>
      <c r="P753" s="65"/>
      <c r="Q753" s="65"/>
      <c r="R753" s="65"/>
      <c r="S753" s="65"/>
      <c r="T753" s="66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T753" s="18" t="s">
        <v>144</v>
      </c>
      <c r="AU753" s="18" t="s">
        <v>81</v>
      </c>
    </row>
    <row r="754" spans="1:65" s="13" customFormat="1" ht="11.25">
      <c r="B754" s="194"/>
      <c r="C754" s="195"/>
      <c r="D754" s="196" t="s">
        <v>157</v>
      </c>
      <c r="E754" s="197" t="s">
        <v>19</v>
      </c>
      <c r="F754" s="198" t="s">
        <v>887</v>
      </c>
      <c r="G754" s="195"/>
      <c r="H754" s="199">
        <v>5</v>
      </c>
      <c r="I754" s="200"/>
      <c r="J754" s="195"/>
      <c r="K754" s="195"/>
      <c r="L754" s="201"/>
      <c r="M754" s="202"/>
      <c r="N754" s="203"/>
      <c r="O754" s="203"/>
      <c r="P754" s="203"/>
      <c r="Q754" s="203"/>
      <c r="R754" s="203"/>
      <c r="S754" s="203"/>
      <c r="T754" s="204"/>
      <c r="AT754" s="205" t="s">
        <v>157</v>
      </c>
      <c r="AU754" s="205" t="s">
        <v>81</v>
      </c>
      <c r="AV754" s="13" t="s">
        <v>81</v>
      </c>
      <c r="AW754" s="13" t="s">
        <v>32</v>
      </c>
      <c r="AX754" s="13" t="s">
        <v>71</v>
      </c>
      <c r="AY754" s="205" t="s">
        <v>136</v>
      </c>
    </row>
    <row r="755" spans="1:65" s="13" customFormat="1" ht="11.25">
      <c r="B755" s="194"/>
      <c r="C755" s="195"/>
      <c r="D755" s="196" t="s">
        <v>157</v>
      </c>
      <c r="E755" s="197" t="s">
        <v>19</v>
      </c>
      <c r="F755" s="198" t="s">
        <v>888</v>
      </c>
      <c r="G755" s="195"/>
      <c r="H755" s="199">
        <v>5</v>
      </c>
      <c r="I755" s="200"/>
      <c r="J755" s="195"/>
      <c r="K755" s="195"/>
      <c r="L755" s="201"/>
      <c r="M755" s="202"/>
      <c r="N755" s="203"/>
      <c r="O755" s="203"/>
      <c r="P755" s="203"/>
      <c r="Q755" s="203"/>
      <c r="R755" s="203"/>
      <c r="S755" s="203"/>
      <c r="T755" s="204"/>
      <c r="AT755" s="205" t="s">
        <v>157</v>
      </c>
      <c r="AU755" s="205" t="s">
        <v>81</v>
      </c>
      <c r="AV755" s="13" t="s">
        <v>81</v>
      </c>
      <c r="AW755" s="13" t="s">
        <v>32</v>
      </c>
      <c r="AX755" s="13" t="s">
        <v>71</v>
      </c>
      <c r="AY755" s="205" t="s">
        <v>136</v>
      </c>
    </row>
    <row r="756" spans="1:65" s="14" customFormat="1" ht="11.25">
      <c r="B756" s="218"/>
      <c r="C756" s="219"/>
      <c r="D756" s="196" t="s">
        <v>157</v>
      </c>
      <c r="E756" s="220" t="s">
        <v>19</v>
      </c>
      <c r="F756" s="221" t="s">
        <v>889</v>
      </c>
      <c r="G756" s="219"/>
      <c r="H756" s="220" t="s">
        <v>19</v>
      </c>
      <c r="I756" s="222"/>
      <c r="J756" s="219"/>
      <c r="K756" s="219"/>
      <c r="L756" s="223"/>
      <c r="M756" s="224"/>
      <c r="N756" s="225"/>
      <c r="O756" s="225"/>
      <c r="P756" s="225"/>
      <c r="Q756" s="225"/>
      <c r="R756" s="225"/>
      <c r="S756" s="225"/>
      <c r="T756" s="226"/>
      <c r="AT756" s="227" t="s">
        <v>157</v>
      </c>
      <c r="AU756" s="227" t="s">
        <v>81</v>
      </c>
      <c r="AV756" s="14" t="s">
        <v>79</v>
      </c>
      <c r="AW756" s="14" t="s">
        <v>32</v>
      </c>
      <c r="AX756" s="14" t="s">
        <v>71</v>
      </c>
      <c r="AY756" s="227" t="s">
        <v>136</v>
      </c>
    </row>
    <row r="757" spans="1:65" s="14" customFormat="1" ht="11.25">
      <c r="B757" s="218"/>
      <c r="C757" s="219"/>
      <c r="D757" s="196" t="s">
        <v>157</v>
      </c>
      <c r="E757" s="220" t="s">
        <v>19</v>
      </c>
      <c r="F757" s="221" t="s">
        <v>872</v>
      </c>
      <c r="G757" s="219"/>
      <c r="H757" s="220" t="s">
        <v>19</v>
      </c>
      <c r="I757" s="222"/>
      <c r="J757" s="219"/>
      <c r="K757" s="219"/>
      <c r="L757" s="223"/>
      <c r="M757" s="224"/>
      <c r="N757" s="225"/>
      <c r="O757" s="225"/>
      <c r="P757" s="225"/>
      <c r="Q757" s="225"/>
      <c r="R757" s="225"/>
      <c r="S757" s="225"/>
      <c r="T757" s="226"/>
      <c r="AT757" s="227" t="s">
        <v>157</v>
      </c>
      <c r="AU757" s="227" t="s">
        <v>81</v>
      </c>
      <c r="AV757" s="14" t="s">
        <v>79</v>
      </c>
      <c r="AW757" s="14" t="s">
        <v>32</v>
      </c>
      <c r="AX757" s="14" t="s">
        <v>71</v>
      </c>
      <c r="AY757" s="227" t="s">
        <v>136</v>
      </c>
    </row>
    <row r="758" spans="1:65" s="14" customFormat="1" ht="11.25">
      <c r="B758" s="218"/>
      <c r="C758" s="219"/>
      <c r="D758" s="196" t="s">
        <v>157</v>
      </c>
      <c r="E758" s="220" t="s">
        <v>19</v>
      </c>
      <c r="F758" s="221" t="s">
        <v>890</v>
      </c>
      <c r="G758" s="219"/>
      <c r="H758" s="220" t="s">
        <v>19</v>
      </c>
      <c r="I758" s="222"/>
      <c r="J758" s="219"/>
      <c r="K758" s="219"/>
      <c r="L758" s="223"/>
      <c r="M758" s="224"/>
      <c r="N758" s="225"/>
      <c r="O758" s="225"/>
      <c r="P758" s="225"/>
      <c r="Q758" s="225"/>
      <c r="R758" s="225"/>
      <c r="S758" s="225"/>
      <c r="T758" s="226"/>
      <c r="AT758" s="227" t="s">
        <v>157</v>
      </c>
      <c r="AU758" s="227" t="s">
        <v>81</v>
      </c>
      <c r="AV758" s="14" t="s">
        <v>79</v>
      </c>
      <c r="AW758" s="14" t="s">
        <v>32</v>
      </c>
      <c r="AX758" s="14" t="s">
        <v>71</v>
      </c>
      <c r="AY758" s="227" t="s">
        <v>136</v>
      </c>
    </row>
    <row r="759" spans="1:65" s="14" customFormat="1" ht="11.25">
      <c r="B759" s="218"/>
      <c r="C759" s="219"/>
      <c r="D759" s="196" t="s">
        <v>157</v>
      </c>
      <c r="E759" s="220" t="s">
        <v>19</v>
      </c>
      <c r="F759" s="221" t="s">
        <v>874</v>
      </c>
      <c r="G759" s="219"/>
      <c r="H759" s="220" t="s">
        <v>19</v>
      </c>
      <c r="I759" s="222"/>
      <c r="J759" s="219"/>
      <c r="K759" s="219"/>
      <c r="L759" s="223"/>
      <c r="M759" s="224"/>
      <c r="N759" s="225"/>
      <c r="O759" s="225"/>
      <c r="P759" s="225"/>
      <c r="Q759" s="225"/>
      <c r="R759" s="225"/>
      <c r="S759" s="225"/>
      <c r="T759" s="226"/>
      <c r="AT759" s="227" t="s">
        <v>157</v>
      </c>
      <c r="AU759" s="227" t="s">
        <v>81</v>
      </c>
      <c r="AV759" s="14" t="s">
        <v>79</v>
      </c>
      <c r="AW759" s="14" t="s">
        <v>32</v>
      </c>
      <c r="AX759" s="14" t="s">
        <v>71</v>
      </c>
      <c r="AY759" s="227" t="s">
        <v>136</v>
      </c>
    </row>
    <row r="760" spans="1:65" s="14" customFormat="1" ht="11.25">
      <c r="B760" s="218"/>
      <c r="C760" s="219"/>
      <c r="D760" s="196" t="s">
        <v>157</v>
      </c>
      <c r="E760" s="220" t="s">
        <v>19</v>
      </c>
      <c r="F760" s="221" t="s">
        <v>875</v>
      </c>
      <c r="G760" s="219"/>
      <c r="H760" s="220" t="s">
        <v>19</v>
      </c>
      <c r="I760" s="222"/>
      <c r="J760" s="219"/>
      <c r="K760" s="219"/>
      <c r="L760" s="223"/>
      <c r="M760" s="224"/>
      <c r="N760" s="225"/>
      <c r="O760" s="225"/>
      <c r="P760" s="225"/>
      <c r="Q760" s="225"/>
      <c r="R760" s="225"/>
      <c r="S760" s="225"/>
      <c r="T760" s="226"/>
      <c r="AT760" s="227" t="s">
        <v>157</v>
      </c>
      <c r="AU760" s="227" t="s">
        <v>81</v>
      </c>
      <c r="AV760" s="14" t="s">
        <v>79</v>
      </c>
      <c r="AW760" s="14" t="s">
        <v>32</v>
      </c>
      <c r="AX760" s="14" t="s">
        <v>71</v>
      </c>
      <c r="AY760" s="227" t="s">
        <v>136</v>
      </c>
    </row>
    <row r="761" spans="1:65" s="2" customFormat="1" ht="33" customHeight="1">
      <c r="A761" s="35"/>
      <c r="B761" s="36"/>
      <c r="C761" s="175" t="s">
        <v>891</v>
      </c>
      <c r="D761" s="175" t="s">
        <v>138</v>
      </c>
      <c r="E761" s="176" t="s">
        <v>892</v>
      </c>
      <c r="F761" s="177" t="s">
        <v>893</v>
      </c>
      <c r="G761" s="178" t="s">
        <v>154</v>
      </c>
      <c r="H761" s="179">
        <v>1</v>
      </c>
      <c r="I761" s="180"/>
      <c r="J761" s="181">
        <f>ROUND(I761*H761,2)</f>
        <v>0</v>
      </c>
      <c r="K761" s="182"/>
      <c r="L761" s="40"/>
      <c r="M761" s="183" t="s">
        <v>19</v>
      </c>
      <c r="N761" s="184" t="s">
        <v>42</v>
      </c>
      <c r="O761" s="65"/>
      <c r="P761" s="185">
        <f>O761*H761</f>
        <v>0</v>
      </c>
      <c r="Q761" s="185">
        <v>0</v>
      </c>
      <c r="R761" s="185">
        <f>Q761*H761</f>
        <v>0</v>
      </c>
      <c r="S761" s="185">
        <v>0</v>
      </c>
      <c r="T761" s="186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187" t="s">
        <v>476</v>
      </c>
      <c r="AT761" s="187" t="s">
        <v>138</v>
      </c>
      <c r="AU761" s="187" t="s">
        <v>81</v>
      </c>
      <c r="AY761" s="18" t="s">
        <v>136</v>
      </c>
      <c r="BE761" s="188">
        <f>IF(N761="základní",J761,0)</f>
        <v>0</v>
      </c>
      <c r="BF761" s="188">
        <f>IF(N761="snížená",J761,0)</f>
        <v>0</v>
      </c>
      <c r="BG761" s="188">
        <f>IF(N761="zákl. přenesená",J761,0)</f>
        <v>0</v>
      </c>
      <c r="BH761" s="188">
        <f>IF(N761="sníž. přenesená",J761,0)</f>
        <v>0</v>
      </c>
      <c r="BI761" s="188">
        <f>IF(N761="nulová",J761,0)</f>
        <v>0</v>
      </c>
      <c r="BJ761" s="18" t="s">
        <v>79</v>
      </c>
      <c r="BK761" s="188">
        <f>ROUND(I761*H761,2)</f>
        <v>0</v>
      </c>
      <c r="BL761" s="18" t="s">
        <v>476</v>
      </c>
      <c r="BM761" s="187" t="s">
        <v>894</v>
      </c>
    </row>
    <row r="762" spans="1:65" s="2" customFormat="1" ht="11.25">
      <c r="A762" s="35"/>
      <c r="B762" s="36"/>
      <c r="C762" s="37"/>
      <c r="D762" s="189" t="s">
        <v>144</v>
      </c>
      <c r="E762" s="37"/>
      <c r="F762" s="190" t="s">
        <v>895</v>
      </c>
      <c r="G762" s="37"/>
      <c r="H762" s="37"/>
      <c r="I762" s="191"/>
      <c r="J762" s="37"/>
      <c r="K762" s="37"/>
      <c r="L762" s="40"/>
      <c r="M762" s="192"/>
      <c r="N762" s="193"/>
      <c r="O762" s="65"/>
      <c r="P762" s="65"/>
      <c r="Q762" s="65"/>
      <c r="R762" s="65"/>
      <c r="S762" s="65"/>
      <c r="T762" s="66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T762" s="18" t="s">
        <v>144</v>
      </c>
      <c r="AU762" s="18" t="s">
        <v>81</v>
      </c>
    </row>
    <row r="763" spans="1:65" s="13" customFormat="1" ht="11.25">
      <c r="B763" s="194"/>
      <c r="C763" s="195"/>
      <c r="D763" s="196" t="s">
        <v>157</v>
      </c>
      <c r="E763" s="197" t="s">
        <v>19</v>
      </c>
      <c r="F763" s="198" t="s">
        <v>896</v>
      </c>
      <c r="G763" s="195"/>
      <c r="H763" s="199">
        <v>1</v>
      </c>
      <c r="I763" s="200"/>
      <c r="J763" s="195"/>
      <c r="K763" s="195"/>
      <c r="L763" s="201"/>
      <c r="M763" s="202"/>
      <c r="N763" s="203"/>
      <c r="O763" s="203"/>
      <c r="P763" s="203"/>
      <c r="Q763" s="203"/>
      <c r="R763" s="203"/>
      <c r="S763" s="203"/>
      <c r="T763" s="204"/>
      <c r="AT763" s="205" t="s">
        <v>157</v>
      </c>
      <c r="AU763" s="205" t="s">
        <v>81</v>
      </c>
      <c r="AV763" s="13" t="s">
        <v>81</v>
      </c>
      <c r="AW763" s="13" t="s">
        <v>32</v>
      </c>
      <c r="AX763" s="13" t="s">
        <v>71</v>
      </c>
      <c r="AY763" s="205" t="s">
        <v>136</v>
      </c>
    </row>
    <row r="764" spans="1:65" s="2" customFormat="1" ht="33" customHeight="1">
      <c r="A764" s="35"/>
      <c r="B764" s="36"/>
      <c r="C764" s="175" t="s">
        <v>897</v>
      </c>
      <c r="D764" s="175" t="s">
        <v>138</v>
      </c>
      <c r="E764" s="176" t="s">
        <v>898</v>
      </c>
      <c r="F764" s="177" t="s">
        <v>899</v>
      </c>
      <c r="G764" s="178" t="s">
        <v>154</v>
      </c>
      <c r="H764" s="179">
        <v>1</v>
      </c>
      <c r="I764" s="180"/>
      <c r="J764" s="181">
        <f>ROUND(I764*H764,2)</f>
        <v>0</v>
      </c>
      <c r="K764" s="182"/>
      <c r="L764" s="40"/>
      <c r="M764" s="183" t="s">
        <v>19</v>
      </c>
      <c r="N764" s="184" t="s">
        <v>42</v>
      </c>
      <c r="O764" s="65"/>
      <c r="P764" s="185">
        <f>O764*H764</f>
        <v>0</v>
      </c>
      <c r="Q764" s="185">
        <v>0</v>
      </c>
      <c r="R764" s="185">
        <f>Q764*H764</f>
        <v>0</v>
      </c>
      <c r="S764" s="185">
        <v>0</v>
      </c>
      <c r="T764" s="186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187" t="s">
        <v>476</v>
      </c>
      <c r="AT764" s="187" t="s">
        <v>138</v>
      </c>
      <c r="AU764" s="187" t="s">
        <v>81</v>
      </c>
      <c r="AY764" s="18" t="s">
        <v>136</v>
      </c>
      <c r="BE764" s="188">
        <f>IF(N764="základní",J764,0)</f>
        <v>0</v>
      </c>
      <c r="BF764" s="188">
        <f>IF(N764="snížená",J764,0)</f>
        <v>0</v>
      </c>
      <c r="BG764" s="188">
        <f>IF(N764="zákl. přenesená",J764,0)</f>
        <v>0</v>
      </c>
      <c r="BH764" s="188">
        <f>IF(N764="sníž. přenesená",J764,0)</f>
        <v>0</v>
      </c>
      <c r="BI764" s="188">
        <f>IF(N764="nulová",J764,0)</f>
        <v>0</v>
      </c>
      <c r="BJ764" s="18" t="s">
        <v>79</v>
      </c>
      <c r="BK764" s="188">
        <f>ROUND(I764*H764,2)</f>
        <v>0</v>
      </c>
      <c r="BL764" s="18" t="s">
        <v>476</v>
      </c>
      <c r="BM764" s="187" t="s">
        <v>900</v>
      </c>
    </row>
    <row r="765" spans="1:65" s="2" customFormat="1" ht="11.25">
      <c r="A765" s="35"/>
      <c r="B765" s="36"/>
      <c r="C765" s="37"/>
      <c r="D765" s="189" t="s">
        <v>144</v>
      </c>
      <c r="E765" s="37"/>
      <c r="F765" s="190" t="s">
        <v>901</v>
      </c>
      <c r="G765" s="37"/>
      <c r="H765" s="37"/>
      <c r="I765" s="191"/>
      <c r="J765" s="37"/>
      <c r="K765" s="37"/>
      <c r="L765" s="40"/>
      <c r="M765" s="192"/>
      <c r="N765" s="193"/>
      <c r="O765" s="65"/>
      <c r="P765" s="65"/>
      <c r="Q765" s="65"/>
      <c r="R765" s="65"/>
      <c r="S765" s="65"/>
      <c r="T765" s="66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T765" s="18" t="s">
        <v>144</v>
      </c>
      <c r="AU765" s="18" t="s">
        <v>81</v>
      </c>
    </row>
    <row r="766" spans="1:65" s="13" customFormat="1" ht="11.25">
      <c r="B766" s="194"/>
      <c r="C766" s="195"/>
      <c r="D766" s="196" t="s">
        <v>157</v>
      </c>
      <c r="E766" s="197" t="s">
        <v>19</v>
      </c>
      <c r="F766" s="198" t="s">
        <v>896</v>
      </c>
      <c r="G766" s="195"/>
      <c r="H766" s="199">
        <v>1</v>
      </c>
      <c r="I766" s="200"/>
      <c r="J766" s="195"/>
      <c r="K766" s="195"/>
      <c r="L766" s="201"/>
      <c r="M766" s="202"/>
      <c r="N766" s="203"/>
      <c r="O766" s="203"/>
      <c r="P766" s="203"/>
      <c r="Q766" s="203"/>
      <c r="R766" s="203"/>
      <c r="S766" s="203"/>
      <c r="T766" s="204"/>
      <c r="AT766" s="205" t="s">
        <v>157</v>
      </c>
      <c r="AU766" s="205" t="s">
        <v>81</v>
      </c>
      <c r="AV766" s="13" t="s">
        <v>81</v>
      </c>
      <c r="AW766" s="13" t="s">
        <v>32</v>
      </c>
      <c r="AX766" s="13" t="s">
        <v>71</v>
      </c>
      <c r="AY766" s="205" t="s">
        <v>136</v>
      </c>
    </row>
    <row r="767" spans="1:65" s="2" customFormat="1" ht="33" customHeight="1">
      <c r="A767" s="35"/>
      <c r="B767" s="36"/>
      <c r="C767" s="175" t="s">
        <v>902</v>
      </c>
      <c r="D767" s="175" t="s">
        <v>138</v>
      </c>
      <c r="E767" s="176" t="s">
        <v>903</v>
      </c>
      <c r="F767" s="177" t="s">
        <v>904</v>
      </c>
      <c r="G767" s="178" t="s">
        <v>154</v>
      </c>
      <c r="H767" s="179">
        <v>3</v>
      </c>
      <c r="I767" s="180"/>
      <c r="J767" s="181">
        <f>ROUND(I767*H767,2)</f>
        <v>0</v>
      </c>
      <c r="K767" s="182"/>
      <c r="L767" s="40"/>
      <c r="M767" s="183" t="s">
        <v>19</v>
      </c>
      <c r="N767" s="184" t="s">
        <v>42</v>
      </c>
      <c r="O767" s="65"/>
      <c r="P767" s="185">
        <f>O767*H767</f>
        <v>0</v>
      </c>
      <c r="Q767" s="185">
        <v>0</v>
      </c>
      <c r="R767" s="185">
        <f>Q767*H767</f>
        <v>0</v>
      </c>
      <c r="S767" s="185">
        <v>0</v>
      </c>
      <c r="T767" s="186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187" t="s">
        <v>476</v>
      </c>
      <c r="AT767" s="187" t="s">
        <v>138</v>
      </c>
      <c r="AU767" s="187" t="s">
        <v>81</v>
      </c>
      <c r="AY767" s="18" t="s">
        <v>136</v>
      </c>
      <c r="BE767" s="188">
        <f>IF(N767="základní",J767,0)</f>
        <v>0</v>
      </c>
      <c r="BF767" s="188">
        <f>IF(N767="snížená",J767,0)</f>
        <v>0</v>
      </c>
      <c r="BG767" s="188">
        <f>IF(N767="zákl. přenesená",J767,0)</f>
        <v>0</v>
      </c>
      <c r="BH767" s="188">
        <f>IF(N767="sníž. přenesená",J767,0)</f>
        <v>0</v>
      </c>
      <c r="BI767" s="188">
        <f>IF(N767="nulová",J767,0)</f>
        <v>0</v>
      </c>
      <c r="BJ767" s="18" t="s">
        <v>79</v>
      </c>
      <c r="BK767" s="188">
        <f>ROUND(I767*H767,2)</f>
        <v>0</v>
      </c>
      <c r="BL767" s="18" t="s">
        <v>476</v>
      </c>
      <c r="BM767" s="187" t="s">
        <v>905</v>
      </c>
    </row>
    <row r="768" spans="1:65" s="2" customFormat="1" ht="11.25">
      <c r="A768" s="35"/>
      <c r="B768" s="36"/>
      <c r="C768" s="37"/>
      <c r="D768" s="189" t="s">
        <v>144</v>
      </c>
      <c r="E768" s="37"/>
      <c r="F768" s="190" t="s">
        <v>906</v>
      </c>
      <c r="G768" s="37"/>
      <c r="H768" s="37"/>
      <c r="I768" s="191"/>
      <c r="J768" s="37"/>
      <c r="K768" s="37"/>
      <c r="L768" s="40"/>
      <c r="M768" s="192"/>
      <c r="N768" s="193"/>
      <c r="O768" s="65"/>
      <c r="P768" s="65"/>
      <c r="Q768" s="65"/>
      <c r="R768" s="65"/>
      <c r="S768" s="65"/>
      <c r="T768" s="66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T768" s="18" t="s">
        <v>144</v>
      </c>
      <c r="AU768" s="18" t="s">
        <v>81</v>
      </c>
    </row>
    <row r="769" spans="1:65" s="2" customFormat="1" ht="24.2" customHeight="1">
      <c r="A769" s="35"/>
      <c r="B769" s="36"/>
      <c r="C769" s="206" t="s">
        <v>907</v>
      </c>
      <c r="D769" s="206" t="s">
        <v>159</v>
      </c>
      <c r="E769" s="207" t="s">
        <v>908</v>
      </c>
      <c r="F769" s="208" t="s">
        <v>909</v>
      </c>
      <c r="G769" s="209" t="s">
        <v>154</v>
      </c>
      <c r="H769" s="210">
        <v>3</v>
      </c>
      <c r="I769" s="211"/>
      <c r="J769" s="212">
        <f>ROUND(I769*H769,2)</f>
        <v>0</v>
      </c>
      <c r="K769" s="213"/>
      <c r="L769" s="214"/>
      <c r="M769" s="215" t="s">
        <v>19</v>
      </c>
      <c r="N769" s="216" t="s">
        <v>42</v>
      </c>
      <c r="O769" s="65"/>
      <c r="P769" s="185">
        <f>O769*H769</f>
        <v>0</v>
      </c>
      <c r="Q769" s="185">
        <v>5.0299999999999997E-3</v>
      </c>
      <c r="R769" s="185">
        <f>Q769*H769</f>
        <v>1.5089999999999999E-2</v>
      </c>
      <c r="S769" s="185">
        <v>0</v>
      </c>
      <c r="T769" s="186">
        <f>S769*H769</f>
        <v>0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187" t="s">
        <v>574</v>
      </c>
      <c r="AT769" s="187" t="s">
        <v>159</v>
      </c>
      <c r="AU769" s="187" t="s">
        <v>81</v>
      </c>
      <c r="AY769" s="18" t="s">
        <v>136</v>
      </c>
      <c r="BE769" s="188">
        <f>IF(N769="základní",J769,0)</f>
        <v>0</v>
      </c>
      <c r="BF769" s="188">
        <f>IF(N769="snížená",J769,0)</f>
        <v>0</v>
      </c>
      <c r="BG769" s="188">
        <f>IF(N769="zákl. přenesená",J769,0)</f>
        <v>0</v>
      </c>
      <c r="BH769" s="188">
        <f>IF(N769="sníž. přenesená",J769,0)</f>
        <v>0</v>
      </c>
      <c r="BI769" s="188">
        <f>IF(N769="nulová",J769,0)</f>
        <v>0</v>
      </c>
      <c r="BJ769" s="18" t="s">
        <v>79</v>
      </c>
      <c r="BK769" s="188">
        <f>ROUND(I769*H769,2)</f>
        <v>0</v>
      </c>
      <c r="BL769" s="18" t="s">
        <v>476</v>
      </c>
      <c r="BM769" s="187" t="s">
        <v>910</v>
      </c>
    </row>
    <row r="770" spans="1:65" s="13" customFormat="1" ht="11.25">
      <c r="B770" s="194"/>
      <c r="C770" s="195"/>
      <c r="D770" s="196" t="s">
        <v>157</v>
      </c>
      <c r="E770" s="197" t="s">
        <v>19</v>
      </c>
      <c r="F770" s="198" t="s">
        <v>911</v>
      </c>
      <c r="G770" s="195"/>
      <c r="H770" s="199">
        <v>1</v>
      </c>
      <c r="I770" s="200"/>
      <c r="J770" s="195"/>
      <c r="K770" s="195"/>
      <c r="L770" s="201"/>
      <c r="M770" s="202"/>
      <c r="N770" s="203"/>
      <c r="O770" s="203"/>
      <c r="P770" s="203"/>
      <c r="Q770" s="203"/>
      <c r="R770" s="203"/>
      <c r="S770" s="203"/>
      <c r="T770" s="204"/>
      <c r="AT770" s="205" t="s">
        <v>157</v>
      </c>
      <c r="AU770" s="205" t="s">
        <v>81</v>
      </c>
      <c r="AV770" s="13" t="s">
        <v>81</v>
      </c>
      <c r="AW770" s="13" t="s">
        <v>32</v>
      </c>
      <c r="AX770" s="13" t="s">
        <v>71</v>
      </c>
      <c r="AY770" s="205" t="s">
        <v>136</v>
      </c>
    </row>
    <row r="771" spans="1:65" s="13" customFormat="1" ht="11.25">
      <c r="B771" s="194"/>
      <c r="C771" s="195"/>
      <c r="D771" s="196" t="s">
        <v>157</v>
      </c>
      <c r="E771" s="197" t="s">
        <v>19</v>
      </c>
      <c r="F771" s="198" t="s">
        <v>912</v>
      </c>
      <c r="G771" s="195"/>
      <c r="H771" s="199">
        <v>1</v>
      </c>
      <c r="I771" s="200"/>
      <c r="J771" s="195"/>
      <c r="K771" s="195"/>
      <c r="L771" s="201"/>
      <c r="M771" s="202"/>
      <c r="N771" s="203"/>
      <c r="O771" s="203"/>
      <c r="P771" s="203"/>
      <c r="Q771" s="203"/>
      <c r="R771" s="203"/>
      <c r="S771" s="203"/>
      <c r="T771" s="204"/>
      <c r="AT771" s="205" t="s">
        <v>157</v>
      </c>
      <c r="AU771" s="205" t="s">
        <v>81</v>
      </c>
      <c r="AV771" s="13" t="s">
        <v>81</v>
      </c>
      <c r="AW771" s="13" t="s">
        <v>32</v>
      </c>
      <c r="AX771" s="13" t="s">
        <v>71</v>
      </c>
      <c r="AY771" s="205" t="s">
        <v>136</v>
      </c>
    </row>
    <row r="772" spans="1:65" s="13" customFormat="1" ht="11.25">
      <c r="B772" s="194"/>
      <c r="C772" s="195"/>
      <c r="D772" s="196" t="s">
        <v>157</v>
      </c>
      <c r="E772" s="197" t="s">
        <v>19</v>
      </c>
      <c r="F772" s="198" t="s">
        <v>913</v>
      </c>
      <c r="G772" s="195"/>
      <c r="H772" s="199">
        <v>1</v>
      </c>
      <c r="I772" s="200"/>
      <c r="J772" s="195"/>
      <c r="K772" s="195"/>
      <c r="L772" s="201"/>
      <c r="M772" s="202"/>
      <c r="N772" s="203"/>
      <c r="O772" s="203"/>
      <c r="P772" s="203"/>
      <c r="Q772" s="203"/>
      <c r="R772" s="203"/>
      <c r="S772" s="203"/>
      <c r="T772" s="204"/>
      <c r="AT772" s="205" t="s">
        <v>157</v>
      </c>
      <c r="AU772" s="205" t="s">
        <v>81</v>
      </c>
      <c r="AV772" s="13" t="s">
        <v>81</v>
      </c>
      <c r="AW772" s="13" t="s">
        <v>32</v>
      </c>
      <c r="AX772" s="13" t="s">
        <v>71</v>
      </c>
      <c r="AY772" s="205" t="s">
        <v>136</v>
      </c>
    </row>
    <row r="773" spans="1:65" s="2" customFormat="1" ht="33" customHeight="1">
      <c r="A773" s="35"/>
      <c r="B773" s="36"/>
      <c r="C773" s="175" t="s">
        <v>914</v>
      </c>
      <c r="D773" s="175" t="s">
        <v>138</v>
      </c>
      <c r="E773" s="176" t="s">
        <v>915</v>
      </c>
      <c r="F773" s="177" t="s">
        <v>916</v>
      </c>
      <c r="G773" s="178" t="s">
        <v>154</v>
      </c>
      <c r="H773" s="179">
        <v>1</v>
      </c>
      <c r="I773" s="180"/>
      <c r="J773" s="181">
        <f>ROUND(I773*H773,2)</f>
        <v>0</v>
      </c>
      <c r="K773" s="182"/>
      <c r="L773" s="40"/>
      <c r="M773" s="183" t="s">
        <v>19</v>
      </c>
      <c r="N773" s="184" t="s">
        <v>42</v>
      </c>
      <c r="O773" s="65"/>
      <c r="P773" s="185">
        <f>O773*H773</f>
        <v>0</v>
      </c>
      <c r="Q773" s="185">
        <v>0</v>
      </c>
      <c r="R773" s="185">
        <f>Q773*H773</f>
        <v>0</v>
      </c>
      <c r="S773" s="185">
        <v>0</v>
      </c>
      <c r="T773" s="186">
        <f>S773*H773</f>
        <v>0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187" t="s">
        <v>476</v>
      </c>
      <c r="AT773" s="187" t="s">
        <v>138</v>
      </c>
      <c r="AU773" s="187" t="s">
        <v>81</v>
      </c>
      <c r="AY773" s="18" t="s">
        <v>136</v>
      </c>
      <c r="BE773" s="188">
        <f>IF(N773="základní",J773,0)</f>
        <v>0</v>
      </c>
      <c r="BF773" s="188">
        <f>IF(N773="snížená",J773,0)</f>
        <v>0</v>
      </c>
      <c r="BG773" s="188">
        <f>IF(N773="zákl. přenesená",J773,0)</f>
        <v>0</v>
      </c>
      <c r="BH773" s="188">
        <f>IF(N773="sníž. přenesená",J773,0)</f>
        <v>0</v>
      </c>
      <c r="BI773" s="188">
        <f>IF(N773="nulová",J773,0)</f>
        <v>0</v>
      </c>
      <c r="BJ773" s="18" t="s">
        <v>79</v>
      </c>
      <c r="BK773" s="188">
        <f>ROUND(I773*H773,2)</f>
        <v>0</v>
      </c>
      <c r="BL773" s="18" t="s">
        <v>476</v>
      </c>
      <c r="BM773" s="187" t="s">
        <v>917</v>
      </c>
    </row>
    <row r="774" spans="1:65" s="2" customFormat="1" ht="11.25">
      <c r="A774" s="35"/>
      <c r="B774" s="36"/>
      <c r="C774" s="37"/>
      <c r="D774" s="189" t="s">
        <v>144</v>
      </c>
      <c r="E774" s="37"/>
      <c r="F774" s="190" t="s">
        <v>918</v>
      </c>
      <c r="G774" s="37"/>
      <c r="H774" s="37"/>
      <c r="I774" s="191"/>
      <c r="J774" s="37"/>
      <c r="K774" s="37"/>
      <c r="L774" s="40"/>
      <c r="M774" s="192"/>
      <c r="N774" s="193"/>
      <c r="O774" s="65"/>
      <c r="P774" s="65"/>
      <c r="Q774" s="65"/>
      <c r="R774" s="65"/>
      <c r="S774" s="65"/>
      <c r="T774" s="66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T774" s="18" t="s">
        <v>144</v>
      </c>
      <c r="AU774" s="18" t="s">
        <v>81</v>
      </c>
    </row>
    <row r="775" spans="1:65" s="2" customFormat="1" ht="24.2" customHeight="1">
      <c r="A775" s="35"/>
      <c r="B775" s="36"/>
      <c r="C775" s="206" t="s">
        <v>919</v>
      </c>
      <c r="D775" s="206" t="s">
        <v>159</v>
      </c>
      <c r="E775" s="207" t="s">
        <v>920</v>
      </c>
      <c r="F775" s="208" t="s">
        <v>921</v>
      </c>
      <c r="G775" s="209" t="s">
        <v>154</v>
      </c>
      <c r="H775" s="210">
        <v>1</v>
      </c>
      <c r="I775" s="211"/>
      <c r="J775" s="212">
        <f>ROUND(I775*H775,2)</f>
        <v>0</v>
      </c>
      <c r="K775" s="213"/>
      <c r="L775" s="214"/>
      <c r="M775" s="215" t="s">
        <v>19</v>
      </c>
      <c r="N775" s="216" t="s">
        <v>42</v>
      </c>
      <c r="O775" s="65"/>
      <c r="P775" s="185">
        <f>O775*H775</f>
        <v>0</v>
      </c>
      <c r="Q775" s="185">
        <v>1.78E-2</v>
      </c>
      <c r="R775" s="185">
        <f>Q775*H775</f>
        <v>1.78E-2</v>
      </c>
      <c r="S775" s="185">
        <v>0</v>
      </c>
      <c r="T775" s="186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187" t="s">
        <v>574</v>
      </c>
      <c r="AT775" s="187" t="s">
        <v>159</v>
      </c>
      <c r="AU775" s="187" t="s">
        <v>81</v>
      </c>
      <c r="AY775" s="18" t="s">
        <v>136</v>
      </c>
      <c r="BE775" s="188">
        <f>IF(N775="základní",J775,0)</f>
        <v>0</v>
      </c>
      <c r="BF775" s="188">
        <f>IF(N775="snížená",J775,0)</f>
        <v>0</v>
      </c>
      <c r="BG775" s="188">
        <f>IF(N775="zákl. přenesená",J775,0)</f>
        <v>0</v>
      </c>
      <c r="BH775" s="188">
        <f>IF(N775="sníž. přenesená",J775,0)</f>
        <v>0</v>
      </c>
      <c r="BI775" s="188">
        <f>IF(N775="nulová",J775,0)</f>
        <v>0</v>
      </c>
      <c r="BJ775" s="18" t="s">
        <v>79</v>
      </c>
      <c r="BK775" s="188">
        <f>ROUND(I775*H775,2)</f>
        <v>0</v>
      </c>
      <c r="BL775" s="18" t="s">
        <v>476</v>
      </c>
      <c r="BM775" s="187" t="s">
        <v>922</v>
      </c>
    </row>
    <row r="776" spans="1:65" s="2" customFormat="1" ht="49.15" customHeight="1">
      <c r="A776" s="35"/>
      <c r="B776" s="36"/>
      <c r="C776" s="175" t="s">
        <v>923</v>
      </c>
      <c r="D776" s="175" t="s">
        <v>138</v>
      </c>
      <c r="E776" s="176" t="s">
        <v>924</v>
      </c>
      <c r="F776" s="177" t="s">
        <v>925</v>
      </c>
      <c r="G776" s="178" t="s">
        <v>154</v>
      </c>
      <c r="H776" s="179">
        <v>15</v>
      </c>
      <c r="I776" s="180"/>
      <c r="J776" s="181">
        <f>ROUND(I776*H776,2)</f>
        <v>0</v>
      </c>
      <c r="K776" s="182"/>
      <c r="L776" s="40"/>
      <c r="M776" s="183" t="s">
        <v>19</v>
      </c>
      <c r="N776" s="184" t="s">
        <v>42</v>
      </c>
      <c r="O776" s="65"/>
      <c r="P776" s="185">
        <f>O776*H776</f>
        <v>0</v>
      </c>
      <c r="Q776" s="185">
        <v>0</v>
      </c>
      <c r="R776" s="185">
        <f>Q776*H776</f>
        <v>0</v>
      </c>
      <c r="S776" s="185">
        <v>0</v>
      </c>
      <c r="T776" s="186">
        <f>S776*H776</f>
        <v>0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187" t="s">
        <v>476</v>
      </c>
      <c r="AT776" s="187" t="s">
        <v>138</v>
      </c>
      <c r="AU776" s="187" t="s">
        <v>81</v>
      </c>
      <c r="AY776" s="18" t="s">
        <v>136</v>
      </c>
      <c r="BE776" s="188">
        <f>IF(N776="základní",J776,0)</f>
        <v>0</v>
      </c>
      <c r="BF776" s="188">
        <f>IF(N776="snížená",J776,0)</f>
        <v>0</v>
      </c>
      <c r="BG776" s="188">
        <f>IF(N776="zákl. přenesená",J776,0)</f>
        <v>0</v>
      </c>
      <c r="BH776" s="188">
        <f>IF(N776="sníž. přenesená",J776,0)</f>
        <v>0</v>
      </c>
      <c r="BI776" s="188">
        <f>IF(N776="nulová",J776,0)</f>
        <v>0</v>
      </c>
      <c r="BJ776" s="18" t="s">
        <v>79</v>
      </c>
      <c r="BK776" s="188">
        <f>ROUND(I776*H776,2)</f>
        <v>0</v>
      </c>
      <c r="BL776" s="18" t="s">
        <v>476</v>
      </c>
      <c r="BM776" s="187" t="s">
        <v>926</v>
      </c>
    </row>
    <row r="777" spans="1:65" s="2" customFormat="1" ht="11.25">
      <c r="A777" s="35"/>
      <c r="B777" s="36"/>
      <c r="C777" s="37"/>
      <c r="D777" s="189" t="s">
        <v>144</v>
      </c>
      <c r="E777" s="37"/>
      <c r="F777" s="190" t="s">
        <v>927</v>
      </c>
      <c r="G777" s="37"/>
      <c r="H777" s="37"/>
      <c r="I777" s="191"/>
      <c r="J777" s="37"/>
      <c r="K777" s="37"/>
      <c r="L777" s="40"/>
      <c r="M777" s="192"/>
      <c r="N777" s="193"/>
      <c r="O777" s="65"/>
      <c r="P777" s="65"/>
      <c r="Q777" s="65"/>
      <c r="R777" s="65"/>
      <c r="S777" s="65"/>
      <c r="T777" s="66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T777" s="18" t="s">
        <v>144</v>
      </c>
      <c r="AU777" s="18" t="s">
        <v>81</v>
      </c>
    </row>
    <row r="778" spans="1:65" s="2" customFormat="1" ht="24.2" customHeight="1">
      <c r="A778" s="35"/>
      <c r="B778" s="36"/>
      <c r="C778" s="206" t="s">
        <v>928</v>
      </c>
      <c r="D778" s="206" t="s">
        <v>159</v>
      </c>
      <c r="E778" s="207" t="s">
        <v>929</v>
      </c>
      <c r="F778" s="208" t="s">
        <v>930</v>
      </c>
      <c r="G778" s="209" t="s">
        <v>154</v>
      </c>
      <c r="H778" s="210">
        <v>15</v>
      </c>
      <c r="I778" s="211"/>
      <c r="J778" s="212">
        <f>ROUND(I778*H778,2)</f>
        <v>0</v>
      </c>
      <c r="K778" s="213"/>
      <c r="L778" s="214"/>
      <c r="M778" s="215" t="s">
        <v>19</v>
      </c>
      <c r="N778" s="216" t="s">
        <v>42</v>
      </c>
      <c r="O778" s="65"/>
      <c r="P778" s="185">
        <f>O778*H778</f>
        <v>0</v>
      </c>
      <c r="Q778" s="185">
        <v>4.0000000000000003E-5</v>
      </c>
      <c r="R778" s="185">
        <f>Q778*H778</f>
        <v>6.0000000000000006E-4</v>
      </c>
      <c r="S778" s="185">
        <v>0</v>
      </c>
      <c r="T778" s="186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187" t="s">
        <v>574</v>
      </c>
      <c r="AT778" s="187" t="s">
        <v>159</v>
      </c>
      <c r="AU778" s="187" t="s">
        <v>81</v>
      </c>
      <c r="AY778" s="18" t="s">
        <v>136</v>
      </c>
      <c r="BE778" s="188">
        <f>IF(N778="základní",J778,0)</f>
        <v>0</v>
      </c>
      <c r="BF778" s="188">
        <f>IF(N778="snížená",J778,0)</f>
        <v>0</v>
      </c>
      <c r="BG778" s="188">
        <f>IF(N778="zákl. přenesená",J778,0)</f>
        <v>0</v>
      </c>
      <c r="BH778" s="188">
        <f>IF(N778="sníž. přenesená",J778,0)</f>
        <v>0</v>
      </c>
      <c r="BI778" s="188">
        <f>IF(N778="nulová",J778,0)</f>
        <v>0</v>
      </c>
      <c r="BJ778" s="18" t="s">
        <v>79</v>
      </c>
      <c r="BK778" s="188">
        <f>ROUND(I778*H778,2)</f>
        <v>0</v>
      </c>
      <c r="BL778" s="18" t="s">
        <v>476</v>
      </c>
      <c r="BM778" s="187" t="s">
        <v>931</v>
      </c>
    </row>
    <row r="779" spans="1:65" s="2" customFormat="1" ht="16.5" customHeight="1">
      <c r="A779" s="35"/>
      <c r="B779" s="36"/>
      <c r="C779" s="206" t="s">
        <v>932</v>
      </c>
      <c r="D779" s="206" t="s">
        <v>159</v>
      </c>
      <c r="E779" s="207" t="s">
        <v>933</v>
      </c>
      <c r="F779" s="208" t="s">
        <v>934</v>
      </c>
      <c r="G779" s="209" t="s">
        <v>154</v>
      </c>
      <c r="H779" s="210">
        <v>15</v>
      </c>
      <c r="I779" s="211"/>
      <c r="J779" s="212">
        <f>ROUND(I779*H779,2)</f>
        <v>0</v>
      </c>
      <c r="K779" s="213"/>
      <c r="L779" s="214"/>
      <c r="M779" s="215" t="s">
        <v>19</v>
      </c>
      <c r="N779" s="216" t="s">
        <v>42</v>
      </c>
      <c r="O779" s="65"/>
      <c r="P779" s="185">
        <f>O779*H779</f>
        <v>0</v>
      </c>
      <c r="Q779" s="185">
        <v>3.0000000000000001E-5</v>
      </c>
      <c r="R779" s="185">
        <f>Q779*H779</f>
        <v>4.4999999999999999E-4</v>
      </c>
      <c r="S779" s="185">
        <v>0</v>
      </c>
      <c r="T779" s="186">
        <f>S779*H779</f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187" t="s">
        <v>574</v>
      </c>
      <c r="AT779" s="187" t="s">
        <v>159</v>
      </c>
      <c r="AU779" s="187" t="s">
        <v>81</v>
      </c>
      <c r="AY779" s="18" t="s">
        <v>136</v>
      </c>
      <c r="BE779" s="188">
        <f>IF(N779="základní",J779,0)</f>
        <v>0</v>
      </c>
      <c r="BF779" s="188">
        <f>IF(N779="snížená",J779,0)</f>
        <v>0</v>
      </c>
      <c r="BG779" s="188">
        <f>IF(N779="zákl. přenesená",J779,0)</f>
        <v>0</v>
      </c>
      <c r="BH779" s="188">
        <f>IF(N779="sníž. přenesená",J779,0)</f>
        <v>0</v>
      </c>
      <c r="BI779" s="188">
        <f>IF(N779="nulová",J779,0)</f>
        <v>0</v>
      </c>
      <c r="BJ779" s="18" t="s">
        <v>79</v>
      </c>
      <c r="BK779" s="188">
        <f>ROUND(I779*H779,2)</f>
        <v>0</v>
      </c>
      <c r="BL779" s="18" t="s">
        <v>476</v>
      </c>
      <c r="BM779" s="187" t="s">
        <v>935</v>
      </c>
    </row>
    <row r="780" spans="1:65" s="2" customFormat="1" ht="16.5" customHeight="1">
      <c r="A780" s="35"/>
      <c r="B780" s="36"/>
      <c r="C780" s="206" t="s">
        <v>936</v>
      </c>
      <c r="D780" s="206" t="s">
        <v>159</v>
      </c>
      <c r="E780" s="207" t="s">
        <v>937</v>
      </c>
      <c r="F780" s="208" t="s">
        <v>938</v>
      </c>
      <c r="G780" s="209" t="s">
        <v>154</v>
      </c>
      <c r="H780" s="210">
        <v>15</v>
      </c>
      <c r="I780" s="211"/>
      <c r="J780" s="212">
        <f>ROUND(I780*H780,2)</f>
        <v>0</v>
      </c>
      <c r="K780" s="213"/>
      <c r="L780" s="214"/>
      <c r="M780" s="215" t="s">
        <v>19</v>
      </c>
      <c r="N780" s="216" t="s">
        <v>42</v>
      </c>
      <c r="O780" s="65"/>
      <c r="P780" s="185">
        <f>O780*H780</f>
        <v>0</v>
      </c>
      <c r="Q780" s="185">
        <v>1.0000000000000001E-5</v>
      </c>
      <c r="R780" s="185">
        <f>Q780*H780</f>
        <v>1.5000000000000001E-4</v>
      </c>
      <c r="S780" s="185">
        <v>0</v>
      </c>
      <c r="T780" s="186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187" t="s">
        <v>574</v>
      </c>
      <c r="AT780" s="187" t="s">
        <v>159</v>
      </c>
      <c r="AU780" s="187" t="s">
        <v>81</v>
      </c>
      <c r="AY780" s="18" t="s">
        <v>136</v>
      </c>
      <c r="BE780" s="188">
        <f>IF(N780="základní",J780,0)</f>
        <v>0</v>
      </c>
      <c r="BF780" s="188">
        <f>IF(N780="snížená",J780,0)</f>
        <v>0</v>
      </c>
      <c r="BG780" s="188">
        <f>IF(N780="zákl. přenesená",J780,0)</f>
        <v>0</v>
      </c>
      <c r="BH780" s="188">
        <f>IF(N780="sníž. přenesená",J780,0)</f>
        <v>0</v>
      </c>
      <c r="BI780" s="188">
        <f>IF(N780="nulová",J780,0)</f>
        <v>0</v>
      </c>
      <c r="BJ780" s="18" t="s">
        <v>79</v>
      </c>
      <c r="BK780" s="188">
        <f>ROUND(I780*H780,2)</f>
        <v>0</v>
      </c>
      <c r="BL780" s="18" t="s">
        <v>476</v>
      </c>
      <c r="BM780" s="187" t="s">
        <v>939</v>
      </c>
    </row>
    <row r="781" spans="1:65" s="2" customFormat="1" ht="49.15" customHeight="1">
      <c r="A781" s="35"/>
      <c r="B781" s="36"/>
      <c r="C781" s="175" t="s">
        <v>940</v>
      </c>
      <c r="D781" s="175" t="s">
        <v>138</v>
      </c>
      <c r="E781" s="176" t="s">
        <v>941</v>
      </c>
      <c r="F781" s="177" t="s">
        <v>942</v>
      </c>
      <c r="G781" s="178" t="s">
        <v>154</v>
      </c>
      <c r="H781" s="179">
        <v>4</v>
      </c>
      <c r="I781" s="180"/>
      <c r="J781" s="181">
        <f>ROUND(I781*H781,2)</f>
        <v>0</v>
      </c>
      <c r="K781" s="182"/>
      <c r="L781" s="40"/>
      <c r="M781" s="183" t="s">
        <v>19</v>
      </c>
      <c r="N781" s="184" t="s">
        <v>42</v>
      </c>
      <c r="O781" s="65"/>
      <c r="P781" s="185">
        <f>O781*H781</f>
        <v>0</v>
      </c>
      <c r="Q781" s="185">
        <v>0</v>
      </c>
      <c r="R781" s="185">
        <f>Q781*H781</f>
        <v>0</v>
      </c>
      <c r="S781" s="185">
        <v>0</v>
      </c>
      <c r="T781" s="186">
        <f>S781*H781</f>
        <v>0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187" t="s">
        <v>476</v>
      </c>
      <c r="AT781" s="187" t="s">
        <v>138</v>
      </c>
      <c r="AU781" s="187" t="s">
        <v>81</v>
      </c>
      <c r="AY781" s="18" t="s">
        <v>136</v>
      </c>
      <c r="BE781" s="188">
        <f>IF(N781="základní",J781,0)</f>
        <v>0</v>
      </c>
      <c r="BF781" s="188">
        <f>IF(N781="snížená",J781,0)</f>
        <v>0</v>
      </c>
      <c r="BG781" s="188">
        <f>IF(N781="zákl. přenesená",J781,0)</f>
        <v>0</v>
      </c>
      <c r="BH781" s="188">
        <f>IF(N781="sníž. přenesená",J781,0)</f>
        <v>0</v>
      </c>
      <c r="BI781" s="188">
        <f>IF(N781="nulová",J781,0)</f>
        <v>0</v>
      </c>
      <c r="BJ781" s="18" t="s">
        <v>79</v>
      </c>
      <c r="BK781" s="188">
        <f>ROUND(I781*H781,2)</f>
        <v>0</v>
      </c>
      <c r="BL781" s="18" t="s">
        <v>476</v>
      </c>
      <c r="BM781" s="187" t="s">
        <v>943</v>
      </c>
    </row>
    <row r="782" spans="1:65" s="2" customFormat="1" ht="11.25">
      <c r="A782" s="35"/>
      <c r="B782" s="36"/>
      <c r="C782" s="37"/>
      <c r="D782" s="189" t="s">
        <v>144</v>
      </c>
      <c r="E782" s="37"/>
      <c r="F782" s="190" t="s">
        <v>944</v>
      </c>
      <c r="G782" s="37"/>
      <c r="H782" s="37"/>
      <c r="I782" s="191"/>
      <c r="J782" s="37"/>
      <c r="K782" s="37"/>
      <c r="L782" s="40"/>
      <c r="M782" s="192"/>
      <c r="N782" s="193"/>
      <c r="O782" s="65"/>
      <c r="P782" s="65"/>
      <c r="Q782" s="65"/>
      <c r="R782" s="65"/>
      <c r="S782" s="65"/>
      <c r="T782" s="66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T782" s="18" t="s">
        <v>144</v>
      </c>
      <c r="AU782" s="18" t="s">
        <v>81</v>
      </c>
    </row>
    <row r="783" spans="1:65" s="2" customFormat="1" ht="24.2" customHeight="1">
      <c r="A783" s="35"/>
      <c r="B783" s="36"/>
      <c r="C783" s="206" t="s">
        <v>945</v>
      </c>
      <c r="D783" s="206" t="s">
        <v>159</v>
      </c>
      <c r="E783" s="207" t="s">
        <v>946</v>
      </c>
      <c r="F783" s="208" t="s">
        <v>947</v>
      </c>
      <c r="G783" s="209" t="s">
        <v>154</v>
      </c>
      <c r="H783" s="210">
        <v>4</v>
      </c>
      <c r="I783" s="211"/>
      <c r="J783" s="212">
        <f>ROUND(I783*H783,2)</f>
        <v>0</v>
      </c>
      <c r="K783" s="213"/>
      <c r="L783" s="214"/>
      <c r="M783" s="215" t="s">
        <v>19</v>
      </c>
      <c r="N783" s="216" t="s">
        <v>42</v>
      </c>
      <c r="O783" s="65"/>
      <c r="P783" s="185">
        <f>O783*H783</f>
        <v>0</v>
      </c>
      <c r="Q783" s="185">
        <v>4.0000000000000003E-5</v>
      </c>
      <c r="R783" s="185">
        <f>Q783*H783</f>
        <v>1.6000000000000001E-4</v>
      </c>
      <c r="S783" s="185">
        <v>0</v>
      </c>
      <c r="T783" s="186">
        <f>S783*H783</f>
        <v>0</v>
      </c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R783" s="187" t="s">
        <v>574</v>
      </c>
      <c r="AT783" s="187" t="s">
        <v>159</v>
      </c>
      <c r="AU783" s="187" t="s">
        <v>81</v>
      </c>
      <c r="AY783" s="18" t="s">
        <v>136</v>
      </c>
      <c r="BE783" s="188">
        <f>IF(N783="základní",J783,0)</f>
        <v>0</v>
      </c>
      <c r="BF783" s="188">
        <f>IF(N783="snížená",J783,0)</f>
        <v>0</v>
      </c>
      <c r="BG783" s="188">
        <f>IF(N783="zákl. přenesená",J783,0)</f>
        <v>0</v>
      </c>
      <c r="BH783" s="188">
        <f>IF(N783="sníž. přenesená",J783,0)</f>
        <v>0</v>
      </c>
      <c r="BI783" s="188">
        <f>IF(N783="nulová",J783,0)</f>
        <v>0</v>
      </c>
      <c r="BJ783" s="18" t="s">
        <v>79</v>
      </c>
      <c r="BK783" s="188">
        <f>ROUND(I783*H783,2)</f>
        <v>0</v>
      </c>
      <c r="BL783" s="18" t="s">
        <v>476</v>
      </c>
      <c r="BM783" s="187" t="s">
        <v>948</v>
      </c>
    </row>
    <row r="784" spans="1:65" s="2" customFormat="1" ht="16.5" customHeight="1">
      <c r="A784" s="35"/>
      <c r="B784" s="36"/>
      <c r="C784" s="206" t="s">
        <v>949</v>
      </c>
      <c r="D784" s="206" t="s">
        <v>159</v>
      </c>
      <c r="E784" s="207" t="s">
        <v>950</v>
      </c>
      <c r="F784" s="208" t="s">
        <v>951</v>
      </c>
      <c r="G784" s="209" t="s">
        <v>154</v>
      </c>
      <c r="H784" s="210">
        <v>4</v>
      </c>
      <c r="I784" s="211"/>
      <c r="J784" s="212">
        <f>ROUND(I784*H784,2)</f>
        <v>0</v>
      </c>
      <c r="K784" s="213"/>
      <c r="L784" s="214"/>
      <c r="M784" s="215" t="s">
        <v>19</v>
      </c>
      <c r="N784" s="216" t="s">
        <v>42</v>
      </c>
      <c r="O784" s="65"/>
      <c r="P784" s="185">
        <f>O784*H784</f>
        <v>0</v>
      </c>
      <c r="Q784" s="185">
        <v>3.0000000000000001E-5</v>
      </c>
      <c r="R784" s="185">
        <f>Q784*H784</f>
        <v>1.2E-4</v>
      </c>
      <c r="S784" s="185">
        <v>0</v>
      </c>
      <c r="T784" s="186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187" t="s">
        <v>574</v>
      </c>
      <c r="AT784" s="187" t="s">
        <v>159</v>
      </c>
      <c r="AU784" s="187" t="s">
        <v>81</v>
      </c>
      <c r="AY784" s="18" t="s">
        <v>136</v>
      </c>
      <c r="BE784" s="188">
        <f>IF(N784="základní",J784,0)</f>
        <v>0</v>
      </c>
      <c r="BF784" s="188">
        <f>IF(N784="snížená",J784,0)</f>
        <v>0</v>
      </c>
      <c r="BG784" s="188">
        <f>IF(N784="zákl. přenesená",J784,0)</f>
        <v>0</v>
      </c>
      <c r="BH784" s="188">
        <f>IF(N784="sníž. přenesená",J784,0)</f>
        <v>0</v>
      </c>
      <c r="BI784" s="188">
        <f>IF(N784="nulová",J784,0)</f>
        <v>0</v>
      </c>
      <c r="BJ784" s="18" t="s">
        <v>79</v>
      </c>
      <c r="BK784" s="188">
        <f>ROUND(I784*H784,2)</f>
        <v>0</v>
      </c>
      <c r="BL784" s="18" t="s">
        <v>476</v>
      </c>
      <c r="BM784" s="187" t="s">
        <v>952</v>
      </c>
    </row>
    <row r="785" spans="1:65" s="2" customFormat="1" ht="16.5" customHeight="1">
      <c r="A785" s="35"/>
      <c r="B785" s="36"/>
      <c r="C785" s="206" t="s">
        <v>953</v>
      </c>
      <c r="D785" s="206" t="s">
        <v>159</v>
      </c>
      <c r="E785" s="207" t="s">
        <v>937</v>
      </c>
      <c r="F785" s="208" t="s">
        <v>938</v>
      </c>
      <c r="G785" s="209" t="s">
        <v>154</v>
      </c>
      <c r="H785" s="210">
        <v>4</v>
      </c>
      <c r="I785" s="211"/>
      <c r="J785" s="212">
        <f>ROUND(I785*H785,2)</f>
        <v>0</v>
      </c>
      <c r="K785" s="213"/>
      <c r="L785" s="214"/>
      <c r="M785" s="215" t="s">
        <v>19</v>
      </c>
      <c r="N785" s="216" t="s">
        <v>42</v>
      </c>
      <c r="O785" s="65"/>
      <c r="P785" s="185">
        <f>O785*H785</f>
        <v>0</v>
      </c>
      <c r="Q785" s="185">
        <v>1.0000000000000001E-5</v>
      </c>
      <c r="R785" s="185">
        <f>Q785*H785</f>
        <v>4.0000000000000003E-5</v>
      </c>
      <c r="S785" s="185">
        <v>0</v>
      </c>
      <c r="T785" s="186">
        <f>S785*H785</f>
        <v>0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187" t="s">
        <v>574</v>
      </c>
      <c r="AT785" s="187" t="s">
        <v>159</v>
      </c>
      <c r="AU785" s="187" t="s">
        <v>81</v>
      </c>
      <c r="AY785" s="18" t="s">
        <v>136</v>
      </c>
      <c r="BE785" s="188">
        <f>IF(N785="základní",J785,0)</f>
        <v>0</v>
      </c>
      <c r="BF785" s="188">
        <f>IF(N785="snížená",J785,0)</f>
        <v>0</v>
      </c>
      <c r="BG785" s="188">
        <f>IF(N785="zákl. přenesená",J785,0)</f>
        <v>0</v>
      </c>
      <c r="BH785" s="188">
        <f>IF(N785="sníž. přenesená",J785,0)</f>
        <v>0</v>
      </c>
      <c r="BI785" s="188">
        <f>IF(N785="nulová",J785,0)</f>
        <v>0</v>
      </c>
      <c r="BJ785" s="18" t="s">
        <v>79</v>
      </c>
      <c r="BK785" s="188">
        <f>ROUND(I785*H785,2)</f>
        <v>0</v>
      </c>
      <c r="BL785" s="18" t="s">
        <v>476</v>
      </c>
      <c r="BM785" s="187" t="s">
        <v>954</v>
      </c>
    </row>
    <row r="786" spans="1:65" s="2" customFormat="1" ht="49.15" customHeight="1">
      <c r="A786" s="35"/>
      <c r="B786" s="36"/>
      <c r="C786" s="175" t="s">
        <v>955</v>
      </c>
      <c r="D786" s="175" t="s">
        <v>138</v>
      </c>
      <c r="E786" s="176" t="s">
        <v>956</v>
      </c>
      <c r="F786" s="177" t="s">
        <v>957</v>
      </c>
      <c r="G786" s="178" t="s">
        <v>154</v>
      </c>
      <c r="H786" s="179">
        <v>20</v>
      </c>
      <c r="I786" s="180"/>
      <c r="J786" s="181">
        <f>ROUND(I786*H786,2)</f>
        <v>0</v>
      </c>
      <c r="K786" s="182"/>
      <c r="L786" s="40"/>
      <c r="M786" s="183" t="s">
        <v>19</v>
      </c>
      <c r="N786" s="184" t="s">
        <v>42</v>
      </c>
      <c r="O786" s="65"/>
      <c r="P786" s="185">
        <f>O786*H786</f>
        <v>0</v>
      </c>
      <c r="Q786" s="185">
        <v>0</v>
      </c>
      <c r="R786" s="185">
        <f>Q786*H786</f>
        <v>0</v>
      </c>
      <c r="S786" s="185">
        <v>0</v>
      </c>
      <c r="T786" s="186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187" t="s">
        <v>476</v>
      </c>
      <c r="AT786" s="187" t="s">
        <v>138</v>
      </c>
      <c r="AU786" s="187" t="s">
        <v>81</v>
      </c>
      <c r="AY786" s="18" t="s">
        <v>136</v>
      </c>
      <c r="BE786" s="188">
        <f>IF(N786="základní",J786,0)</f>
        <v>0</v>
      </c>
      <c r="BF786" s="188">
        <f>IF(N786="snížená",J786,0)</f>
        <v>0</v>
      </c>
      <c r="BG786" s="188">
        <f>IF(N786="zákl. přenesená",J786,0)</f>
        <v>0</v>
      </c>
      <c r="BH786" s="188">
        <f>IF(N786="sníž. přenesená",J786,0)</f>
        <v>0</v>
      </c>
      <c r="BI786" s="188">
        <f>IF(N786="nulová",J786,0)</f>
        <v>0</v>
      </c>
      <c r="BJ786" s="18" t="s">
        <v>79</v>
      </c>
      <c r="BK786" s="188">
        <f>ROUND(I786*H786,2)</f>
        <v>0</v>
      </c>
      <c r="BL786" s="18" t="s">
        <v>476</v>
      </c>
      <c r="BM786" s="187" t="s">
        <v>958</v>
      </c>
    </row>
    <row r="787" spans="1:65" s="2" customFormat="1" ht="11.25">
      <c r="A787" s="35"/>
      <c r="B787" s="36"/>
      <c r="C787" s="37"/>
      <c r="D787" s="189" t="s">
        <v>144</v>
      </c>
      <c r="E787" s="37"/>
      <c r="F787" s="190" t="s">
        <v>959</v>
      </c>
      <c r="G787" s="37"/>
      <c r="H787" s="37"/>
      <c r="I787" s="191"/>
      <c r="J787" s="37"/>
      <c r="K787" s="37"/>
      <c r="L787" s="40"/>
      <c r="M787" s="192"/>
      <c r="N787" s="193"/>
      <c r="O787" s="65"/>
      <c r="P787" s="65"/>
      <c r="Q787" s="65"/>
      <c r="R787" s="65"/>
      <c r="S787" s="65"/>
      <c r="T787" s="66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T787" s="18" t="s">
        <v>144</v>
      </c>
      <c r="AU787" s="18" t="s">
        <v>81</v>
      </c>
    </row>
    <row r="788" spans="1:65" s="2" customFormat="1" ht="24.2" customHeight="1">
      <c r="A788" s="35"/>
      <c r="B788" s="36"/>
      <c r="C788" s="206" t="s">
        <v>960</v>
      </c>
      <c r="D788" s="206" t="s">
        <v>159</v>
      </c>
      <c r="E788" s="207" t="s">
        <v>961</v>
      </c>
      <c r="F788" s="208" t="s">
        <v>962</v>
      </c>
      <c r="G788" s="209" t="s">
        <v>154</v>
      </c>
      <c r="H788" s="210">
        <v>20</v>
      </c>
      <c r="I788" s="211"/>
      <c r="J788" s="212">
        <f>ROUND(I788*H788,2)</f>
        <v>0</v>
      </c>
      <c r="K788" s="213"/>
      <c r="L788" s="214"/>
      <c r="M788" s="215" t="s">
        <v>19</v>
      </c>
      <c r="N788" s="216" t="s">
        <v>42</v>
      </c>
      <c r="O788" s="65"/>
      <c r="P788" s="185">
        <f>O788*H788</f>
        <v>0</v>
      </c>
      <c r="Q788" s="185">
        <v>4.0000000000000003E-5</v>
      </c>
      <c r="R788" s="185">
        <f>Q788*H788</f>
        <v>8.0000000000000004E-4</v>
      </c>
      <c r="S788" s="185">
        <v>0</v>
      </c>
      <c r="T788" s="186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187" t="s">
        <v>574</v>
      </c>
      <c r="AT788" s="187" t="s">
        <v>159</v>
      </c>
      <c r="AU788" s="187" t="s">
        <v>81</v>
      </c>
      <c r="AY788" s="18" t="s">
        <v>136</v>
      </c>
      <c r="BE788" s="188">
        <f>IF(N788="základní",J788,0)</f>
        <v>0</v>
      </c>
      <c r="BF788" s="188">
        <f>IF(N788="snížená",J788,0)</f>
        <v>0</v>
      </c>
      <c r="BG788" s="188">
        <f>IF(N788="zákl. přenesená",J788,0)</f>
        <v>0</v>
      </c>
      <c r="BH788" s="188">
        <f>IF(N788="sníž. přenesená",J788,0)</f>
        <v>0</v>
      </c>
      <c r="BI788" s="188">
        <f>IF(N788="nulová",J788,0)</f>
        <v>0</v>
      </c>
      <c r="BJ788" s="18" t="s">
        <v>79</v>
      </c>
      <c r="BK788" s="188">
        <f>ROUND(I788*H788,2)</f>
        <v>0</v>
      </c>
      <c r="BL788" s="18" t="s">
        <v>476</v>
      </c>
      <c r="BM788" s="187" t="s">
        <v>963</v>
      </c>
    </row>
    <row r="789" spans="1:65" s="2" customFormat="1" ht="16.5" customHeight="1">
      <c r="A789" s="35"/>
      <c r="B789" s="36"/>
      <c r="C789" s="206" t="s">
        <v>964</v>
      </c>
      <c r="D789" s="206" t="s">
        <v>159</v>
      </c>
      <c r="E789" s="207" t="s">
        <v>933</v>
      </c>
      <c r="F789" s="208" t="s">
        <v>934</v>
      </c>
      <c r="G789" s="209" t="s">
        <v>154</v>
      </c>
      <c r="H789" s="210">
        <v>20</v>
      </c>
      <c r="I789" s="211"/>
      <c r="J789" s="212">
        <f>ROUND(I789*H789,2)</f>
        <v>0</v>
      </c>
      <c r="K789" s="213"/>
      <c r="L789" s="214"/>
      <c r="M789" s="215" t="s">
        <v>19</v>
      </c>
      <c r="N789" s="216" t="s">
        <v>42</v>
      </c>
      <c r="O789" s="65"/>
      <c r="P789" s="185">
        <f>O789*H789</f>
        <v>0</v>
      </c>
      <c r="Q789" s="185">
        <v>3.0000000000000001E-5</v>
      </c>
      <c r="R789" s="185">
        <f>Q789*H789</f>
        <v>6.0000000000000006E-4</v>
      </c>
      <c r="S789" s="185">
        <v>0</v>
      </c>
      <c r="T789" s="186">
        <f>S789*H789</f>
        <v>0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187" t="s">
        <v>574</v>
      </c>
      <c r="AT789" s="187" t="s">
        <v>159</v>
      </c>
      <c r="AU789" s="187" t="s">
        <v>81</v>
      </c>
      <c r="AY789" s="18" t="s">
        <v>136</v>
      </c>
      <c r="BE789" s="188">
        <f>IF(N789="základní",J789,0)</f>
        <v>0</v>
      </c>
      <c r="BF789" s="188">
        <f>IF(N789="snížená",J789,0)</f>
        <v>0</v>
      </c>
      <c r="BG789" s="188">
        <f>IF(N789="zákl. přenesená",J789,0)</f>
        <v>0</v>
      </c>
      <c r="BH789" s="188">
        <f>IF(N789="sníž. přenesená",J789,0)</f>
        <v>0</v>
      </c>
      <c r="BI789" s="188">
        <f>IF(N789="nulová",J789,0)</f>
        <v>0</v>
      </c>
      <c r="BJ789" s="18" t="s">
        <v>79</v>
      </c>
      <c r="BK789" s="188">
        <f>ROUND(I789*H789,2)</f>
        <v>0</v>
      </c>
      <c r="BL789" s="18" t="s">
        <v>476</v>
      </c>
      <c r="BM789" s="187" t="s">
        <v>965</v>
      </c>
    </row>
    <row r="790" spans="1:65" s="2" customFormat="1" ht="16.5" customHeight="1">
      <c r="A790" s="35"/>
      <c r="B790" s="36"/>
      <c r="C790" s="206" t="s">
        <v>966</v>
      </c>
      <c r="D790" s="206" t="s">
        <v>159</v>
      </c>
      <c r="E790" s="207" t="s">
        <v>937</v>
      </c>
      <c r="F790" s="208" t="s">
        <v>938</v>
      </c>
      <c r="G790" s="209" t="s">
        <v>154</v>
      </c>
      <c r="H790" s="210">
        <v>20</v>
      </c>
      <c r="I790" s="211"/>
      <c r="J790" s="212">
        <f>ROUND(I790*H790,2)</f>
        <v>0</v>
      </c>
      <c r="K790" s="213"/>
      <c r="L790" s="214"/>
      <c r="M790" s="215" t="s">
        <v>19</v>
      </c>
      <c r="N790" s="216" t="s">
        <v>42</v>
      </c>
      <c r="O790" s="65"/>
      <c r="P790" s="185">
        <f>O790*H790</f>
        <v>0</v>
      </c>
      <c r="Q790" s="185">
        <v>1.0000000000000001E-5</v>
      </c>
      <c r="R790" s="185">
        <f>Q790*H790</f>
        <v>2.0000000000000001E-4</v>
      </c>
      <c r="S790" s="185">
        <v>0</v>
      </c>
      <c r="T790" s="186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187" t="s">
        <v>574</v>
      </c>
      <c r="AT790" s="187" t="s">
        <v>159</v>
      </c>
      <c r="AU790" s="187" t="s">
        <v>81</v>
      </c>
      <c r="AY790" s="18" t="s">
        <v>136</v>
      </c>
      <c r="BE790" s="188">
        <f>IF(N790="základní",J790,0)</f>
        <v>0</v>
      </c>
      <c r="BF790" s="188">
        <f>IF(N790="snížená",J790,0)</f>
        <v>0</v>
      </c>
      <c r="BG790" s="188">
        <f>IF(N790="zákl. přenesená",J790,0)</f>
        <v>0</v>
      </c>
      <c r="BH790" s="188">
        <f>IF(N790="sníž. přenesená",J790,0)</f>
        <v>0</v>
      </c>
      <c r="BI790" s="188">
        <f>IF(N790="nulová",J790,0)</f>
        <v>0</v>
      </c>
      <c r="BJ790" s="18" t="s">
        <v>79</v>
      </c>
      <c r="BK790" s="188">
        <f>ROUND(I790*H790,2)</f>
        <v>0</v>
      </c>
      <c r="BL790" s="18" t="s">
        <v>476</v>
      </c>
      <c r="BM790" s="187" t="s">
        <v>967</v>
      </c>
    </row>
    <row r="791" spans="1:65" s="2" customFormat="1" ht="49.15" customHeight="1">
      <c r="A791" s="35"/>
      <c r="B791" s="36"/>
      <c r="C791" s="175" t="s">
        <v>968</v>
      </c>
      <c r="D791" s="175" t="s">
        <v>138</v>
      </c>
      <c r="E791" s="176" t="s">
        <v>969</v>
      </c>
      <c r="F791" s="177" t="s">
        <v>970</v>
      </c>
      <c r="G791" s="178" t="s">
        <v>154</v>
      </c>
      <c r="H791" s="179">
        <v>10</v>
      </c>
      <c r="I791" s="180"/>
      <c r="J791" s="181">
        <f>ROUND(I791*H791,2)</f>
        <v>0</v>
      </c>
      <c r="K791" s="182"/>
      <c r="L791" s="40"/>
      <c r="M791" s="183" t="s">
        <v>19</v>
      </c>
      <c r="N791" s="184" t="s">
        <v>42</v>
      </c>
      <c r="O791" s="65"/>
      <c r="P791" s="185">
        <f>O791*H791</f>
        <v>0</v>
      </c>
      <c r="Q791" s="185">
        <v>0</v>
      </c>
      <c r="R791" s="185">
        <f>Q791*H791</f>
        <v>0</v>
      </c>
      <c r="S791" s="185">
        <v>0</v>
      </c>
      <c r="T791" s="186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187" t="s">
        <v>476</v>
      </c>
      <c r="AT791" s="187" t="s">
        <v>138</v>
      </c>
      <c r="AU791" s="187" t="s">
        <v>81</v>
      </c>
      <c r="AY791" s="18" t="s">
        <v>136</v>
      </c>
      <c r="BE791" s="188">
        <f>IF(N791="základní",J791,0)</f>
        <v>0</v>
      </c>
      <c r="BF791" s="188">
        <f>IF(N791="snížená",J791,0)</f>
        <v>0</v>
      </c>
      <c r="BG791" s="188">
        <f>IF(N791="zákl. přenesená",J791,0)</f>
        <v>0</v>
      </c>
      <c r="BH791" s="188">
        <f>IF(N791="sníž. přenesená",J791,0)</f>
        <v>0</v>
      </c>
      <c r="BI791" s="188">
        <f>IF(N791="nulová",J791,0)</f>
        <v>0</v>
      </c>
      <c r="BJ791" s="18" t="s">
        <v>79</v>
      </c>
      <c r="BK791" s="188">
        <f>ROUND(I791*H791,2)</f>
        <v>0</v>
      </c>
      <c r="BL791" s="18" t="s">
        <v>476</v>
      </c>
      <c r="BM791" s="187" t="s">
        <v>971</v>
      </c>
    </row>
    <row r="792" spans="1:65" s="2" customFormat="1" ht="11.25">
      <c r="A792" s="35"/>
      <c r="B792" s="36"/>
      <c r="C792" s="37"/>
      <c r="D792" s="189" t="s">
        <v>144</v>
      </c>
      <c r="E792" s="37"/>
      <c r="F792" s="190" t="s">
        <v>972</v>
      </c>
      <c r="G792" s="37"/>
      <c r="H792" s="37"/>
      <c r="I792" s="191"/>
      <c r="J792" s="37"/>
      <c r="K792" s="37"/>
      <c r="L792" s="40"/>
      <c r="M792" s="192"/>
      <c r="N792" s="193"/>
      <c r="O792" s="65"/>
      <c r="P792" s="65"/>
      <c r="Q792" s="65"/>
      <c r="R792" s="65"/>
      <c r="S792" s="65"/>
      <c r="T792" s="66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T792" s="18" t="s">
        <v>144</v>
      </c>
      <c r="AU792" s="18" t="s">
        <v>81</v>
      </c>
    </row>
    <row r="793" spans="1:65" s="2" customFormat="1" ht="24.2" customHeight="1">
      <c r="A793" s="35"/>
      <c r="B793" s="36"/>
      <c r="C793" s="206" t="s">
        <v>973</v>
      </c>
      <c r="D793" s="206" t="s">
        <v>159</v>
      </c>
      <c r="E793" s="207" t="s">
        <v>974</v>
      </c>
      <c r="F793" s="208" t="s">
        <v>975</v>
      </c>
      <c r="G793" s="209" t="s">
        <v>154</v>
      </c>
      <c r="H793" s="210">
        <v>10</v>
      </c>
      <c r="I793" s="211"/>
      <c r="J793" s="212">
        <f>ROUND(I793*H793,2)</f>
        <v>0</v>
      </c>
      <c r="K793" s="213"/>
      <c r="L793" s="214"/>
      <c r="M793" s="215" t="s">
        <v>19</v>
      </c>
      <c r="N793" s="216" t="s">
        <v>42</v>
      </c>
      <c r="O793" s="65"/>
      <c r="P793" s="185">
        <f>O793*H793</f>
        <v>0</v>
      </c>
      <c r="Q793" s="185">
        <v>4.0000000000000003E-5</v>
      </c>
      <c r="R793" s="185">
        <f>Q793*H793</f>
        <v>4.0000000000000002E-4</v>
      </c>
      <c r="S793" s="185">
        <v>0</v>
      </c>
      <c r="T793" s="186">
        <f>S793*H793</f>
        <v>0</v>
      </c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R793" s="187" t="s">
        <v>574</v>
      </c>
      <c r="AT793" s="187" t="s">
        <v>159</v>
      </c>
      <c r="AU793" s="187" t="s">
        <v>81</v>
      </c>
      <c r="AY793" s="18" t="s">
        <v>136</v>
      </c>
      <c r="BE793" s="188">
        <f>IF(N793="základní",J793,0)</f>
        <v>0</v>
      </c>
      <c r="BF793" s="188">
        <f>IF(N793="snížená",J793,0)</f>
        <v>0</v>
      </c>
      <c r="BG793" s="188">
        <f>IF(N793="zákl. přenesená",J793,0)</f>
        <v>0</v>
      </c>
      <c r="BH793" s="188">
        <f>IF(N793="sníž. přenesená",J793,0)</f>
        <v>0</v>
      </c>
      <c r="BI793" s="188">
        <f>IF(N793="nulová",J793,0)</f>
        <v>0</v>
      </c>
      <c r="BJ793" s="18" t="s">
        <v>79</v>
      </c>
      <c r="BK793" s="188">
        <f>ROUND(I793*H793,2)</f>
        <v>0</v>
      </c>
      <c r="BL793" s="18" t="s">
        <v>476</v>
      </c>
      <c r="BM793" s="187" t="s">
        <v>976</v>
      </c>
    </row>
    <row r="794" spans="1:65" s="2" customFormat="1" ht="16.5" customHeight="1">
      <c r="A794" s="35"/>
      <c r="B794" s="36"/>
      <c r="C794" s="206" t="s">
        <v>977</v>
      </c>
      <c r="D794" s="206" t="s">
        <v>159</v>
      </c>
      <c r="E794" s="207" t="s">
        <v>933</v>
      </c>
      <c r="F794" s="208" t="s">
        <v>934</v>
      </c>
      <c r="G794" s="209" t="s">
        <v>154</v>
      </c>
      <c r="H794" s="210">
        <v>10</v>
      </c>
      <c r="I794" s="211"/>
      <c r="J794" s="212">
        <f>ROUND(I794*H794,2)</f>
        <v>0</v>
      </c>
      <c r="K794" s="213"/>
      <c r="L794" s="214"/>
      <c r="M794" s="215" t="s">
        <v>19</v>
      </c>
      <c r="N794" s="216" t="s">
        <v>42</v>
      </c>
      <c r="O794" s="65"/>
      <c r="P794" s="185">
        <f>O794*H794</f>
        <v>0</v>
      </c>
      <c r="Q794" s="185">
        <v>3.0000000000000001E-5</v>
      </c>
      <c r="R794" s="185">
        <f>Q794*H794</f>
        <v>3.0000000000000003E-4</v>
      </c>
      <c r="S794" s="185">
        <v>0</v>
      </c>
      <c r="T794" s="186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187" t="s">
        <v>574</v>
      </c>
      <c r="AT794" s="187" t="s">
        <v>159</v>
      </c>
      <c r="AU794" s="187" t="s">
        <v>81</v>
      </c>
      <c r="AY794" s="18" t="s">
        <v>136</v>
      </c>
      <c r="BE794" s="188">
        <f>IF(N794="základní",J794,0)</f>
        <v>0</v>
      </c>
      <c r="BF794" s="188">
        <f>IF(N794="snížená",J794,0)</f>
        <v>0</v>
      </c>
      <c r="BG794" s="188">
        <f>IF(N794="zákl. přenesená",J794,0)</f>
        <v>0</v>
      </c>
      <c r="BH794" s="188">
        <f>IF(N794="sníž. přenesená",J794,0)</f>
        <v>0</v>
      </c>
      <c r="BI794" s="188">
        <f>IF(N794="nulová",J794,0)</f>
        <v>0</v>
      </c>
      <c r="BJ794" s="18" t="s">
        <v>79</v>
      </c>
      <c r="BK794" s="188">
        <f>ROUND(I794*H794,2)</f>
        <v>0</v>
      </c>
      <c r="BL794" s="18" t="s">
        <v>476</v>
      </c>
      <c r="BM794" s="187" t="s">
        <v>978</v>
      </c>
    </row>
    <row r="795" spans="1:65" s="2" customFormat="1" ht="16.5" customHeight="1">
      <c r="A795" s="35"/>
      <c r="B795" s="36"/>
      <c r="C795" s="206" t="s">
        <v>979</v>
      </c>
      <c r="D795" s="206" t="s">
        <v>159</v>
      </c>
      <c r="E795" s="207" t="s">
        <v>937</v>
      </c>
      <c r="F795" s="208" t="s">
        <v>938</v>
      </c>
      <c r="G795" s="209" t="s">
        <v>154</v>
      </c>
      <c r="H795" s="210">
        <v>10</v>
      </c>
      <c r="I795" s="211"/>
      <c r="J795" s="212">
        <f>ROUND(I795*H795,2)</f>
        <v>0</v>
      </c>
      <c r="K795" s="213"/>
      <c r="L795" s="214"/>
      <c r="M795" s="215" t="s">
        <v>19</v>
      </c>
      <c r="N795" s="216" t="s">
        <v>42</v>
      </c>
      <c r="O795" s="65"/>
      <c r="P795" s="185">
        <f>O795*H795</f>
        <v>0</v>
      </c>
      <c r="Q795" s="185">
        <v>1.0000000000000001E-5</v>
      </c>
      <c r="R795" s="185">
        <f>Q795*H795</f>
        <v>1E-4</v>
      </c>
      <c r="S795" s="185">
        <v>0</v>
      </c>
      <c r="T795" s="186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87" t="s">
        <v>574</v>
      </c>
      <c r="AT795" s="187" t="s">
        <v>159</v>
      </c>
      <c r="AU795" s="187" t="s">
        <v>81</v>
      </c>
      <c r="AY795" s="18" t="s">
        <v>136</v>
      </c>
      <c r="BE795" s="188">
        <f>IF(N795="základní",J795,0)</f>
        <v>0</v>
      </c>
      <c r="BF795" s="188">
        <f>IF(N795="snížená",J795,0)</f>
        <v>0</v>
      </c>
      <c r="BG795" s="188">
        <f>IF(N795="zákl. přenesená",J795,0)</f>
        <v>0</v>
      </c>
      <c r="BH795" s="188">
        <f>IF(N795="sníž. přenesená",J795,0)</f>
        <v>0</v>
      </c>
      <c r="BI795" s="188">
        <f>IF(N795="nulová",J795,0)</f>
        <v>0</v>
      </c>
      <c r="BJ795" s="18" t="s">
        <v>79</v>
      </c>
      <c r="BK795" s="188">
        <f>ROUND(I795*H795,2)</f>
        <v>0</v>
      </c>
      <c r="BL795" s="18" t="s">
        <v>476</v>
      </c>
      <c r="BM795" s="187" t="s">
        <v>980</v>
      </c>
    </row>
    <row r="796" spans="1:65" s="2" customFormat="1" ht="55.5" customHeight="1">
      <c r="A796" s="35"/>
      <c r="B796" s="36"/>
      <c r="C796" s="175" t="s">
        <v>981</v>
      </c>
      <c r="D796" s="175" t="s">
        <v>138</v>
      </c>
      <c r="E796" s="176" t="s">
        <v>982</v>
      </c>
      <c r="F796" s="177" t="s">
        <v>983</v>
      </c>
      <c r="G796" s="178" t="s">
        <v>154</v>
      </c>
      <c r="H796" s="179">
        <v>3</v>
      </c>
      <c r="I796" s="180"/>
      <c r="J796" s="181">
        <f>ROUND(I796*H796,2)</f>
        <v>0</v>
      </c>
      <c r="K796" s="182"/>
      <c r="L796" s="40"/>
      <c r="M796" s="183" t="s">
        <v>19</v>
      </c>
      <c r="N796" s="184" t="s">
        <v>42</v>
      </c>
      <c r="O796" s="65"/>
      <c r="P796" s="185">
        <f>O796*H796</f>
        <v>0</v>
      </c>
      <c r="Q796" s="185">
        <v>0</v>
      </c>
      <c r="R796" s="185">
        <f>Q796*H796</f>
        <v>0</v>
      </c>
      <c r="S796" s="185">
        <v>0</v>
      </c>
      <c r="T796" s="186">
        <f>S796*H796</f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187" t="s">
        <v>476</v>
      </c>
      <c r="AT796" s="187" t="s">
        <v>138</v>
      </c>
      <c r="AU796" s="187" t="s">
        <v>81</v>
      </c>
      <c r="AY796" s="18" t="s">
        <v>136</v>
      </c>
      <c r="BE796" s="188">
        <f>IF(N796="základní",J796,0)</f>
        <v>0</v>
      </c>
      <c r="BF796" s="188">
        <f>IF(N796="snížená",J796,0)</f>
        <v>0</v>
      </c>
      <c r="BG796" s="188">
        <f>IF(N796="zákl. přenesená",J796,0)</f>
        <v>0</v>
      </c>
      <c r="BH796" s="188">
        <f>IF(N796="sníž. přenesená",J796,0)</f>
        <v>0</v>
      </c>
      <c r="BI796" s="188">
        <f>IF(N796="nulová",J796,0)</f>
        <v>0</v>
      </c>
      <c r="BJ796" s="18" t="s">
        <v>79</v>
      </c>
      <c r="BK796" s="188">
        <f>ROUND(I796*H796,2)</f>
        <v>0</v>
      </c>
      <c r="BL796" s="18" t="s">
        <v>476</v>
      </c>
      <c r="BM796" s="187" t="s">
        <v>984</v>
      </c>
    </row>
    <row r="797" spans="1:65" s="2" customFormat="1" ht="11.25">
      <c r="A797" s="35"/>
      <c r="B797" s="36"/>
      <c r="C797" s="37"/>
      <c r="D797" s="189" t="s">
        <v>144</v>
      </c>
      <c r="E797" s="37"/>
      <c r="F797" s="190" t="s">
        <v>985</v>
      </c>
      <c r="G797" s="37"/>
      <c r="H797" s="37"/>
      <c r="I797" s="191"/>
      <c r="J797" s="37"/>
      <c r="K797" s="37"/>
      <c r="L797" s="40"/>
      <c r="M797" s="192"/>
      <c r="N797" s="193"/>
      <c r="O797" s="65"/>
      <c r="P797" s="65"/>
      <c r="Q797" s="65"/>
      <c r="R797" s="65"/>
      <c r="S797" s="65"/>
      <c r="T797" s="66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T797" s="18" t="s">
        <v>144</v>
      </c>
      <c r="AU797" s="18" t="s">
        <v>81</v>
      </c>
    </row>
    <row r="798" spans="1:65" s="2" customFormat="1" ht="16.5" customHeight="1">
      <c r="A798" s="35"/>
      <c r="B798" s="36"/>
      <c r="C798" s="206" t="s">
        <v>986</v>
      </c>
      <c r="D798" s="206" t="s">
        <v>159</v>
      </c>
      <c r="E798" s="207" t="s">
        <v>987</v>
      </c>
      <c r="F798" s="208" t="s">
        <v>988</v>
      </c>
      <c r="G798" s="209" t="s">
        <v>154</v>
      </c>
      <c r="H798" s="210">
        <v>1</v>
      </c>
      <c r="I798" s="211"/>
      <c r="J798" s="212">
        <f>ROUND(I798*H798,2)</f>
        <v>0</v>
      </c>
      <c r="K798" s="213"/>
      <c r="L798" s="214"/>
      <c r="M798" s="215" t="s">
        <v>19</v>
      </c>
      <c r="N798" s="216" t="s">
        <v>42</v>
      </c>
      <c r="O798" s="65"/>
      <c r="P798" s="185">
        <f>O798*H798</f>
        <v>0</v>
      </c>
      <c r="Q798" s="185">
        <v>1.0499999999999999E-3</v>
      </c>
      <c r="R798" s="185">
        <f>Q798*H798</f>
        <v>1.0499999999999999E-3</v>
      </c>
      <c r="S798" s="185">
        <v>0</v>
      </c>
      <c r="T798" s="186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187" t="s">
        <v>574</v>
      </c>
      <c r="AT798" s="187" t="s">
        <v>159</v>
      </c>
      <c r="AU798" s="187" t="s">
        <v>81</v>
      </c>
      <c r="AY798" s="18" t="s">
        <v>136</v>
      </c>
      <c r="BE798" s="188">
        <f>IF(N798="základní",J798,0)</f>
        <v>0</v>
      </c>
      <c r="BF798" s="188">
        <f>IF(N798="snížená",J798,0)</f>
        <v>0</v>
      </c>
      <c r="BG798" s="188">
        <f>IF(N798="zákl. přenesená",J798,0)</f>
        <v>0</v>
      </c>
      <c r="BH798" s="188">
        <f>IF(N798="sníž. přenesená",J798,0)</f>
        <v>0</v>
      </c>
      <c r="BI798" s="188">
        <f>IF(N798="nulová",J798,0)</f>
        <v>0</v>
      </c>
      <c r="BJ798" s="18" t="s">
        <v>79</v>
      </c>
      <c r="BK798" s="188">
        <f>ROUND(I798*H798,2)</f>
        <v>0</v>
      </c>
      <c r="BL798" s="18" t="s">
        <v>476</v>
      </c>
      <c r="BM798" s="187" t="s">
        <v>989</v>
      </c>
    </row>
    <row r="799" spans="1:65" s="13" customFormat="1" ht="11.25">
      <c r="B799" s="194"/>
      <c r="C799" s="195"/>
      <c r="D799" s="196" t="s">
        <v>157</v>
      </c>
      <c r="E799" s="197" t="s">
        <v>19</v>
      </c>
      <c r="F799" s="198" t="s">
        <v>990</v>
      </c>
      <c r="G799" s="195"/>
      <c r="H799" s="199">
        <v>1</v>
      </c>
      <c r="I799" s="200"/>
      <c r="J799" s="195"/>
      <c r="K799" s="195"/>
      <c r="L799" s="201"/>
      <c r="M799" s="202"/>
      <c r="N799" s="203"/>
      <c r="O799" s="203"/>
      <c r="P799" s="203"/>
      <c r="Q799" s="203"/>
      <c r="R799" s="203"/>
      <c r="S799" s="203"/>
      <c r="T799" s="204"/>
      <c r="AT799" s="205" t="s">
        <v>157</v>
      </c>
      <c r="AU799" s="205" t="s">
        <v>81</v>
      </c>
      <c r="AV799" s="13" t="s">
        <v>81</v>
      </c>
      <c r="AW799" s="13" t="s">
        <v>32</v>
      </c>
      <c r="AX799" s="13" t="s">
        <v>71</v>
      </c>
      <c r="AY799" s="205" t="s">
        <v>136</v>
      </c>
    </row>
    <row r="800" spans="1:65" s="2" customFormat="1" ht="16.5" customHeight="1">
      <c r="A800" s="35"/>
      <c r="B800" s="36"/>
      <c r="C800" s="206" t="s">
        <v>991</v>
      </c>
      <c r="D800" s="206" t="s">
        <v>159</v>
      </c>
      <c r="E800" s="207" t="s">
        <v>992</v>
      </c>
      <c r="F800" s="208" t="s">
        <v>993</v>
      </c>
      <c r="G800" s="209" t="s">
        <v>154</v>
      </c>
      <c r="H800" s="210">
        <v>1</v>
      </c>
      <c r="I800" s="211"/>
      <c r="J800" s="212">
        <f>ROUND(I800*H800,2)</f>
        <v>0</v>
      </c>
      <c r="K800" s="213"/>
      <c r="L800" s="214"/>
      <c r="M800" s="215" t="s">
        <v>19</v>
      </c>
      <c r="N800" s="216" t="s">
        <v>42</v>
      </c>
      <c r="O800" s="65"/>
      <c r="P800" s="185">
        <f>O800*H800</f>
        <v>0</v>
      </c>
      <c r="Q800" s="185">
        <v>1.0499999999999999E-3</v>
      </c>
      <c r="R800" s="185">
        <f>Q800*H800</f>
        <v>1.0499999999999999E-3</v>
      </c>
      <c r="S800" s="185">
        <v>0</v>
      </c>
      <c r="T800" s="186">
        <f>S800*H800</f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187" t="s">
        <v>574</v>
      </c>
      <c r="AT800" s="187" t="s">
        <v>159</v>
      </c>
      <c r="AU800" s="187" t="s">
        <v>81</v>
      </c>
      <c r="AY800" s="18" t="s">
        <v>136</v>
      </c>
      <c r="BE800" s="188">
        <f>IF(N800="základní",J800,0)</f>
        <v>0</v>
      </c>
      <c r="BF800" s="188">
        <f>IF(N800="snížená",J800,0)</f>
        <v>0</v>
      </c>
      <c r="BG800" s="188">
        <f>IF(N800="zákl. přenesená",J800,0)</f>
        <v>0</v>
      </c>
      <c r="BH800" s="188">
        <f>IF(N800="sníž. přenesená",J800,0)</f>
        <v>0</v>
      </c>
      <c r="BI800" s="188">
        <f>IF(N800="nulová",J800,0)</f>
        <v>0</v>
      </c>
      <c r="BJ800" s="18" t="s">
        <v>79</v>
      </c>
      <c r="BK800" s="188">
        <f>ROUND(I800*H800,2)</f>
        <v>0</v>
      </c>
      <c r="BL800" s="18" t="s">
        <v>476</v>
      </c>
      <c r="BM800" s="187" t="s">
        <v>994</v>
      </c>
    </row>
    <row r="801" spans="1:65" s="13" customFormat="1" ht="11.25">
      <c r="B801" s="194"/>
      <c r="C801" s="195"/>
      <c r="D801" s="196" t="s">
        <v>157</v>
      </c>
      <c r="E801" s="197" t="s">
        <v>19</v>
      </c>
      <c r="F801" s="198" t="s">
        <v>995</v>
      </c>
      <c r="G801" s="195"/>
      <c r="H801" s="199">
        <v>1</v>
      </c>
      <c r="I801" s="200"/>
      <c r="J801" s="195"/>
      <c r="K801" s="195"/>
      <c r="L801" s="201"/>
      <c r="M801" s="202"/>
      <c r="N801" s="203"/>
      <c r="O801" s="203"/>
      <c r="P801" s="203"/>
      <c r="Q801" s="203"/>
      <c r="R801" s="203"/>
      <c r="S801" s="203"/>
      <c r="T801" s="204"/>
      <c r="AT801" s="205" t="s">
        <v>157</v>
      </c>
      <c r="AU801" s="205" t="s">
        <v>81</v>
      </c>
      <c r="AV801" s="13" t="s">
        <v>81</v>
      </c>
      <c r="AW801" s="13" t="s">
        <v>32</v>
      </c>
      <c r="AX801" s="13" t="s">
        <v>71</v>
      </c>
      <c r="AY801" s="205" t="s">
        <v>136</v>
      </c>
    </row>
    <row r="802" spans="1:65" s="2" customFormat="1" ht="16.5" customHeight="1">
      <c r="A802" s="35"/>
      <c r="B802" s="36"/>
      <c r="C802" s="206" t="s">
        <v>996</v>
      </c>
      <c r="D802" s="206" t="s">
        <v>159</v>
      </c>
      <c r="E802" s="207" t="s">
        <v>997</v>
      </c>
      <c r="F802" s="208" t="s">
        <v>998</v>
      </c>
      <c r="G802" s="209" t="s">
        <v>154</v>
      </c>
      <c r="H802" s="210">
        <v>1</v>
      </c>
      <c r="I802" s="211"/>
      <c r="J802" s="212">
        <f>ROUND(I802*H802,2)</f>
        <v>0</v>
      </c>
      <c r="K802" s="213"/>
      <c r="L802" s="214"/>
      <c r="M802" s="215" t="s">
        <v>19</v>
      </c>
      <c r="N802" s="216" t="s">
        <v>42</v>
      </c>
      <c r="O802" s="65"/>
      <c r="P802" s="185">
        <f>O802*H802</f>
        <v>0</v>
      </c>
      <c r="Q802" s="185">
        <v>1.0499999999999999E-3</v>
      </c>
      <c r="R802" s="185">
        <f>Q802*H802</f>
        <v>1.0499999999999999E-3</v>
      </c>
      <c r="S802" s="185">
        <v>0</v>
      </c>
      <c r="T802" s="186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187" t="s">
        <v>574</v>
      </c>
      <c r="AT802" s="187" t="s">
        <v>159</v>
      </c>
      <c r="AU802" s="187" t="s">
        <v>81</v>
      </c>
      <c r="AY802" s="18" t="s">
        <v>136</v>
      </c>
      <c r="BE802" s="188">
        <f>IF(N802="základní",J802,0)</f>
        <v>0</v>
      </c>
      <c r="BF802" s="188">
        <f>IF(N802="snížená",J802,0)</f>
        <v>0</v>
      </c>
      <c r="BG802" s="188">
        <f>IF(N802="zákl. přenesená",J802,0)</f>
        <v>0</v>
      </c>
      <c r="BH802" s="188">
        <f>IF(N802="sníž. přenesená",J802,0)</f>
        <v>0</v>
      </c>
      <c r="BI802" s="188">
        <f>IF(N802="nulová",J802,0)</f>
        <v>0</v>
      </c>
      <c r="BJ802" s="18" t="s">
        <v>79</v>
      </c>
      <c r="BK802" s="188">
        <f>ROUND(I802*H802,2)</f>
        <v>0</v>
      </c>
      <c r="BL802" s="18" t="s">
        <v>476</v>
      </c>
      <c r="BM802" s="187" t="s">
        <v>999</v>
      </c>
    </row>
    <row r="803" spans="1:65" s="13" customFormat="1" ht="11.25">
      <c r="B803" s="194"/>
      <c r="C803" s="195"/>
      <c r="D803" s="196" t="s">
        <v>157</v>
      </c>
      <c r="E803" s="197" t="s">
        <v>19</v>
      </c>
      <c r="F803" s="198" t="s">
        <v>1000</v>
      </c>
      <c r="G803" s="195"/>
      <c r="H803" s="199">
        <v>1</v>
      </c>
      <c r="I803" s="200"/>
      <c r="J803" s="195"/>
      <c r="K803" s="195"/>
      <c r="L803" s="201"/>
      <c r="M803" s="202"/>
      <c r="N803" s="203"/>
      <c r="O803" s="203"/>
      <c r="P803" s="203"/>
      <c r="Q803" s="203"/>
      <c r="R803" s="203"/>
      <c r="S803" s="203"/>
      <c r="T803" s="204"/>
      <c r="AT803" s="205" t="s">
        <v>157</v>
      </c>
      <c r="AU803" s="205" t="s">
        <v>81</v>
      </c>
      <c r="AV803" s="13" t="s">
        <v>81</v>
      </c>
      <c r="AW803" s="13" t="s">
        <v>32</v>
      </c>
      <c r="AX803" s="13" t="s">
        <v>71</v>
      </c>
      <c r="AY803" s="205" t="s">
        <v>136</v>
      </c>
    </row>
    <row r="804" spans="1:65" s="2" customFormat="1" ht="24.2" customHeight="1">
      <c r="A804" s="35"/>
      <c r="B804" s="36"/>
      <c r="C804" s="175" t="s">
        <v>1001</v>
      </c>
      <c r="D804" s="175" t="s">
        <v>138</v>
      </c>
      <c r="E804" s="176" t="s">
        <v>1002</v>
      </c>
      <c r="F804" s="177" t="s">
        <v>1003</v>
      </c>
      <c r="G804" s="178" t="s">
        <v>154</v>
      </c>
      <c r="H804" s="179">
        <v>1</v>
      </c>
      <c r="I804" s="180"/>
      <c r="J804" s="181">
        <f>ROUND(I804*H804,2)</f>
        <v>0</v>
      </c>
      <c r="K804" s="182"/>
      <c r="L804" s="40"/>
      <c r="M804" s="183" t="s">
        <v>19</v>
      </c>
      <c r="N804" s="184" t="s">
        <v>42</v>
      </c>
      <c r="O804" s="65"/>
      <c r="P804" s="185">
        <f>O804*H804</f>
        <v>0</v>
      </c>
      <c r="Q804" s="185">
        <v>0</v>
      </c>
      <c r="R804" s="185">
        <f>Q804*H804</f>
        <v>0</v>
      </c>
      <c r="S804" s="185">
        <v>0</v>
      </c>
      <c r="T804" s="186">
        <f>S804*H804</f>
        <v>0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187" t="s">
        <v>476</v>
      </c>
      <c r="AT804" s="187" t="s">
        <v>138</v>
      </c>
      <c r="AU804" s="187" t="s">
        <v>81</v>
      </c>
      <c r="AY804" s="18" t="s">
        <v>136</v>
      </c>
      <c r="BE804" s="188">
        <f>IF(N804="základní",J804,0)</f>
        <v>0</v>
      </c>
      <c r="BF804" s="188">
        <f>IF(N804="snížená",J804,0)</f>
        <v>0</v>
      </c>
      <c r="BG804" s="188">
        <f>IF(N804="zákl. přenesená",J804,0)</f>
        <v>0</v>
      </c>
      <c r="BH804" s="188">
        <f>IF(N804="sníž. přenesená",J804,0)</f>
        <v>0</v>
      </c>
      <c r="BI804" s="188">
        <f>IF(N804="nulová",J804,0)</f>
        <v>0</v>
      </c>
      <c r="BJ804" s="18" t="s">
        <v>79</v>
      </c>
      <c r="BK804" s="188">
        <f>ROUND(I804*H804,2)</f>
        <v>0</v>
      </c>
      <c r="BL804" s="18" t="s">
        <v>476</v>
      </c>
      <c r="BM804" s="187" t="s">
        <v>1004</v>
      </c>
    </row>
    <row r="805" spans="1:65" s="2" customFormat="1" ht="11.25">
      <c r="A805" s="35"/>
      <c r="B805" s="36"/>
      <c r="C805" s="37"/>
      <c r="D805" s="189" t="s">
        <v>144</v>
      </c>
      <c r="E805" s="37"/>
      <c r="F805" s="190" t="s">
        <v>1005</v>
      </c>
      <c r="G805" s="37"/>
      <c r="H805" s="37"/>
      <c r="I805" s="191"/>
      <c r="J805" s="37"/>
      <c r="K805" s="37"/>
      <c r="L805" s="40"/>
      <c r="M805" s="192"/>
      <c r="N805" s="193"/>
      <c r="O805" s="65"/>
      <c r="P805" s="65"/>
      <c r="Q805" s="65"/>
      <c r="R805" s="65"/>
      <c r="S805" s="65"/>
      <c r="T805" s="66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T805" s="18" t="s">
        <v>144</v>
      </c>
      <c r="AU805" s="18" t="s">
        <v>81</v>
      </c>
    </row>
    <row r="806" spans="1:65" s="2" customFormat="1" ht="16.5" customHeight="1">
      <c r="A806" s="35"/>
      <c r="B806" s="36"/>
      <c r="C806" s="206" t="s">
        <v>1006</v>
      </c>
      <c r="D806" s="206" t="s">
        <v>159</v>
      </c>
      <c r="E806" s="207" t="s">
        <v>1007</v>
      </c>
      <c r="F806" s="208" t="s">
        <v>1008</v>
      </c>
      <c r="G806" s="209" t="s">
        <v>154</v>
      </c>
      <c r="H806" s="210">
        <v>1</v>
      </c>
      <c r="I806" s="211"/>
      <c r="J806" s="212">
        <f>ROUND(I806*H806,2)</f>
        <v>0</v>
      </c>
      <c r="K806" s="213"/>
      <c r="L806" s="214"/>
      <c r="M806" s="215" t="s">
        <v>19</v>
      </c>
      <c r="N806" s="216" t="s">
        <v>42</v>
      </c>
      <c r="O806" s="65"/>
      <c r="P806" s="185">
        <f>O806*H806</f>
        <v>0</v>
      </c>
      <c r="Q806" s="185">
        <v>1E-4</v>
      </c>
      <c r="R806" s="185">
        <f>Q806*H806</f>
        <v>1E-4</v>
      </c>
      <c r="S806" s="185">
        <v>0</v>
      </c>
      <c r="T806" s="186">
        <f>S806*H806</f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187" t="s">
        <v>574</v>
      </c>
      <c r="AT806" s="187" t="s">
        <v>159</v>
      </c>
      <c r="AU806" s="187" t="s">
        <v>81</v>
      </c>
      <c r="AY806" s="18" t="s">
        <v>136</v>
      </c>
      <c r="BE806" s="188">
        <f>IF(N806="základní",J806,0)</f>
        <v>0</v>
      </c>
      <c r="BF806" s="188">
        <f>IF(N806="snížená",J806,0)</f>
        <v>0</v>
      </c>
      <c r="BG806" s="188">
        <f>IF(N806="zákl. přenesená",J806,0)</f>
        <v>0</v>
      </c>
      <c r="BH806" s="188">
        <f>IF(N806="sníž. přenesená",J806,0)</f>
        <v>0</v>
      </c>
      <c r="BI806" s="188">
        <f>IF(N806="nulová",J806,0)</f>
        <v>0</v>
      </c>
      <c r="BJ806" s="18" t="s">
        <v>79</v>
      </c>
      <c r="BK806" s="188">
        <f>ROUND(I806*H806,2)</f>
        <v>0</v>
      </c>
      <c r="BL806" s="18" t="s">
        <v>476</v>
      </c>
      <c r="BM806" s="187" t="s">
        <v>1009</v>
      </c>
    </row>
    <row r="807" spans="1:65" s="13" customFormat="1" ht="11.25">
      <c r="B807" s="194"/>
      <c r="C807" s="195"/>
      <c r="D807" s="196" t="s">
        <v>157</v>
      </c>
      <c r="E807" s="197" t="s">
        <v>19</v>
      </c>
      <c r="F807" s="198" t="s">
        <v>990</v>
      </c>
      <c r="G807" s="195"/>
      <c r="H807" s="199">
        <v>1</v>
      </c>
      <c r="I807" s="200"/>
      <c r="J807" s="195"/>
      <c r="K807" s="195"/>
      <c r="L807" s="201"/>
      <c r="M807" s="202"/>
      <c r="N807" s="203"/>
      <c r="O807" s="203"/>
      <c r="P807" s="203"/>
      <c r="Q807" s="203"/>
      <c r="R807" s="203"/>
      <c r="S807" s="203"/>
      <c r="T807" s="204"/>
      <c r="AT807" s="205" t="s">
        <v>157</v>
      </c>
      <c r="AU807" s="205" t="s">
        <v>81</v>
      </c>
      <c r="AV807" s="13" t="s">
        <v>81</v>
      </c>
      <c r="AW807" s="13" t="s">
        <v>32</v>
      </c>
      <c r="AX807" s="13" t="s">
        <v>71</v>
      </c>
      <c r="AY807" s="205" t="s">
        <v>136</v>
      </c>
    </row>
    <row r="808" spans="1:65" s="2" customFormat="1" ht="24.2" customHeight="1">
      <c r="A808" s="35"/>
      <c r="B808" s="36"/>
      <c r="C808" s="175" t="s">
        <v>1010</v>
      </c>
      <c r="D808" s="175" t="s">
        <v>138</v>
      </c>
      <c r="E808" s="176" t="s">
        <v>1011</v>
      </c>
      <c r="F808" s="177" t="s">
        <v>1012</v>
      </c>
      <c r="G808" s="178" t="s">
        <v>1013</v>
      </c>
      <c r="H808" s="179">
        <v>1</v>
      </c>
      <c r="I808" s="180"/>
      <c r="J808" s="181">
        <f>ROUND(I808*H808,2)</f>
        <v>0</v>
      </c>
      <c r="K808" s="182"/>
      <c r="L808" s="40"/>
      <c r="M808" s="183" t="s">
        <v>19</v>
      </c>
      <c r="N808" s="184" t="s">
        <v>42</v>
      </c>
      <c r="O808" s="65"/>
      <c r="P808" s="185">
        <f>O808*H808</f>
        <v>0</v>
      </c>
      <c r="Q808" s="185">
        <v>0</v>
      </c>
      <c r="R808" s="185">
        <f>Q808*H808</f>
        <v>0</v>
      </c>
      <c r="S808" s="185">
        <v>5.0000000000000002E-5</v>
      </c>
      <c r="T808" s="186">
        <f>S808*H808</f>
        <v>5.0000000000000002E-5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187" t="s">
        <v>476</v>
      </c>
      <c r="AT808" s="187" t="s">
        <v>138</v>
      </c>
      <c r="AU808" s="187" t="s">
        <v>81</v>
      </c>
      <c r="AY808" s="18" t="s">
        <v>136</v>
      </c>
      <c r="BE808" s="188">
        <f>IF(N808="základní",J808,0)</f>
        <v>0</v>
      </c>
      <c r="BF808" s="188">
        <f>IF(N808="snížená",J808,0)</f>
        <v>0</v>
      </c>
      <c r="BG808" s="188">
        <f>IF(N808="zákl. přenesená",J808,0)</f>
        <v>0</v>
      </c>
      <c r="BH808" s="188">
        <f>IF(N808="sníž. přenesená",J808,0)</f>
        <v>0</v>
      </c>
      <c r="BI808" s="188">
        <f>IF(N808="nulová",J808,0)</f>
        <v>0</v>
      </c>
      <c r="BJ808" s="18" t="s">
        <v>79</v>
      </c>
      <c r="BK808" s="188">
        <f>ROUND(I808*H808,2)</f>
        <v>0</v>
      </c>
      <c r="BL808" s="18" t="s">
        <v>476</v>
      </c>
      <c r="BM808" s="187" t="s">
        <v>1014</v>
      </c>
    </row>
    <row r="809" spans="1:65" s="2" customFormat="1" ht="49.15" customHeight="1">
      <c r="A809" s="35"/>
      <c r="B809" s="36"/>
      <c r="C809" s="175" t="s">
        <v>1015</v>
      </c>
      <c r="D809" s="175" t="s">
        <v>138</v>
      </c>
      <c r="E809" s="176" t="s">
        <v>1016</v>
      </c>
      <c r="F809" s="177" t="s">
        <v>1017</v>
      </c>
      <c r="G809" s="178" t="s">
        <v>154</v>
      </c>
      <c r="H809" s="179">
        <v>165</v>
      </c>
      <c r="I809" s="180"/>
      <c r="J809" s="181">
        <f>ROUND(I809*H809,2)</f>
        <v>0</v>
      </c>
      <c r="K809" s="182"/>
      <c r="L809" s="40"/>
      <c r="M809" s="183" t="s">
        <v>19</v>
      </c>
      <c r="N809" s="184" t="s">
        <v>42</v>
      </c>
      <c r="O809" s="65"/>
      <c r="P809" s="185">
        <f>O809*H809</f>
        <v>0</v>
      </c>
      <c r="Q809" s="185">
        <v>0</v>
      </c>
      <c r="R809" s="185">
        <f>Q809*H809</f>
        <v>0</v>
      </c>
      <c r="S809" s="185">
        <v>0</v>
      </c>
      <c r="T809" s="186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187" t="s">
        <v>476</v>
      </c>
      <c r="AT809" s="187" t="s">
        <v>138</v>
      </c>
      <c r="AU809" s="187" t="s">
        <v>81</v>
      </c>
      <c r="AY809" s="18" t="s">
        <v>136</v>
      </c>
      <c r="BE809" s="188">
        <f>IF(N809="základní",J809,0)</f>
        <v>0</v>
      </c>
      <c r="BF809" s="188">
        <f>IF(N809="snížená",J809,0)</f>
        <v>0</v>
      </c>
      <c r="BG809" s="188">
        <f>IF(N809="zákl. přenesená",J809,0)</f>
        <v>0</v>
      </c>
      <c r="BH809" s="188">
        <f>IF(N809="sníž. přenesená",J809,0)</f>
        <v>0</v>
      </c>
      <c r="BI809" s="188">
        <f>IF(N809="nulová",J809,0)</f>
        <v>0</v>
      </c>
      <c r="BJ809" s="18" t="s">
        <v>79</v>
      </c>
      <c r="BK809" s="188">
        <f>ROUND(I809*H809,2)</f>
        <v>0</v>
      </c>
      <c r="BL809" s="18" t="s">
        <v>476</v>
      </c>
      <c r="BM809" s="187" t="s">
        <v>1018</v>
      </c>
    </row>
    <row r="810" spans="1:65" s="2" customFormat="1" ht="11.25">
      <c r="A810" s="35"/>
      <c r="B810" s="36"/>
      <c r="C810" s="37"/>
      <c r="D810" s="189" t="s">
        <v>144</v>
      </c>
      <c r="E810" s="37"/>
      <c r="F810" s="190" t="s">
        <v>1019</v>
      </c>
      <c r="G810" s="37"/>
      <c r="H810" s="37"/>
      <c r="I810" s="191"/>
      <c r="J810" s="37"/>
      <c r="K810" s="37"/>
      <c r="L810" s="40"/>
      <c r="M810" s="192"/>
      <c r="N810" s="193"/>
      <c r="O810" s="65"/>
      <c r="P810" s="65"/>
      <c r="Q810" s="65"/>
      <c r="R810" s="65"/>
      <c r="S810" s="65"/>
      <c r="T810" s="66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T810" s="18" t="s">
        <v>144</v>
      </c>
      <c r="AU810" s="18" t="s">
        <v>81</v>
      </c>
    </row>
    <row r="811" spans="1:65" s="2" customFormat="1" ht="24.2" customHeight="1">
      <c r="A811" s="35"/>
      <c r="B811" s="36"/>
      <c r="C811" s="206" t="s">
        <v>1020</v>
      </c>
      <c r="D811" s="206" t="s">
        <v>159</v>
      </c>
      <c r="E811" s="207" t="s">
        <v>1021</v>
      </c>
      <c r="F811" s="208" t="s">
        <v>1022</v>
      </c>
      <c r="G811" s="209" t="s">
        <v>154</v>
      </c>
      <c r="H811" s="210">
        <v>165</v>
      </c>
      <c r="I811" s="211"/>
      <c r="J811" s="212">
        <f>ROUND(I811*H811,2)</f>
        <v>0</v>
      </c>
      <c r="K811" s="213"/>
      <c r="L811" s="214"/>
      <c r="M811" s="215" t="s">
        <v>19</v>
      </c>
      <c r="N811" s="216" t="s">
        <v>42</v>
      </c>
      <c r="O811" s="65"/>
      <c r="P811" s="185">
        <f>O811*H811</f>
        <v>0</v>
      </c>
      <c r="Q811" s="185">
        <v>6.0000000000000002E-5</v>
      </c>
      <c r="R811" s="185">
        <f>Q811*H811</f>
        <v>9.9000000000000008E-3</v>
      </c>
      <c r="S811" s="185">
        <v>0</v>
      </c>
      <c r="T811" s="186">
        <f>S811*H811</f>
        <v>0</v>
      </c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R811" s="187" t="s">
        <v>574</v>
      </c>
      <c r="AT811" s="187" t="s">
        <v>159</v>
      </c>
      <c r="AU811" s="187" t="s">
        <v>81</v>
      </c>
      <c r="AY811" s="18" t="s">
        <v>136</v>
      </c>
      <c r="BE811" s="188">
        <f>IF(N811="základní",J811,0)</f>
        <v>0</v>
      </c>
      <c r="BF811" s="188">
        <f>IF(N811="snížená",J811,0)</f>
        <v>0</v>
      </c>
      <c r="BG811" s="188">
        <f>IF(N811="zákl. přenesená",J811,0)</f>
        <v>0</v>
      </c>
      <c r="BH811" s="188">
        <f>IF(N811="sníž. přenesená",J811,0)</f>
        <v>0</v>
      </c>
      <c r="BI811" s="188">
        <f>IF(N811="nulová",J811,0)</f>
        <v>0</v>
      </c>
      <c r="BJ811" s="18" t="s">
        <v>79</v>
      </c>
      <c r="BK811" s="188">
        <f>ROUND(I811*H811,2)</f>
        <v>0</v>
      </c>
      <c r="BL811" s="18" t="s">
        <v>476</v>
      </c>
      <c r="BM811" s="187" t="s">
        <v>1023</v>
      </c>
    </row>
    <row r="812" spans="1:65" s="2" customFormat="1" ht="16.5" customHeight="1">
      <c r="A812" s="35"/>
      <c r="B812" s="36"/>
      <c r="C812" s="206" t="s">
        <v>1024</v>
      </c>
      <c r="D812" s="206" t="s">
        <v>159</v>
      </c>
      <c r="E812" s="207" t="s">
        <v>937</v>
      </c>
      <c r="F812" s="208" t="s">
        <v>938</v>
      </c>
      <c r="G812" s="209" t="s">
        <v>154</v>
      </c>
      <c r="H812" s="210">
        <v>165</v>
      </c>
      <c r="I812" s="211"/>
      <c r="J812" s="212">
        <f>ROUND(I812*H812,2)</f>
        <v>0</v>
      </c>
      <c r="K812" s="213"/>
      <c r="L812" s="214"/>
      <c r="M812" s="215" t="s">
        <v>19</v>
      </c>
      <c r="N812" s="216" t="s">
        <v>42</v>
      </c>
      <c r="O812" s="65"/>
      <c r="P812" s="185">
        <f>O812*H812</f>
        <v>0</v>
      </c>
      <c r="Q812" s="185">
        <v>1.0000000000000001E-5</v>
      </c>
      <c r="R812" s="185">
        <f>Q812*H812</f>
        <v>1.6500000000000002E-3</v>
      </c>
      <c r="S812" s="185">
        <v>0</v>
      </c>
      <c r="T812" s="186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187" t="s">
        <v>574</v>
      </c>
      <c r="AT812" s="187" t="s">
        <v>159</v>
      </c>
      <c r="AU812" s="187" t="s">
        <v>81</v>
      </c>
      <c r="AY812" s="18" t="s">
        <v>136</v>
      </c>
      <c r="BE812" s="188">
        <f>IF(N812="základní",J812,0)</f>
        <v>0</v>
      </c>
      <c r="BF812" s="188">
        <f>IF(N812="snížená",J812,0)</f>
        <v>0</v>
      </c>
      <c r="BG812" s="188">
        <f>IF(N812="zákl. přenesená",J812,0)</f>
        <v>0</v>
      </c>
      <c r="BH812" s="188">
        <f>IF(N812="sníž. přenesená",J812,0)</f>
        <v>0</v>
      </c>
      <c r="BI812" s="188">
        <f>IF(N812="nulová",J812,0)</f>
        <v>0</v>
      </c>
      <c r="BJ812" s="18" t="s">
        <v>79</v>
      </c>
      <c r="BK812" s="188">
        <f>ROUND(I812*H812,2)</f>
        <v>0</v>
      </c>
      <c r="BL812" s="18" t="s">
        <v>476</v>
      </c>
      <c r="BM812" s="187" t="s">
        <v>1025</v>
      </c>
    </row>
    <row r="813" spans="1:65" s="2" customFormat="1" ht="24.2" customHeight="1">
      <c r="A813" s="35"/>
      <c r="B813" s="36"/>
      <c r="C813" s="175" t="s">
        <v>1026</v>
      </c>
      <c r="D813" s="175" t="s">
        <v>138</v>
      </c>
      <c r="E813" s="176" t="s">
        <v>1027</v>
      </c>
      <c r="F813" s="177" t="s">
        <v>1028</v>
      </c>
      <c r="G813" s="178" t="s">
        <v>154</v>
      </c>
      <c r="H813" s="179">
        <v>30</v>
      </c>
      <c r="I813" s="180"/>
      <c r="J813" s="181">
        <f>ROUND(I813*H813,2)</f>
        <v>0</v>
      </c>
      <c r="K813" s="182"/>
      <c r="L813" s="40"/>
      <c r="M813" s="183" t="s">
        <v>19</v>
      </c>
      <c r="N813" s="184" t="s">
        <v>42</v>
      </c>
      <c r="O813" s="65"/>
      <c r="P813" s="185">
        <f>O813*H813</f>
        <v>0</v>
      </c>
      <c r="Q813" s="185">
        <v>0</v>
      </c>
      <c r="R813" s="185">
        <f>Q813*H813</f>
        <v>0</v>
      </c>
      <c r="S813" s="185">
        <v>0</v>
      </c>
      <c r="T813" s="186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187" t="s">
        <v>476</v>
      </c>
      <c r="AT813" s="187" t="s">
        <v>138</v>
      </c>
      <c r="AU813" s="187" t="s">
        <v>81</v>
      </c>
      <c r="AY813" s="18" t="s">
        <v>136</v>
      </c>
      <c r="BE813" s="188">
        <f>IF(N813="základní",J813,0)</f>
        <v>0</v>
      </c>
      <c r="BF813" s="188">
        <f>IF(N813="snížená",J813,0)</f>
        <v>0</v>
      </c>
      <c r="BG813" s="188">
        <f>IF(N813="zákl. přenesená",J813,0)</f>
        <v>0</v>
      </c>
      <c r="BH813" s="188">
        <f>IF(N813="sníž. přenesená",J813,0)</f>
        <v>0</v>
      </c>
      <c r="BI813" s="188">
        <f>IF(N813="nulová",J813,0)</f>
        <v>0</v>
      </c>
      <c r="BJ813" s="18" t="s">
        <v>79</v>
      </c>
      <c r="BK813" s="188">
        <f>ROUND(I813*H813,2)</f>
        <v>0</v>
      </c>
      <c r="BL813" s="18" t="s">
        <v>476</v>
      </c>
      <c r="BM813" s="187" t="s">
        <v>1029</v>
      </c>
    </row>
    <row r="814" spans="1:65" s="2" customFormat="1" ht="11.25">
      <c r="A814" s="35"/>
      <c r="B814" s="36"/>
      <c r="C814" s="37"/>
      <c r="D814" s="189" t="s">
        <v>144</v>
      </c>
      <c r="E814" s="37"/>
      <c r="F814" s="190" t="s">
        <v>1030</v>
      </c>
      <c r="G814" s="37"/>
      <c r="H814" s="37"/>
      <c r="I814" s="191"/>
      <c r="J814" s="37"/>
      <c r="K814" s="37"/>
      <c r="L814" s="40"/>
      <c r="M814" s="192"/>
      <c r="N814" s="193"/>
      <c r="O814" s="65"/>
      <c r="P814" s="65"/>
      <c r="Q814" s="65"/>
      <c r="R814" s="65"/>
      <c r="S814" s="65"/>
      <c r="T814" s="66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T814" s="18" t="s">
        <v>144</v>
      </c>
      <c r="AU814" s="18" t="s">
        <v>81</v>
      </c>
    </row>
    <row r="815" spans="1:65" s="2" customFormat="1" ht="24.2" customHeight="1">
      <c r="A815" s="35"/>
      <c r="B815" s="36"/>
      <c r="C815" s="206" t="s">
        <v>1031</v>
      </c>
      <c r="D815" s="206" t="s">
        <v>159</v>
      </c>
      <c r="E815" s="207" t="s">
        <v>1032</v>
      </c>
      <c r="F815" s="208" t="s">
        <v>1033</v>
      </c>
      <c r="G815" s="209" t="s">
        <v>154</v>
      </c>
      <c r="H815" s="210">
        <v>1</v>
      </c>
      <c r="I815" s="211"/>
      <c r="J815" s="212">
        <f>ROUND(I815*H815,2)</f>
        <v>0</v>
      </c>
      <c r="K815" s="213"/>
      <c r="L815" s="214"/>
      <c r="M815" s="215" t="s">
        <v>19</v>
      </c>
      <c r="N815" s="216" t="s">
        <v>42</v>
      </c>
      <c r="O815" s="65"/>
      <c r="P815" s="185">
        <f>O815*H815</f>
        <v>0</v>
      </c>
      <c r="Q815" s="185">
        <v>4.0000000000000002E-4</v>
      </c>
      <c r="R815" s="185">
        <f>Q815*H815</f>
        <v>4.0000000000000002E-4</v>
      </c>
      <c r="S815" s="185">
        <v>0</v>
      </c>
      <c r="T815" s="186">
        <f>S815*H815</f>
        <v>0</v>
      </c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R815" s="187" t="s">
        <v>574</v>
      </c>
      <c r="AT815" s="187" t="s">
        <v>159</v>
      </c>
      <c r="AU815" s="187" t="s">
        <v>81</v>
      </c>
      <c r="AY815" s="18" t="s">
        <v>136</v>
      </c>
      <c r="BE815" s="188">
        <f>IF(N815="základní",J815,0)</f>
        <v>0</v>
      </c>
      <c r="BF815" s="188">
        <f>IF(N815="snížená",J815,0)</f>
        <v>0</v>
      </c>
      <c r="BG815" s="188">
        <f>IF(N815="zákl. přenesená",J815,0)</f>
        <v>0</v>
      </c>
      <c r="BH815" s="188">
        <f>IF(N815="sníž. přenesená",J815,0)</f>
        <v>0</v>
      </c>
      <c r="BI815" s="188">
        <f>IF(N815="nulová",J815,0)</f>
        <v>0</v>
      </c>
      <c r="BJ815" s="18" t="s">
        <v>79</v>
      </c>
      <c r="BK815" s="188">
        <f>ROUND(I815*H815,2)</f>
        <v>0</v>
      </c>
      <c r="BL815" s="18" t="s">
        <v>476</v>
      </c>
      <c r="BM815" s="187" t="s">
        <v>1034</v>
      </c>
    </row>
    <row r="816" spans="1:65" s="13" customFormat="1" ht="11.25">
      <c r="B816" s="194"/>
      <c r="C816" s="195"/>
      <c r="D816" s="196" t="s">
        <v>157</v>
      </c>
      <c r="E816" s="197" t="s">
        <v>19</v>
      </c>
      <c r="F816" s="198" t="s">
        <v>1000</v>
      </c>
      <c r="G816" s="195"/>
      <c r="H816" s="199">
        <v>1</v>
      </c>
      <c r="I816" s="200"/>
      <c r="J816" s="195"/>
      <c r="K816" s="195"/>
      <c r="L816" s="201"/>
      <c r="M816" s="202"/>
      <c r="N816" s="203"/>
      <c r="O816" s="203"/>
      <c r="P816" s="203"/>
      <c r="Q816" s="203"/>
      <c r="R816" s="203"/>
      <c r="S816" s="203"/>
      <c r="T816" s="204"/>
      <c r="AT816" s="205" t="s">
        <v>157</v>
      </c>
      <c r="AU816" s="205" t="s">
        <v>81</v>
      </c>
      <c r="AV816" s="13" t="s">
        <v>81</v>
      </c>
      <c r="AW816" s="13" t="s">
        <v>32</v>
      </c>
      <c r="AX816" s="13" t="s">
        <v>71</v>
      </c>
      <c r="AY816" s="205" t="s">
        <v>136</v>
      </c>
    </row>
    <row r="817" spans="1:65" s="2" customFormat="1" ht="24.2" customHeight="1">
      <c r="A817" s="35"/>
      <c r="B817" s="36"/>
      <c r="C817" s="206" t="s">
        <v>1035</v>
      </c>
      <c r="D817" s="206" t="s">
        <v>159</v>
      </c>
      <c r="E817" s="207" t="s">
        <v>1036</v>
      </c>
      <c r="F817" s="208" t="s">
        <v>1037</v>
      </c>
      <c r="G817" s="209" t="s">
        <v>154</v>
      </c>
      <c r="H817" s="210">
        <v>1</v>
      </c>
      <c r="I817" s="211"/>
      <c r="J817" s="212">
        <f>ROUND(I817*H817,2)</f>
        <v>0</v>
      </c>
      <c r="K817" s="213"/>
      <c r="L817" s="214"/>
      <c r="M817" s="215" t="s">
        <v>19</v>
      </c>
      <c r="N817" s="216" t="s">
        <v>42</v>
      </c>
      <c r="O817" s="65"/>
      <c r="P817" s="185">
        <f>O817*H817</f>
        <v>0</v>
      </c>
      <c r="Q817" s="185">
        <v>4.0000000000000002E-4</v>
      </c>
      <c r="R817" s="185">
        <f>Q817*H817</f>
        <v>4.0000000000000002E-4</v>
      </c>
      <c r="S817" s="185">
        <v>0</v>
      </c>
      <c r="T817" s="186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187" t="s">
        <v>574</v>
      </c>
      <c r="AT817" s="187" t="s">
        <v>159</v>
      </c>
      <c r="AU817" s="187" t="s">
        <v>81</v>
      </c>
      <c r="AY817" s="18" t="s">
        <v>136</v>
      </c>
      <c r="BE817" s="188">
        <f>IF(N817="základní",J817,0)</f>
        <v>0</v>
      </c>
      <c r="BF817" s="188">
        <f>IF(N817="snížená",J817,0)</f>
        <v>0</v>
      </c>
      <c r="BG817" s="188">
        <f>IF(N817="zákl. přenesená",J817,0)</f>
        <v>0</v>
      </c>
      <c r="BH817" s="188">
        <f>IF(N817="sníž. přenesená",J817,0)</f>
        <v>0</v>
      </c>
      <c r="BI817" s="188">
        <f>IF(N817="nulová",J817,0)</f>
        <v>0</v>
      </c>
      <c r="BJ817" s="18" t="s">
        <v>79</v>
      </c>
      <c r="BK817" s="188">
        <f>ROUND(I817*H817,2)</f>
        <v>0</v>
      </c>
      <c r="BL817" s="18" t="s">
        <v>476</v>
      </c>
      <c r="BM817" s="187" t="s">
        <v>1038</v>
      </c>
    </row>
    <row r="818" spans="1:65" s="13" customFormat="1" ht="11.25">
      <c r="B818" s="194"/>
      <c r="C818" s="195"/>
      <c r="D818" s="196" t="s">
        <v>157</v>
      </c>
      <c r="E818" s="197" t="s">
        <v>19</v>
      </c>
      <c r="F818" s="198" t="s">
        <v>990</v>
      </c>
      <c r="G818" s="195"/>
      <c r="H818" s="199">
        <v>1</v>
      </c>
      <c r="I818" s="200"/>
      <c r="J818" s="195"/>
      <c r="K818" s="195"/>
      <c r="L818" s="201"/>
      <c r="M818" s="202"/>
      <c r="N818" s="203"/>
      <c r="O818" s="203"/>
      <c r="P818" s="203"/>
      <c r="Q818" s="203"/>
      <c r="R818" s="203"/>
      <c r="S818" s="203"/>
      <c r="T818" s="204"/>
      <c r="AT818" s="205" t="s">
        <v>157</v>
      </c>
      <c r="AU818" s="205" t="s">
        <v>81</v>
      </c>
      <c r="AV818" s="13" t="s">
        <v>81</v>
      </c>
      <c r="AW818" s="13" t="s">
        <v>32</v>
      </c>
      <c r="AX818" s="13" t="s">
        <v>71</v>
      </c>
      <c r="AY818" s="205" t="s">
        <v>136</v>
      </c>
    </row>
    <row r="819" spans="1:65" s="2" customFormat="1" ht="24.2" customHeight="1">
      <c r="A819" s="35"/>
      <c r="B819" s="36"/>
      <c r="C819" s="206" t="s">
        <v>1039</v>
      </c>
      <c r="D819" s="206" t="s">
        <v>159</v>
      </c>
      <c r="E819" s="207" t="s">
        <v>1040</v>
      </c>
      <c r="F819" s="208" t="s">
        <v>1041</v>
      </c>
      <c r="G819" s="209" t="s">
        <v>154</v>
      </c>
      <c r="H819" s="210">
        <v>9</v>
      </c>
      <c r="I819" s="211"/>
      <c r="J819" s="212">
        <f>ROUND(I819*H819,2)</f>
        <v>0</v>
      </c>
      <c r="K819" s="213"/>
      <c r="L819" s="214"/>
      <c r="M819" s="215" t="s">
        <v>19</v>
      </c>
      <c r="N819" s="216" t="s">
        <v>42</v>
      </c>
      <c r="O819" s="65"/>
      <c r="P819" s="185">
        <f>O819*H819</f>
        <v>0</v>
      </c>
      <c r="Q819" s="185">
        <v>4.0000000000000002E-4</v>
      </c>
      <c r="R819" s="185">
        <f>Q819*H819</f>
        <v>3.6000000000000003E-3</v>
      </c>
      <c r="S819" s="185">
        <v>0</v>
      </c>
      <c r="T819" s="186">
        <f>S819*H819</f>
        <v>0</v>
      </c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R819" s="187" t="s">
        <v>574</v>
      </c>
      <c r="AT819" s="187" t="s">
        <v>159</v>
      </c>
      <c r="AU819" s="187" t="s">
        <v>81</v>
      </c>
      <c r="AY819" s="18" t="s">
        <v>136</v>
      </c>
      <c r="BE819" s="188">
        <f>IF(N819="základní",J819,0)</f>
        <v>0</v>
      </c>
      <c r="BF819" s="188">
        <f>IF(N819="snížená",J819,0)</f>
        <v>0</v>
      </c>
      <c r="BG819" s="188">
        <f>IF(N819="zákl. přenesená",J819,0)</f>
        <v>0</v>
      </c>
      <c r="BH819" s="188">
        <f>IF(N819="sníž. přenesená",J819,0)</f>
        <v>0</v>
      </c>
      <c r="BI819" s="188">
        <f>IF(N819="nulová",J819,0)</f>
        <v>0</v>
      </c>
      <c r="BJ819" s="18" t="s">
        <v>79</v>
      </c>
      <c r="BK819" s="188">
        <f>ROUND(I819*H819,2)</f>
        <v>0</v>
      </c>
      <c r="BL819" s="18" t="s">
        <v>476</v>
      </c>
      <c r="BM819" s="187" t="s">
        <v>1042</v>
      </c>
    </row>
    <row r="820" spans="1:65" s="13" customFormat="1" ht="11.25">
      <c r="B820" s="194"/>
      <c r="C820" s="195"/>
      <c r="D820" s="196" t="s">
        <v>157</v>
      </c>
      <c r="E820" s="197" t="s">
        <v>19</v>
      </c>
      <c r="F820" s="198" t="s">
        <v>1043</v>
      </c>
      <c r="G820" s="195"/>
      <c r="H820" s="199">
        <v>6</v>
      </c>
      <c r="I820" s="200"/>
      <c r="J820" s="195"/>
      <c r="K820" s="195"/>
      <c r="L820" s="201"/>
      <c r="M820" s="202"/>
      <c r="N820" s="203"/>
      <c r="O820" s="203"/>
      <c r="P820" s="203"/>
      <c r="Q820" s="203"/>
      <c r="R820" s="203"/>
      <c r="S820" s="203"/>
      <c r="T820" s="204"/>
      <c r="AT820" s="205" t="s">
        <v>157</v>
      </c>
      <c r="AU820" s="205" t="s">
        <v>81</v>
      </c>
      <c r="AV820" s="13" t="s">
        <v>81</v>
      </c>
      <c r="AW820" s="13" t="s">
        <v>32</v>
      </c>
      <c r="AX820" s="13" t="s">
        <v>71</v>
      </c>
      <c r="AY820" s="205" t="s">
        <v>136</v>
      </c>
    </row>
    <row r="821" spans="1:65" s="13" customFormat="1" ht="11.25">
      <c r="B821" s="194"/>
      <c r="C821" s="195"/>
      <c r="D821" s="196" t="s">
        <v>157</v>
      </c>
      <c r="E821" s="197" t="s">
        <v>19</v>
      </c>
      <c r="F821" s="198" t="s">
        <v>1044</v>
      </c>
      <c r="G821" s="195"/>
      <c r="H821" s="199">
        <v>3</v>
      </c>
      <c r="I821" s="200"/>
      <c r="J821" s="195"/>
      <c r="K821" s="195"/>
      <c r="L821" s="201"/>
      <c r="M821" s="202"/>
      <c r="N821" s="203"/>
      <c r="O821" s="203"/>
      <c r="P821" s="203"/>
      <c r="Q821" s="203"/>
      <c r="R821" s="203"/>
      <c r="S821" s="203"/>
      <c r="T821" s="204"/>
      <c r="AT821" s="205" t="s">
        <v>157</v>
      </c>
      <c r="AU821" s="205" t="s">
        <v>81</v>
      </c>
      <c r="AV821" s="13" t="s">
        <v>81</v>
      </c>
      <c r="AW821" s="13" t="s">
        <v>32</v>
      </c>
      <c r="AX821" s="13" t="s">
        <v>71</v>
      </c>
      <c r="AY821" s="205" t="s">
        <v>136</v>
      </c>
    </row>
    <row r="822" spans="1:65" s="2" customFormat="1" ht="24.2" customHeight="1">
      <c r="A822" s="35"/>
      <c r="B822" s="36"/>
      <c r="C822" s="206" t="s">
        <v>1045</v>
      </c>
      <c r="D822" s="206" t="s">
        <v>159</v>
      </c>
      <c r="E822" s="207" t="s">
        <v>1046</v>
      </c>
      <c r="F822" s="208" t="s">
        <v>1047</v>
      </c>
      <c r="G822" s="209" t="s">
        <v>154</v>
      </c>
      <c r="H822" s="210">
        <v>19</v>
      </c>
      <c r="I822" s="211"/>
      <c r="J822" s="212">
        <f>ROUND(I822*H822,2)</f>
        <v>0</v>
      </c>
      <c r="K822" s="213"/>
      <c r="L822" s="214"/>
      <c r="M822" s="215" t="s">
        <v>19</v>
      </c>
      <c r="N822" s="216" t="s">
        <v>42</v>
      </c>
      <c r="O822" s="65"/>
      <c r="P822" s="185">
        <f>O822*H822</f>
        <v>0</v>
      </c>
      <c r="Q822" s="185">
        <v>4.0000000000000002E-4</v>
      </c>
      <c r="R822" s="185">
        <f>Q822*H822</f>
        <v>7.6E-3</v>
      </c>
      <c r="S822" s="185">
        <v>0</v>
      </c>
      <c r="T822" s="186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187" t="s">
        <v>574</v>
      </c>
      <c r="AT822" s="187" t="s">
        <v>159</v>
      </c>
      <c r="AU822" s="187" t="s">
        <v>81</v>
      </c>
      <c r="AY822" s="18" t="s">
        <v>136</v>
      </c>
      <c r="BE822" s="188">
        <f>IF(N822="základní",J822,0)</f>
        <v>0</v>
      </c>
      <c r="BF822" s="188">
        <f>IF(N822="snížená",J822,0)</f>
        <v>0</v>
      </c>
      <c r="BG822" s="188">
        <f>IF(N822="zákl. přenesená",J822,0)</f>
        <v>0</v>
      </c>
      <c r="BH822" s="188">
        <f>IF(N822="sníž. přenesená",J822,0)</f>
        <v>0</v>
      </c>
      <c r="BI822" s="188">
        <f>IF(N822="nulová",J822,0)</f>
        <v>0</v>
      </c>
      <c r="BJ822" s="18" t="s">
        <v>79</v>
      </c>
      <c r="BK822" s="188">
        <f>ROUND(I822*H822,2)</f>
        <v>0</v>
      </c>
      <c r="BL822" s="18" t="s">
        <v>476</v>
      </c>
      <c r="BM822" s="187" t="s">
        <v>1048</v>
      </c>
    </row>
    <row r="823" spans="1:65" s="13" customFormat="1" ht="11.25">
      <c r="B823" s="194"/>
      <c r="C823" s="195"/>
      <c r="D823" s="196" t="s">
        <v>157</v>
      </c>
      <c r="E823" s="197" t="s">
        <v>19</v>
      </c>
      <c r="F823" s="198" t="s">
        <v>1049</v>
      </c>
      <c r="G823" s="195"/>
      <c r="H823" s="199">
        <v>4</v>
      </c>
      <c r="I823" s="200"/>
      <c r="J823" s="195"/>
      <c r="K823" s="195"/>
      <c r="L823" s="201"/>
      <c r="M823" s="202"/>
      <c r="N823" s="203"/>
      <c r="O823" s="203"/>
      <c r="P823" s="203"/>
      <c r="Q823" s="203"/>
      <c r="R823" s="203"/>
      <c r="S823" s="203"/>
      <c r="T823" s="204"/>
      <c r="AT823" s="205" t="s">
        <v>157</v>
      </c>
      <c r="AU823" s="205" t="s">
        <v>81</v>
      </c>
      <c r="AV823" s="13" t="s">
        <v>81</v>
      </c>
      <c r="AW823" s="13" t="s">
        <v>32</v>
      </c>
      <c r="AX823" s="13" t="s">
        <v>71</v>
      </c>
      <c r="AY823" s="205" t="s">
        <v>136</v>
      </c>
    </row>
    <row r="824" spans="1:65" s="13" customFormat="1" ht="11.25">
      <c r="B824" s="194"/>
      <c r="C824" s="195"/>
      <c r="D824" s="196" t="s">
        <v>157</v>
      </c>
      <c r="E824" s="197" t="s">
        <v>19</v>
      </c>
      <c r="F824" s="198" t="s">
        <v>1050</v>
      </c>
      <c r="G824" s="195"/>
      <c r="H824" s="199">
        <v>7</v>
      </c>
      <c r="I824" s="200"/>
      <c r="J824" s="195"/>
      <c r="K824" s="195"/>
      <c r="L824" s="201"/>
      <c r="M824" s="202"/>
      <c r="N824" s="203"/>
      <c r="O824" s="203"/>
      <c r="P824" s="203"/>
      <c r="Q824" s="203"/>
      <c r="R824" s="203"/>
      <c r="S824" s="203"/>
      <c r="T824" s="204"/>
      <c r="AT824" s="205" t="s">
        <v>157</v>
      </c>
      <c r="AU824" s="205" t="s">
        <v>81</v>
      </c>
      <c r="AV824" s="13" t="s">
        <v>81</v>
      </c>
      <c r="AW824" s="13" t="s">
        <v>32</v>
      </c>
      <c r="AX824" s="13" t="s">
        <v>71</v>
      </c>
      <c r="AY824" s="205" t="s">
        <v>136</v>
      </c>
    </row>
    <row r="825" spans="1:65" s="13" customFormat="1" ht="11.25">
      <c r="B825" s="194"/>
      <c r="C825" s="195"/>
      <c r="D825" s="196" t="s">
        <v>157</v>
      </c>
      <c r="E825" s="197" t="s">
        <v>19</v>
      </c>
      <c r="F825" s="198" t="s">
        <v>1051</v>
      </c>
      <c r="G825" s="195"/>
      <c r="H825" s="199">
        <v>4</v>
      </c>
      <c r="I825" s="200"/>
      <c r="J825" s="195"/>
      <c r="K825" s="195"/>
      <c r="L825" s="201"/>
      <c r="M825" s="202"/>
      <c r="N825" s="203"/>
      <c r="O825" s="203"/>
      <c r="P825" s="203"/>
      <c r="Q825" s="203"/>
      <c r="R825" s="203"/>
      <c r="S825" s="203"/>
      <c r="T825" s="204"/>
      <c r="AT825" s="205" t="s">
        <v>157</v>
      </c>
      <c r="AU825" s="205" t="s">
        <v>81</v>
      </c>
      <c r="AV825" s="13" t="s">
        <v>81</v>
      </c>
      <c r="AW825" s="13" t="s">
        <v>32</v>
      </c>
      <c r="AX825" s="13" t="s">
        <v>71</v>
      </c>
      <c r="AY825" s="205" t="s">
        <v>136</v>
      </c>
    </row>
    <row r="826" spans="1:65" s="13" customFormat="1" ht="11.25">
      <c r="B826" s="194"/>
      <c r="C826" s="195"/>
      <c r="D826" s="196" t="s">
        <v>157</v>
      </c>
      <c r="E826" s="197" t="s">
        <v>19</v>
      </c>
      <c r="F826" s="198" t="s">
        <v>1052</v>
      </c>
      <c r="G826" s="195"/>
      <c r="H826" s="199">
        <v>4</v>
      </c>
      <c r="I826" s="200"/>
      <c r="J826" s="195"/>
      <c r="K826" s="195"/>
      <c r="L826" s="201"/>
      <c r="M826" s="202"/>
      <c r="N826" s="203"/>
      <c r="O826" s="203"/>
      <c r="P826" s="203"/>
      <c r="Q826" s="203"/>
      <c r="R826" s="203"/>
      <c r="S826" s="203"/>
      <c r="T826" s="204"/>
      <c r="AT826" s="205" t="s">
        <v>157</v>
      </c>
      <c r="AU826" s="205" t="s">
        <v>81</v>
      </c>
      <c r="AV826" s="13" t="s">
        <v>81</v>
      </c>
      <c r="AW826" s="13" t="s">
        <v>32</v>
      </c>
      <c r="AX826" s="13" t="s">
        <v>71</v>
      </c>
      <c r="AY826" s="205" t="s">
        <v>136</v>
      </c>
    </row>
    <row r="827" spans="1:65" s="2" customFormat="1" ht="24.2" customHeight="1">
      <c r="A827" s="35"/>
      <c r="B827" s="36"/>
      <c r="C827" s="175" t="s">
        <v>1053</v>
      </c>
      <c r="D827" s="175" t="s">
        <v>138</v>
      </c>
      <c r="E827" s="176" t="s">
        <v>1054</v>
      </c>
      <c r="F827" s="177" t="s">
        <v>1055</v>
      </c>
      <c r="G827" s="178" t="s">
        <v>154</v>
      </c>
      <c r="H827" s="179">
        <v>1</v>
      </c>
      <c r="I827" s="180"/>
      <c r="J827" s="181">
        <f>ROUND(I827*H827,2)</f>
        <v>0</v>
      </c>
      <c r="K827" s="182"/>
      <c r="L827" s="40"/>
      <c r="M827" s="183" t="s">
        <v>19</v>
      </c>
      <c r="N827" s="184" t="s">
        <v>42</v>
      </c>
      <c r="O827" s="65"/>
      <c r="P827" s="185">
        <f>O827*H827</f>
        <v>0</v>
      </c>
      <c r="Q827" s="185">
        <v>0</v>
      </c>
      <c r="R827" s="185">
        <f>Q827*H827</f>
        <v>0</v>
      </c>
      <c r="S827" s="185">
        <v>0</v>
      </c>
      <c r="T827" s="186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187" t="s">
        <v>476</v>
      </c>
      <c r="AT827" s="187" t="s">
        <v>138</v>
      </c>
      <c r="AU827" s="187" t="s">
        <v>81</v>
      </c>
      <c r="AY827" s="18" t="s">
        <v>136</v>
      </c>
      <c r="BE827" s="188">
        <f>IF(N827="základní",J827,0)</f>
        <v>0</v>
      </c>
      <c r="BF827" s="188">
        <f>IF(N827="snížená",J827,0)</f>
        <v>0</v>
      </c>
      <c r="BG827" s="188">
        <f>IF(N827="zákl. přenesená",J827,0)</f>
        <v>0</v>
      </c>
      <c r="BH827" s="188">
        <f>IF(N827="sníž. přenesená",J827,0)</f>
        <v>0</v>
      </c>
      <c r="BI827" s="188">
        <f>IF(N827="nulová",J827,0)</f>
        <v>0</v>
      </c>
      <c r="BJ827" s="18" t="s">
        <v>79</v>
      </c>
      <c r="BK827" s="188">
        <f>ROUND(I827*H827,2)</f>
        <v>0</v>
      </c>
      <c r="BL827" s="18" t="s">
        <v>476</v>
      </c>
      <c r="BM827" s="187" t="s">
        <v>1056</v>
      </c>
    </row>
    <row r="828" spans="1:65" s="2" customFormat="1" ht="11.25">
      <c r="A828" s="35"/>
      <c r="B828" s="36"/>
      <c r="C828" s="37"/>
      <c r="D828" s="189" t="s">
        <v>144</v>
      </c>
      <c r="E828" s="37"/>
      <c r="F828" s="190" t="s">
        <v>1057</v>
      </c>
      <c r="G828" s="37"/>
      <c r="H828" s="37"/>
      <c r="I828" s="191"/>
      <c r="J828" s="37"/>
      <c r="K828" s="37"/>
      <c r="L828" s="40"/>
      <c r="M828" s="192"/>
      <c r="N828" s="193"/>
      <c r="O828" s="65"/>
      <c r="P828" s="65"/>
      <c r="Q828" s="65"/>
      <c r="R828" s="65"/>
      <c r="S828" s="65"/>
      <c r="T828" s="66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T828" s="18" t="s">
        <v>144</v>
      </c>
      <c r="AU828" s="18" t="s">
        <v>81</v>
      </c>
    </row>
    <row r="829" spans="1:65" s="2" customFormat="1" ht="24.2" customHeight="1">
      <c r="A829" s="35"/>
      <c r="B829" s="36"/>
      <c r="C829" s="206" t="s">
        <v>1058</v>
      </c>
      <c r="D829" s="206" t="s">
        <v>159</v>
      </c>
      <c r="E829" s="207" t="s">
        <v>1059</v>
      </c>
      <c r="F829" s="208" t="s">
        <v>1060</v>
      </c>
      <c r="G829" s="209" t="s">
        <v>154</v>
      </c>
      <c r="H829" s="210">
        <v>1</v>
      </c>
      <c r="I829" s="211"/>
      <c r="J829" s="212">
        <f>ROUND(I829*H829,2)</f>
        <v>0</v>
      </c>
      <c r="K829" s="213"/>
      <c r="L829" s="214"/>
      <c r="M829" s="215" t="s">
        <v>19</v>
      </c>
      <c r="N829" s="216" t="s">
        <v>42</v>
      </c>
      <c r="O829" s="65"/>
      <c r="P829" s="185">
        <f>O829*H829</f>
        <v>0</v>
      </c>
      <c r="Q829" s="185">
        <v>4.0000000000000002E-4</v>
      </c>
      <c r="R829" s="185">
        <f>Q829*H829</f>
        <v>4.0000000000000002E-4</v>
      </c>
      <c r="S829" s="185">
        <v>0</v>
      </c>
      <c r="T829" s="186">
        <f>S829*H829</f>
        <v>0</v>
      </c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R829" s="187" t="s">
        <v>574</v>
      </c>
      <c r="AT829" s="187" t="s">
        <v>159</v>
      </c>
      <c r="AU829" s="187" t="s">
        <v>81</v>
      </c>
      <c r="AY829" s="18" t="s">
        <v>136</v>
      </c>
      <c r="BE829" s="188">
        <f>IF(N829="základní",J829,0)</f>
        <v>0</v>
      </c>
      <c r="BF829" s="188">
        <f>IF(N829="snížená",J829,0)</f>
        <v>0</v>
      </c>
      <c r="BG829" s="188">
        <f>IF(N829="zákl. přenesená",J829,0)</f>
        <v>0</v>
      </c>
      <c r="BH829" s="188">
        <f>IF(N829="sníž. přenesená",J829,0)</f>
        <v>0</v>
      </c>
      <c r="BI829" s="188">
        <f>IF(N829="nulová",J829,0)</f>
        <v>0</v>
      </c>
      <c r="BJ829" s="18" t="s">
        <v>79</v>
      </c>
      <c r="BK829" s="188">
        <f>ROUND(I829*H829,2)</f>
        <v>0</v>
      </c>
      <c r="BL829" s="18" t="s">
        <v>476</v>
      </c>
      <c r="BM829" s="187" t="s">
        <v>1061</v>
      </c>
    </row>
    <row r="830" spans="1:65" s="13" customFormat="1" ht="11.25">
      <c r="B830" s="194"/>
      <c r="C830" s="195"/>
      <c r="D830" s="196" t="s">
        <v>157</v>
      </c>
      <c r="E830" s="197" t="s">
        <v>19</v>
      </c>
      <c r="F830" s="198" t="s">
        <v>1000</v>
      </c>
      <c r="G830" s="195"/>
      <c r="H830" s="199">
        <v>1</v>
      </c>
      <c r="I830" s="200"/>
      <c r="J830" s="195"/>
      <c r="K830" s="195"/>
      <c r="L830" s="201"/>
      <c r="M830" s="202"/>
      <c r="N830" s="203"/>
      <c r="O830" s="203"/>
      <c r="P830" s="203"/>
      <c r="Q830" s="203"/>
      <c r="R830" s="203"/>
      <c r="S830" s="203"/>
      <c r="T830" s="204"/>
      <c r="AT830" s="205" t="s">
        <v>157</v>
      </c>
      <c r="AU830" s="205" t="s">
        <v>81</v>
      </c>
      <c r="AV830" s="13" t="s">
        <v>81</v>
      </c>
      <c r="AW830" s="13" t="s">
        <v>32</v>
      </c>
      <c r="AX830" s="13" t="s">
        <v>71</v>
      </c>
      <c r="AY830" s="205" t="s">
        <v>136</v>
      </c>
    </row>
    <row r="831" spans="1:65" s="2" customFormat="1" ht="24.2" customHeight="1">
      <c r="A831" s="35"/>
      <c r="B831" s="36"/>
      <c r="C831" s="175" t="s">
        <v>1062</v>
      </c>
      <c r="D831" s="175" t="s">
        <v>138</v>
      </c>
      <c r="E831" s="176" t="s">
        <v>1063</v>
      </c>
      <c r="F831" s="177" t="s">
        <v>1064</v>
      </c>
      <c r="G831" s="178" t="s">
        <v>154</v>
      </c>
      <c r="H831" s="179">
        <v>17</v>
      </c>
      <c r="I831" s="180"/>
      <c r="J831" s="181">
        <f>ROUND(I831*H831,2)</f>
        <v>0</v>
      </c>
      <c r="K831" s="182"/>
      <c r="L831" s="40"/>
      <c r="M831" s="183" t="s">
        <v>19</v>
      </c>
      <c r="N831" s="184" t="s">
        <v>42</v>
      </c>
      <c r="O831" s="65"/>
      <c r="P831" s="185">
        <f>O831*H831</f>
        <v>0</v>
      </c>
      <c r="Q831" s="185">
        <v>0</v>
      </c>
      <c r="R831" s="185">
        <f>Q831*H831</f>
        <v>0</v>
      </c>
      <c r="S831" s="185">
        <v>0</v>
      </c>
      <c r="T831" s="186">
        <f>S831*H831</f>
        <v>0</v>
      </c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R831" s="187" t="s">
        <v>476</v>
      </c>
      <c r="AT831" s="187" t="s">
        <v>138</v>
      </c>
      <c r="AU831" s="187" t="s">
        <v>81</v>
      </c>
      <c r="AY831" s="18" t="s">
        <v>136</v>
      </c>
      <c r="BE831" s="188">
        <f>IF(N831="základní",J831,0)</f>
        <v>0</v>
      </c>
      <c r="BF831" s="188">
        <f>IF(N831="snížená",J831,0)</f>
        <v>0</v>
      </c>
      <c r="BG831" s="188">
        <f>IF(N831="zákl. přenesená",J831,0)</f>
        <v>0</v>
      </c>
      <c r="BH831" s="188">
        <f>IF(N831="sníž. přenesená",J831,0)</f>
        <v>0</v>
      </c>
      <c r="BI831" s="188">
        <f>IF(N831="nulová",J831,0)</f>
        <v>0</v>
      </c>
      <c r="BJ831" s="18" t="s">
        <v>79</v>
      </c>
      <c r="BK831" s="188">
        <f>ROUND(I831*H831,2)</f>
        <v>0</v>
      </c>
      <c r="BL831" s="18" t="s">
        <v>476</v>
      </c>
      <c r="BM831" s="187" t="s">
        <v>1065</v>
      </c>
    </row>
    <row r="832" spans="1:65" s="2" customFormat="1" ht="11.25">
      <c r="A832" s="35"/>
      <c r="B832" s="36"/>
      <c r="C832" s="37"/>
      <c r="D832" s="189" t="s">
        <v>144</v>
      </c>
      <c r="E832" s="37"/>
      <c r="F832" s="190" t="s">
        <v>1066</v>
      </c>
      <c r="G832" s="37"/>
      <c r="H832" s="37"/>
      <c r="I832" s="191"/>
      <c r="J832" s="37"/>
      <c r="K832" s="37"/>
      <c r="L832" s="40"/>
      <c r="M832" s="192"/>
      <c r="N832" s="193"/>
      <c r="O832" s="65"/>
      <c r="P832" s="65"/>
      <c r="Q832" s="65"/>
      <c r="R832" s="65"/>
      <c r="S832" s="65"/>
      <c r="T832" s="66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T832" s="18" t="s">
        <v>144</v>
      </c>
      <c r="AU832" s="18" t="s">
        <v>81</v>
      </c>
    </row>
    <row r="833" spans="1:65" s="2" customFormat="1" ht="24.2" customHeight="1">
      <c r="A833" s="35"/>
      <c r="B833" s="36"/>
      <c r="C833" s="206" t="s">
        <v>1067</v>
      </c>
      <c r="D833" s="206" t="s">
        <v>159</v>
      </c>
      <c r="E833" s="207" t="s">
        <v>1068</v>
      </c>
      <c r="F833" s="208" t="s">
        <v>1069</v>
      </c>
      <c r="G833" s="209" t="s">
        <v>154</v>
      </c>
      <c r="H833" s="210">
        <v>1</v>
      </c>
      <c r="I833" s="211"/>
      <c r="J833" s="212">
        <f>ROUND(I833*H833,2)</f>
        <v>0</v>
      </c>
      <c r="K833" s="213"/>
      <c r="L833" s="214"/>
      <c r="M833" s="215" t="s">
        <v>19</v>
      </c>
      <c r="N833" s="216" t="s">
        <v>42</v>
      </c>
      <c r="O833" s="65"/>
      <c r="P833" s="185">
        <f>O833*H833</f>
        <v>0</v>
      </c>
      <c r="Q833" s="185">
        <v>1.0499999999999999E-3</v>
      </c>
      <c r="R833" s="185">
        <f>Q833*H833</f>
        <v>1.0499999999999999E-3</v>
      </c>
      <c r="S833" s="185">
        <v>0</v>
      </c>
      <c r="T833" s="186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187" t="s">
        <v>574</v>
      </c>
      <c r="AT833" s="187" t="s">
        <v>159</v>
      </c>
      <c r="AU833" s="187" t="s">
        <v>81</v>
      </c>
      <c r="AY833" s="18" t="s">
        <v>136</v>
      </c>
      <c r="BE833" s="188">
        <f>IF(N833="základní",J833,0)</f>
        <v>0</v>
      </c>
      <c r="BF833" s="188">
        <f>IF(N833="snížená",J833,0)</f>
        <v>0</v>
      </c>
      <c r="BG833" s="188">
        <f>IF(N833="zákl. přenesená",J833,0)</f>
        <v>0</v>
      </c>
      <c r="BH833" s="188">
        <f>IF(N833="sníž. přenesená",J833,0)</f>
        <v>0</v>
      </c>
      <c r="BI833" s="188">
        <f>IF(N833="nulová",J833,0)</f>
        <v>0</v>
      </c>
      <c r="BJ833" s="18" t="s">
        <v>79</v>
      </c>
      <c r="BK833" s="188">
        <f>ROUND(I833*H833,2)</f>
        <v>0</v>
      </c>
      <c r="BL833" s="18" t="s">
        <v>476</v>
      </c>
      <c r="BM833" s="187" t="s">
        <v>1070</v>
      </c>
    </row>
    <row r="834" spans="1:65" s="13" customFormat="1" ht="11.25">
      <c r="B834" s="194"/>
      <c r="C834" s="195"/>
      <c r="D834" s="196" t="s">
        <v>157</v>
      </c>
      <c r="E834" s="197" t="s">
        <v>19</v>
      </c>
      <c r="F834" s="198" t="s">
        <v>995</v>
      </c>
      <c r="G834" s="195"/>
      <c r="H834" s="199">
        <v>1</v>
      </c>
      <c r="I834" s="200"/>
      <c r="J834" s="195"/>
      <c r="K834" s="195"/>
      <c r="L834" s="201"/>
      <c r="M834" s="202"/>
      <c r="N834" s="203"/>
      <c r="O834" s="203"/>
      <c r="P834" s="203"/>
      <c r="Q834" s="203"/>
      <c r="R834" s="203"/>
      <c r="S834" s="203"/>
      <c r="T834" s="204"/>
      <c r="AT834" s="205" t="s">
        <v>157</v>
      </c>
      <c r="AU834" s="205" t="s">
        <v>81</v>
      </c>
      <c r="AV834" s="13" t="s">
        <v>81</v>
      </c>
      <c r="AW834" s="13" t="s">
        <v>32</v>
      </c>
      <c r="AX834" s="13" t="s">
        <v>71</v>
      </c>
      <c r="AY834" s="205" t="s">
        <v>136</v>
      </c>
    </row>
    <row r="835" spans="1:65" s="2" customFormat="1" ht="24.2" customHeight="1">
      <c r="A835" s="35"/>
      <c r="B835" s="36"/>
      <c r="C835" s="206" t="s">
        <v>1071</v>
      </c>
      <c r="D835" s="206" t="s">
        <v>159</v>
      </c>
      <c r="E835" s="207" t="s">
        <v>1072</v>
      </c>
      <c r="F835" s="208" t="s">
        <v>1073</v>
      </c>
      <c r="G835" s="209" t="s">
        <v>154</v>
      </c>
      <c r="H835" s="210">
        <v>7</v>
      </c>
      <c r="I835" s="211"/>
      <c r="J835" s="212">
        <f>ROUND(I835*H835,2)</f>
        <v>0</v>
      </c>
      <c r="K835" s="213"/>
      <c r="L835" s="214"/>
      <c r="M835" s="215" t="s">
        <v>19</v>
      </c>
      <c r="N835" s="216" t="s">
        <v>42</v>
      </c>
      <c r="O835" s="65"/>
      <c r="P835" s="185">
        <f>O835*H835</f>
        <v>0</v>
      </c>
      <c r="Q835" s="185">
        <v>1.0499999999999999E-3</v>
      </c>
      <c r="R835" s="185">
        <f>Q835*H835</f>
        <v>7.3499999999999998E-3</v>
      </c>
      <c r="S835" s="185">
        <v>0</v>
      </c>
      <c r="T835" s="186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187" t="s">
        <v>574</v>
      </c>
      <c r="AT835" s="187" t="s">
        <v>159</v>
      </c>
      <c r="AU835" s="187" t="s">
        <v>81</v>
      </c>
      <c r="AY835" s="18" t="s">
        <v>136</v>
      </c>
      <c r="BE835" s="188">
        <f>IF(N835="základní",J835,0)</f>
        <v>0</v>
      </c>
      <c r="BF835" s="188">
        <f>IF(N835="snížená",J835,0)</f>
        <v>0</v>
      </c>
      <c r="BG835" s="188">
        <f>IF(N835="zákl. přenesená",J835,0)</f>
        <v>0</v>
      </c>
      <c r="BH835" s="188">
        <f>IF(N835="sníž. přenesená",J835,0)</f>
        <v>0</v>
      </c>
      <c r="BI835" s="188">
        <f>IF(N835="nulová",J835,0)</f>
        <v>0</v>
      </c>
      <c r="BJ835" s="18" t="s">
        <v>79</v>
      </c>
      <c r="BK835" s="188">
        <f>ROUND(I835*H835,2)</f>
        <v>0</v>
      </c>
      <c r="BL835" s="18" t="s">
        <v>476</v>
      </c>
      <c r="BM835" s="187" t="s">
        <v>1074</v>
      </c>
    </row>
    <row r="836" spans="1:65" s="13" customFormat="1" ht="11.25">
      <c r="B836" s="194"/>
      <c r="C836" s="195"/>
      <c r="D836" s="196" t="s">
        <v>157</v>
      </c>
      <c r="E836" s="197" t="s">
        <v>19</v>
      </c>
      <c r="F836" s="198" t="s">
        <v>995</v>
      </c>
      <c r="G836" s="195"/>
      <c r="H836" s="199">
        <v>1</v>
      </c>
      <c r="I836" s="200"/>
      <c r="J836" s="195"/>
      <c r="K836" s="195"/>
      <c r="L836" s="201"/>
      <c r="M836" s="202"/>
      <c r="N836" s="203"/>
      <c r="O836" s="203"/>
      <c r="P836" s="203"/>
      <c r="Q836" s="203"/>
      <c r="R836" s="203"/>
      <c r="S836" s="203"/>
      <c r="T836" s="204"/>
      <c r="AT836" s="205" t="s">
        <v>157</v>
      </c>
      <c r="AU836" s="205" t="s">
        <v>81</v>
      </c>
      <c r="AV836" s="13" t="s">
        <v>81</v>
      </c>
      <c r="AW836" s="13" t="s">
        <v>32</v>
      </c>
      <c r="AX836" s="13" t="s">
        <v>71</v>
      </c>
      <c r="AY836" s="205" t="s">
        <v>136</v>
      </c>
    </row>
    <row r="837" spans="1:65" s="13" customFormat="1" ht="11.25">
      <c r="B837" s="194"/>
      <c r="C837" s="195"/>
      <c r="D837" s="196" t="s">
        <v>157</v>
      </c>
      <c r="E837" s="197" t="s">
        <v>19</v>
      </c>
      <c r="F837" s="198" t="s">
        <v>1051</v>
      </c>
      <c r="G837" s="195"/>
      <c r="H837" s="199">
        <v>4</v>
      </c>
      <c r="I837" s="200"/>
      <c r="J837" s="195"/>
      <c r="K837" s="195"/>
      <c r="L837" s="201"/>
      <c r="M837" s="202"/>
      <c r="N837" s="203"/>
      <c r="O837" s="203"/>
      <c r="P837" s="203"/>
      <c r="Q837" s="203"/>
      <c r="R837" s="203"/>
      <c r="S837" s="203"/>
      <c r="T837" s="204"/>
      <c r="AT837" s="205" t="s">
        <v>157</v>
      </c>
      <c r="AU837" s="205" t="s">
        <v>81</v>
      </c>
      <c r="AV837" s="13" t="s">
        <v>81</v>
      </c>
      <c r="AW837" s="13" t="s">
        <v>32</v>
      </c>
      <c r="AX837" s="13" t="s">
        <v>71</v>
      </c>
      <c r="AY837" s="205" t="s">
        <v>136</v>
      </c>
    </row>
    <row r="838" spans="1:65" s="13" customFormat="1" ht="11.25">
      <c r="B838" s="194"/>
      <c r="C838" s="195"/>
      <c r="D838" s="196" t="s">
        <v>157</v>
      </c>
      <c r="E838" s="197" t="s">
        <v>19</v>
      </c>
      <c r="F838" s="198" t="s">
        <v>911</v>
      </c>
      <c r="G838" s="195"/>
      <c r="H838" s="199">
        <v>1</v>
      </c>
      <c r="I838" s="200"/>
      <c r="J838" s="195"/>
      <c r="K838" s="195"/>
      <c r="L838" s="201"/>
      <c r="M838" s="202"/>
      <c r="N838" s="203"/>
      <c r="O838" s="203"/>
      <c r="P838" s="203"/>
      <c r="Q838" s="203"/>
      <c r="R838" s="203"/>
      <c r="S838" s="203"/>
      <c r="T838" s="204"/>
      <c r="AT838" s="205" t="s">
        <v>157</v>
      </c>
      <c r="AU838" s="205" t="s">
        <v>81</v>
      </c>
      <c r="AV838" s="13" t="s">
        <v>81</v>
      </c>
      <c r="AW838" s="13" t="s">
        <v>32</v>
      </c>
      <c r="AX838" s="13" t="s">
        <v>71</v>
      </c>
      <c r="AY838" s="205" t="s">
        <v>136</v>
      </c>
    </row>
    <row r="839" spans="1:65" s="13" customFormat="1" ht="11.25">
      <c r="B839" s="194"/>
      <c r="C839" s="195"/>
      <c r="D839" s="196" t="s">
        <v>157</v>
      </c>
      <c r="E839" s="197" t="s">
        <v>19</v>
      </c>
      <c r="F839" s="198" t="s">
        <v>990</v>
      </c>
      <c r="G839" s="195"/>
      <c r="H839" s="199">
        <v>1</v>
      </c>
      <c r="I839" s="200"/>
      <c r="J839" s="195"/>
      <c r="K839" s="195"/>
      <c r="L839" s="201"/>
      <c r="M839" s="202"/>
      <c r="N839" s="203"/>
      <c r="O839" s="203"/>
      <c r="P839" s="203"/>
      <c r="Q839" s="203"/>
      <c r="R839" s="203"/>
      <c r="S839" s="203"/>
      <c r="T839" s="204"/>
      <c r="AT839" s="205" t="s">
        <v>157</v>
      </c>
      <c r="AU839" s="205" t="s">
        <v>81</v>
      </c>
      <c r="AV839" s="13" t="s">
        <v>81</v>
      </c>
      <c r="AW839" s="13" t="s">
        <v>32</v>
      </c>
      <c r="AX839" s="13" t="s">
        <v>71</v>
      </c>
      <c r="AY839" s="205" t="s">
        <v>136</v>
      </c>
    </row>
    <row r="840" spans="1:65" s="2" customFormat="1" ht="24.2" customHeight="1">
      <c r="A840" s="35"/>
      <c r="B840" s="36"/>
      <c r="C840" s="206" t="s">
        <v>1075</v>
      </c>
      <c r="D840" s="206" t="s">
        <v>159</v>
      </c>
      <c r="E840" s="207" t="s">
        <v>1076</v>
      </c>
      <c r="F840" s="208" t="s">
        <v>1077</v>
      </c>
      <c r="G840" s="209" t="s">
        <v>154</v>
      </c>
      <c r="H840" s="210">
        <v>1</v>
      </c>
      <c r="I840" s="211"/>
      <c r="J840" s="212">
        <f>ROUND(I840*H840,2)</f>
        <v>0</v>
      </c>
      <c r="K840" s="213"/>
      <c r="L840" s="214"/>
      <c r="M840" s="215" t="s">
        <v>19</v>
      </c>
      <c r="N840" s="216" t="s">
        <v>42</v>
      </c>
      <c r="O840" s="65"/>
      <c r="P840" s="185">
        <f>O840*H840</f>
        <v>0</v>
      </c>
      <c r="Q840" s="185">
        <v>1.0499999999999999E-3</v>
      </c>
      <c r="R840" s="185">
        <f>Q840*H840</f>
        <v>1.0499999999999999E-3</v>
      </c>
      <c r="S840" s="185">
        <v>0</v>
      </c>
      <c r="T840" s="186">
        <f>S840*H840</f>
        <v>0</v>
      </c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R840" s="187" t="s">
        <v>574</v>
      </c>
      <c r="AT840" s="187" t="s">
        <v>159</v>
      </c>
      <c r="AU840" s="187" t="s">
        <v>81</v>
      </c>
      <c r="AY840" s="18" t="s">
        <v>136</v>
      </c>
      <c r="BE840" s="188">
        <f>IF(N840="základní",J840,0)</f>
        <v>0</v>
      </c>
      <c r="BF840" s="188">
        <f>IF(N840="snížená",J840,0)</f>
        <v>0</v>
      </c>
      <c r="BG840" s="188">
        <f>IF(N840="zákl. přenesená",J840,0)</f>
        <v>0</v>
      </c>
      <c r="BH840" s="188">
        <f>IF(N840="sníž. přenesená",J840,0)</f>
        <v>0</v>
      </c>
      <c r="BI840" s="188">
        <f>IF(N840="nulová",J840,0)</f>
        <v>0</v>
      </c>
      <c r="BJ840" s="18" t="s">
        <v>79</v>
      </c>
      <c r="BK840" s="188">
        <f>ROUND(I840*H840,2)</f>
        <v>0</v>
      </c>
      <c r="BL840" s="18" t="s">
        <v>476</v>
      </c>
      <c r="BM840" s="187" t="s">
        <v>1078</v>
      </c>
    </row>
    <row r="841" spans="1:65" s="13" customFormat="1" ht="11.25">
      <c r="B841" s="194"/>
      <c r="C841" s="195"/>
      <c r="D841" s="196" t="s">
        <v>157</v>
      </c>
      <c r="E841" s="197" t="s">
        <v>19</v>
      </c>
      <c r="F841" s="198" t="s">
        <v>911</v>
      </c>
      <c r="G841" s="195"/>
      <c r="H841" s="199">
        <v>1</v>
      </c>
      <c r="I841" s="200"/>
      <c r="J841" s="195"/>
      <c r="K841" s="195"/>
      <c r="L841" s="201"/>
      <c r="M841" s="202"/>
      <c r="N841" s="203"/>
      <c r="O841" s="203"/>
      <c r="P841" s="203"/>
      <c r="Q841" s="203"/>
      <c r="R841" s="203"/>
      <c r="S841" s="203"/>
      <c r="T841" s="204"/>
      <c r="AT841" s="205" t="s">
        <v>157</v>
      </c>
      <c r="AU841" s="205" t="s">
        <v>81</v>
      </c>
      <c r="AV841" s="13" t="s">
        <v>81</v>
      </c>
      <c r="AW841" s="13" t="s">
        <v>32</v>
      </c>
      <c r="AX841" s="13" t="s">
        <v>71</v>
      </c>
      <c r="AY841" s="205" t="s">
        <v>136</v>
      </c>
    </row>
    <row r="842" spans="1:65" s="2" customFormat="1" ht="24.2" customHeight="1">
      <c r="A842" s="35"/>
      <c r="B842" s="36"/>
      <c r="C842" s="206" t="s">
        <v>1079</v>
      </c>
      <c r="D842" s="206" t="s">
        <v>159</v>
      </c>
      <c r="E842" s="207" t="s">
        <v>1080</v>
      </c>
      <c r="F842" s="208" t="s">
        <v>1081</v>
      </c>
      <c r="G842" s="209" t="s">
        <v>154</v>
      </c>
      <c r="H842" s="210">
        <v>8</v>
      </c>
      <c r="I842" s="211"/>
      <c r="J842" s="212">
        <f>ROUND(I842*H842,2)</f>
        <v>0</v>
      </c>
      <c r="K842" s="213"/>
      <c r="L842" s="214"/>
      <c r="M842" s="215" t="s">
        <v>19</v>
      </c>
      <c r="N842" s="216" t="s">
        <v>42</v>
      </c>
      <c r="O842" s="65"/>
      <c r="P842" s="185">
        <f>O842*H842</f>
        <v>0</v>
      </c>
      <c r="Q842" s="185">
        <v>1.0499999999999999E-3</v>
      </c>
      <c r="R842" s="185">
        <f>Q842*H842</f>
        <v>8.3999999999999995E-3</v>
      </c>
      <c r="S842" s="185">
        <v>0</v>
      </c>
      <c r="T842" s="186">
        <f>S842*H842</f>
        <v>0</v>
      </c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R842" s="187" t="s">
        <v>574</v>
      </c>
      <c r="AT842" s="187" t="s">
        <v>159</v>
      </c>
      <c r="AU842" s="187" t="s">
        <v>81</v>
      </c>
      <c r="AY842" s="18" t="s">
        <v>136</v>
      </c>
      <c r="BE842" s="188">
        <f>IF(N842="základní",J842,0)</f>
        <v>0</v>
      </c>
      <c r="BF842" s="188">
        <f>IF(N842="snížená",J842,0)</f>
        <v>0</v>
      </c>
      <c r="BG842" s="188">
        <f>IF(N842="zákl. přenesená",J842,0)</f>
        <v>0</v>
      </c>
      <c r="BH842" s="188">
        <f>IF(N842="sníž. přenesená",J842,0)</f>
        <v>0</v>
      </c>
      <c r="BI842" s="188">
        <f>IF(N842="nulová",J842,0)</f>
        <v>0</v>
      </c>
      <c r="BJ842" s="18" t="s">
        <v>79</v>
      </c>
      <c r="BK842" s="188">
        <f>ROUND(I842*H842,2)</f>
        <v>0</v>
      </c>
      <c r="BL842" s="18" t="s">
        <v>476</v>
      </c>
      <c r="BM842" s="187" t="s">
        <v>1082</v>
      </c>
    </row>
    <row r="843" spans="1:65" s="13" customFormat="1" ht="11.25">
      <c r="B843" s="194"/>
      <c r="C843" s="195"/>
      <c r="D843" s="196" t="s">
        <v>157</v>
      </c>
      <c r="E843" s="197" t="s">
        <v>19</v>
      </c>
      <c r="F843" s="198" t="s">
        <v>1083</v>
      </c>
      <c r="G843" s="195"/>
      <c r="H843" s="199">
        <v>4</v>
      </c>
      <c r="I843" s="200"/>
      <c r="J843" s="195"/>
      <c r="K843" s="195"/>
      <c r="L843" s="201"/>
      <c r="M843" s="202"/>
      <c r="N843" s="203"/>
      <c r="O843" s="203"/>
      <c r="P843" s="203"/>
      <c r="Q843" s="203"/>
      <c r="R843" s="203"/>
      <c r="S843" s="203"/>
      <c r="T843" s="204"/>
      <c r="AT843" s="205" t="s">
        <v>157</v>
      </c>
      <c r="AU843" s="205" t="s">
        <v>81</v>
      </c>
      <c r="AV843" s="13" t="s">
        <v>81</v>
      </c>
      <c r="AW843" s="13" t="s">
        <v>32</v>
      </c>
      <c r="AX843" s="13" t="s">
        <v>71</v>
      </c>
      <c r="AY843" s="205" t="s">
        <v>136</v>
      </c>
    </row>
    <row r="844" spans="1:65" s="13" customFormat="1" ht="11.25">
      <c r="B844" s="194"/>
      <c r="C844" s="195"/>
      <c r="D844" s="196" t="s">
        <v>157</v>
      </c>
      <c r="E844" s="197" t="s">
        <v>19</v>
      </c>
      <c r="F844" s="198" t="s">
        <v>1084</v>
      </c>
      <c r="G844" s="195"/>
      <c r="H844" s="199">
        <v>4</v>
      </c>
      <c r="I844" s="200"/>
      <c r="J844" s="195"/>
      <c r="K844" s="195"/>
      <c r="L844" s="201"/>
      <c r="M844" s="202"/>
      <c r="N844" s="203"/>
      <c r="O844" s="203"/>
      <c r="P844" s="203"/>
      <c r="Q844" s="203"/>
      <c r="R844" s="203"/>
      <c r="S844" s="203"/>
      <c r="T844" s="204"/>
      <c r="AT844" s="205" t="s">
        <v>157</v>
      </c>
      <c r="AU844" s="205" t="s">
        <v>81</v>
      </c>
      <c r="AV844" s="13" t="s">
        <v>81</v>
      </c>
      <c r="AW844" s="13" t="s">
        <v>32</v>
      </c>
      <c r="AX844" s="13" t="s">
        <v>71</v>
      </c>
      <c r="AY844" s="205" t="s">
        <v>136</v>
      </c>
    </row>
    <row r="845" spans="1:65" s="2" customFormat="1" ht="24.2" customHeight="1">
      <c r="A845" s="35"/>
      <c r="B845" s="36"/>
      <c r="C845" s="175" t="s">
        <v>1085</v>
      </c>
      <c r="D845" s="175" t="s">
        <v>138</v>
      </c>
      <c r="E845" s="176" t="s">
        <v>1086</v>
      </c>
      <c r="F845" s="177" t="s">
        <v>1087</v>
      </c>
      <c r="G845" s="178" t="s">
        <v>154</v>
      </c>
      <c r="H845" s="179">
        <v>7</v>
      </c>
      <c r="I845" s="180"/>
      <c r="J845" s="181">
        <f>ROUND(I845*H845,2)</f>
        <v>0</v>
      </c>
      <c r="K845" s="182"/>
      <c r="L845" s="40"/>
      <c r="M845" s="183" t="s">
        <v>19</v>
      </c>
      <c r="N845" s="184" t="s">
        <v>42</v>
      </c>
      <c r="O845" s="65"/>
      <c r="P845" s="185">
        <f>O845*H845</f>
        <v>0</v>
      </c>
      <c r="Q845" s="185">
        <v>0</v>
      </c>
      <c r="R845" s="185">
        <f>Q845*H845</f>
        <v>0</v>
      </c>
      <c r="S845" s="185">
        <v>0</v>
      </c>
      <c r="T845" s="186">
        <f>S845*H845</f>
        <v>0</v>
      </c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R845" s="187" t="s">
        <v>476</v>
      </c>
      <c r="AT845" s="187" t="s">
        <v>138</v>
      </c>
      <c r="AU845" s="187" t="s">
        <v>81</v>
      </c>
      <c r="AY845" s="18" t="s">
        <v>136</v>
      </c>
      <c r="BE845" s="188">
        <f>IF(N845="základní",J845,0)</f>
        <v>0</v>
      </c>
      <c r="BF845" s="188">
        <f>IF(N845="snížená",J845,0)</f>
        <v>0</v>
      </c>
      <c r="BG845" s="188">
        <f>IF(N845="zákl. přenesená",J845,0)</f>
        <v>0</v>
      </c>
      <c r="BH845" s="188">
        <f>IF(N845="sníž. přenesená",J845,0)</f>
        <v>0</v>
      </c>
      <c r="BI845" s="188">
        <f>IF(N845="nulová",J845,0)</f>
        <v>0</v>
      </c>
      <c r="BJ845" s="18" t="s">
        <v>79</v>
      </c>
      <c r="BK845" s="188">
        <f>ROUND(I845*H845,2)</f>
        <v>0</v>
      </c>
      <c r="BL845" s="18" t="s">
        <v>476</v>
      </c>
      <c r="BM845" s="187" t="s">
        <v>1088</v>
      </c>
    </row>
    <row r="846" spans="1:65" s="2" customFormat="1" ht="11.25">
      <c r="A846" s="35"/>
      <c r="B846" s="36"/>
      <c r="C846" s="37"/>
      <c r="D846" s="189" t="s">
        <v>144</v>
      </c>
      <c r="E846" s="37"/>
      <c r="F846" s="190" t="s">
        <v>1089</v>
      </c>
      <c r="G846" s="37"/>
      <c r="H846" s="37"/>
      <c r="I846" s="191"/>
      <c r="J846" s="37"/>
      <c r="K846" s="37"/>
      <c r="L846" s="40"/>
      <c r="M846" s="192"/>
      <c r="N846" s="193"/>
      <c r="O846" s="65"/>
      <c r="P846" s="65"/>
      <c r="Q846" s="65"/>
      <c r="R846" s="65"/>
      <c r="S846" s="65"/>
      <c r="T846" s="66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T846" s="18" t="s">
        <v>144</v>
      </c>
      <c r="AU846" s="18" t="s">
        <v>81</v>
      </c>
    </row>
    <row r="847" spans="1:65" s="2" customFormat="1" ht="24.2" customHeight="1">
      <c r="A847" s="35"/>
      <c r="B847" s="36"/>
      <c r="C847" s="206" t="s">
        <v>1090</v>
      </c>
      <c r="D847" s="206" t="s">
        <v>159</v>
      </c>
      <c r="E847" s="207" t="s">
        <v>1091</v>
      </c>
      <c r="F847" s="208" t="s">
        <v>1092</v>
      </c>
      <c r="G847" s="209" t="s">
        <v>154</v>
      </c>
      <c r="H847" s="210">
        <v>2</v>
      </c>
      <c r="I847" s="211"/>
      <c r="J847" s="212">
        <f>ROUND(I847*H847,2)</f>
        <v>0</v>
      </c>
      <c r="K847" s="213"/>
      <c r="L847" s="214"/>
      <c r="M847" s="215" t="s">
        <v>19</v>
      </c>
      <c r="N847" s="216" t="s">
        <v>42</v>
      </c>
      <c r="O847" s="65"/>
      <c r="P847" s="185">
        <f>O847*H847</f>
        <v>0</v>
      </c>
      <c r="Q847" s="185">
        <v>1.0499999999999999E-3</v>
      </c>
      <c r="R847" s="185">
        <f>Q847*H847</f>
        <v>2.0999999999999999E-3</v>
      </c>
      <c r="S847" s="185">
        <v>0</v>
      </c>
      <c r="T847" s="186">
        <f>S847*H847</f>
        <v>0</v>
      </c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R847" s="187" t="s">
        <v>574</v>
      </c>
      <c r="AT847" s="187" t="s">
        <v>159</v>
      </c>
      <c r="AU847" s="187" t="s">
        <v>81</v>
      </c>
      <c r="AY847" s="18" t="s">
        <v>136</v>
      </c>
      <c r="BE847" s="188">
        <f>IF(N847="základní",J847,0)</f>
        <v>0</v>
      </c>
      <c r="BF847" s="188">
        <f>IF(N847="snížená",J847,0)</f>
        <v>0</v>
      </c>
      <c r="BG847" s="188">
        <f>IF(N847="zákl. přenesená",J847,0)</f>
        <v>0</v>
      </c>
      <c r="BH847" s="188">
        <f>IF(N847="sníž. přenesená",J847,0)</f>
        <v>0</v>
      </c>
      <c r="BI847" s="188">
        <f>IF(N847="nulová",J847,0)</f>
        <v>0</v>
      </c>
      <c r="BJ847" s="18" t="s">
        <v>79</v>
      </c>
      <c r="BK847" s="188">
        <f>ROUND(I847*H847,2)</f>
        <v>0</v>
      </c>
      <c r="BL847" s="18" t="s">
        <v>476</v>
      </c>
      <c r="BM847" s="187" t="s">
        <v>1093</v>
      </c>
    </row>
    <row r="848" spans="1:65" s="13" customFormat="1" ht="11.25">
      <c r="B848" s="194"/>
      <c r="C848" s="195"/>
      <c r="D848" s="196" t="s">
        <v>157</v>
      </c>
      <c r="E848" s="197" t="s">
        <v>19</v>
      </c>
      <c r="F848" s="198" t="s">
        <v>1094</v>
      </c>
      <c r="G848" s="195"/>
      <c r="H848" s="199">
        <v>2</v>
      </c>
      <c r="I848" s="200"/>
      <c r="J848" s="195"/>
      <c r="K848" s="195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157</v>
      </c>
      <c r="AU848" s="205" t="s">
        <v>81</v>
      </c>
      <c r="AV848" s="13" t="s">
        <v>81</v>
      </c>
      <c r="AW848" s="13" t="s">
        <v>32</v>
      </c>
      <c r="AX848" s="13" t="s">
        <v>71</v>
      </c>
      <c r="AY848" s="205" t="s">
        <v>136</v>
      </c>
    </row>
    <row r="849" spans="1:65" s="2" customFormat="1" ht="24.2" customHeight="1">
      <c r="A849" s="35"/>
      <c r="B849" s="36"/>
      <c r="C849" s="206" t="s">
        <v>1095</v>
      </c>
      <c r="D849" s="206" t="s">
        <v>159</v>
      </c>
      <c r="E849" s="207" t="s">
        <v>1096</v>
      </c>
      <c r="F849" s="208" t="s">
        <v>1097</v>
      </c>
      <c r="G849" s="209" t="s">
        <v>154</v>
      </c>
      <c r="H849" s="210">
        <v>4</v>
      </c>
      <c r="I849" s="211"/>
      <c r="J849" s="212">
        <f>ROUND(I849*H849,2)</f>
        <v>0</v>
      </c>
      <c r="K849" s="213"/>
      <c r="L849" s="214"/>
      <c r="M849" s="215" t="s">
        <v>19</v>
      </c>
      <c r="N849" s="216" t="s">
        <v>42</v>
      </c>
      <c r="O849" s="65"/>
      <c r="P849" s="185">
        <f>O849*H849</f>
        <v>0</v>
      </c>
      <c r="Q849" s="185">
        <v>1.0499999999999999E-3</v>
      </c>
      <c r="R849" s="185">
        <f>Q849*H849</f>
        <v>4.1999999999999997E-3</v>
      </c>
      <c r="S849" s="185">
        <v>0</v>
      </c>
      <c r="T849" s="186">
        <f>S849*H849</f>
        <v>0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187" t="s">
        <v>574</v>
      </c>
      <c r="AT849" s="187" t="s">
        <v>159</v>
      </c>
      <c r="AU849" s="187" t="s">
        <v>81</v>
      </c>
      <c r="AY849" s="18" t="s">
        <v>136</v>
      </c>
      <c r="BE849" s="188">
        <f>IF(N849="základní",J849,0)</f>
        <v>0</v>
      </c>
      <c r="BF849" s="188">
        <f>IF(N849="snížená",J849,0)</f>
        <v>0</v>
      </c>
      <c r="BG849" s="188">
        <f>IF(N849="zákl. přenesená",J849,0)</f>
        <v>0</v>
      </c>
      <c r="BH849" s="188">
        <f>IF(N849="sníž. přenesená",J849,0)</f>
        <v>0</v>
      </c>
      <c r="BI849" s="188">
        <f>IF(N849="nulová",J849,0)</f>
        <v>0</v>
      </c>
      <c r="BJ849" s="18" t="s">
        <v>79</v>
      </c>
      <c r="BK849" s="188">
        <f>ROUND(I849*H849,2)</f>
        <v>0</v>
      </c>
      <c r="BL849" s="18" t="s">
        <v>476</v>
      </c>
      <c r="BM849" s="187" t="s">
        <v>1098</v>
      </c>
    </row>
    <row r="850" spans="1:65" s="13" customFormat="1" ht="11.25">
      <c r="B850" s="194"/>
      <c r="C850" s="195"/>
      <c r="D850" s="196" t="s">
        <v>157</v>
      </c>
      <c r="E850" s="197" t="s">
        <v>19</v>
      </c>
      <c r="F850" s="198" t="s">
        <v>1083</v>
      </c>
      <c r="G850" s="195"/>
      <c r="H850" s="199">
        <v>4</v>
      </c>
      <c r="I850" s="200"/>
      <c r="J850" s="195"/>
      <c r="K850" s="195"/>
      <c r="L850" s="201"/>
      <c r="M850" s="202"/>
      <c r="N850" s="203"/>
      <c r="O850" s="203"/>
      <c r="P850" s="203"/>
      <c r="Q850" s="203"/>
      <c r="R850" s="203"/>
      <c r="S850" s="203"/>
      <c r="T850" s="204"/>
      <c r="AT850" s="205" t="s">
        <v>157</v>
      </c>
      <c r="AU850" s="205" t="s">
        <v>81</v>
      </c>
      <c r="AV850" s="13" t="s">
        <v>81</v>
      </c>
      <c r="AW850" s="13" t="s">
        <v>32</v>
      </c>
      <c r="AX850" s="13" t="s">
        <v>71</v>
      </c>
      <c r="AY850" s="205" t="s">
        <v>136</v>
      </c>
    </row>
    <row r="851" spans="1:65" s="2" customFormat="1" ht="24.2" customHeight="1">
      <c r="A851" s="35"/>
      <c r="B851" s="36"/>
      <c r="C851" s="206" t="s">
        <v>1099</v>
      </c>
      <c r="D851" s="206" t="s">
        <v>159</v>
      </c>
      <c r="E851" s="207" t="s">
        <v>1100</v>
      </c>
      <c r="F851" s="208" t="s">
        <v>1101</v>
      </c>
      <c r="G851" s="209" t="s">
        <v>154</v>
      </c>
      <c r="H851" s="210">
        <v>1</v>
      </c>
      <c r="I851" s="211"/>
      <c r="J851" s="212">
        <f>ROUND(I851*H851,2)</f>
        <v>0</v>
      </c>
      <c r="K851" s="213"/>
      <c r="L851" s="214"/>
      <c r="M851" s="215" t="s">
        <v>19</v>
      </c>
      <c r="N851" s="216" t="s">
        <v>42</v>
      </c>
      <c r="O851" s="65"/>
      <c r="P851" s="185">
        <f>O851*H851</f>
        <v>0</v>
      </c>
      <c r="Q851" s="185">
        <v>1.0499999999999999E-3</v>
      </c>
      <c r="R851" s="185">
        <f>Q851*H851</f>
        <v>1.0499999999999999E-3</v>
      </c>
      <c r="S851" s="185">
        <v>0</v>
      </c>
      <c r="T851" s="186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187" t="s">
        <v>574</v>
      </c>
      <c r="AT851" s="187" t="s">
        <v>159</v>
      </c>
      <c r="AU851" s="187" t="s">
        <v>81</v>
      </c>
      <c r="AY851" s="18" t="s">
        <v>136</v>
      </c>
      <c r="BE851" s="188">
        <f>IF(N851="základní",J851,0)</f>
        <v>0</v>
      </c>
      <c r="BF851" s="188">
        <f>IF(N851="snížená",J851,0)</f>
        <v>0</v>
      </c>
      <c r="BG851" s="188">
        <f>IF(N851="zákl. přenesená",J851,0)</f>
        <v>0</v>
      </c>
      <c r="BH851" s="188">
        <f>IF(N851="sníž. přenesená",J851,0)</f>
        <v>0</v>
      </c>
      <c r="BI851" s="188">
        <f>IF(N851="nulová",J851,0)</f>
        <v>0</v>
      </c>
      <c r="BJ851" s="18" t="s">
        <v>79</v>
      </c>
      <c r="BK851" s="188">
        <f>ROUND(I851*H851,2)</f>
        <v>0</v>
      </c>
      <c r="BL851" s="18" t="s">
        <v>476</v>
      </c>
      <c r="BM851" s="187" t="s">
        <v>1102</v>
      </c>
    </row>
    <row r="852" spans="1:65" s="13" customFormat="1" ht="11.25">
      <c r="B852" s="194"/>
      <c r="C852" s="195"/>
      <c r="D852" s="196" t="s">
        <v>157</v>
      </c>
      <c r="E852" s="197" t="s">
        <v>19</v>
      </c>
      <c r="F852" s="198" t="s">
        <v>911</v>
      </c>
      <c r="G852" s="195"/>
      <c r="H852" s="199">
        <v>1</v>
      </c>
      <c r="I852" s="200"/>
      <c r="J852" s="195"/>
      <c r="K852" s="195"/>
      <c r="L852" s="201"/>
      <c r="M852" s="202"/>
      <c r="N852" s="203"/>
      <c r="O852" s="203"/>
      <c r="P852" s="203"/>
      <c r="Q852" s="203"/>
      <c r="R852" s="203"/>
      <c r="S852" s="203"/>
      <c r="T852" s="204"/>
      <c r="AT852" s="205" t="s">
        <v>157</v>
      </c>
      <c r="AU852" s="205" t="s">
        <v>81</v>
      </c>
      <c r="AV852" s="13" t="s">
        <v>81</v>
      </c>
      <c r="AW852" s="13" t="s">
        <v>32</v>
      </c>
      <c r="AX852" s="13" t="s">
        <v>71</v>
      </c>
      <c r="AY852" s="205" t="s">
        <v>136</v>
      </c>
    </row>
    <row r="853" spans="1:65" s="2" customFormat="1" ht="24.2" customHeight="1">
      <c r="A853" s="35"/>
      <c r="B853" s="36"/>
      <c r="C853" s="175" t="s">
        <v>1103</v>
      </c>
      <c r="D853" s="175" t="s">
        <v>138</v>
      </c>
      <c r="E853" s="176" t="s">
        <v>1104</v>
      </c>
      <c r="F853" s="177" t="s">
        <v>1105</v>
      </c>
      <c r="G853" s="178" t="s">
        <v>154</v>
      </c>
      <c r="H853" s="179">
        <v>51</v>
      </c>
      <c r="I853" s="180"/>
      <c r="J853" s="181">
        <f>ROUND(I853*H853,2)</f>
        <v>0</v>
      </c>
      <c r="K853" s="182"/>
      <c r="L853" s="40"/>
      <c r="M853" s="183" t="s">
        <v>19</v>
      </c>
      <c r="N853" s="184" t="s">
        <v>42</v>
      </c>
      <c r="O853" s="65"/>
      <c r="P853" s="185">
        <f>O853*H853</f>
        <v>0</v>
      </c>
      <c r="Q853" s="185">
        <v>0</v>
      </c>
      <c r="R853" s="185">
        <f>Q853*H853</f>
        <v>0</v>
      </c>
      <c r="S853" s="185">
        <v>0</v>
      </c>
      <c r="T853" s="186">
        <f>S853*H853</f>
        <v>0</v>
      </c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R853" s="187" t="s">
        <v>476</v>
      </c>
      <c r="AT853" s="187" t="s">
        <v>138</v>
      </c>
      <c r="AU853" s="187" t="s">
        <v>81</v>
      </c>
      <c r="AY853" s="18" t="s">
        <v>136</v>
      </c>
      <c r="BE853" s="188">
        <f>IF(N853="základní",J853,0)</f>
        <v>0</v>
      </c>
      <c r="BF853" s="188">
        <f>IF(N853="snížená",J853,0)</f>
        <v>0</v>
      </c>
      <c r="BG853" s="188">
        <f>IF(N853="zákl. přenesená",J853,0)</f>
        <v>0</v>
      </c>
      <c r="BH853" s="188">
        <f>IF(N853="sníž. přenesená",J853,0)</f>
        <v>0</v>
      </c>
      <c r="BI853" s="188">
        <f>IF(N853="nulová",J853,0)</f>
        <v>0</v>
      </c>
      <c r="BJ853" s="18" t="s">
        <v>79</v>
      </c>
      <c r="BK853" s="188">
        <f>ROUND(I853*H853,2)</f>
        <v>0</v>
      </c>
      <c r="BL853" s="18" t="s">
        <v>476</v>
      </c>
      <c r="BM853" s="187" t="s">
        <v>1106</v>
      </c>
    </row>
    <row r="854" spans="1:65" s="2" customFormat="1" ht="11.25">
      <c r="A854" s="35"/>
      <c r="B854" s="36"/>
      <c r="C854" s="37"/>
      <c r="D854" s="189" t="s">
        <v>144</v>
      </c>
      <c r="E854" s="37"/>
      <c r="F854" s="190" t="s">
        <v>1107</v>
      </c>
      <c r="G854" s="37"/>
      <c r="H854" s="37"/>
      <c r="I854" s="191"/>
      <c r="J854" s="37"/>
      <c r="K854" s="37"/>
      <c r="L854" s="40"/>
      <c r="M854" s="192"/>
      <c r="N854" s="193"/>
      <c r="O854" s="65"/>
      <c r="P854" s="65"/>
      <c r="Q854" s="65"/>
      <c r="R854" s="65"/>
      <c r="S854" s="65"/>
      <c r="T854" s="66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T854" s="18" t="s">
        <v>144</v>
      </c>
      <c r="AU854" s="18" t="s">
        <v>81</v>
      </c>
    </row>
    <row r="855" spans="1:65" s="2" customFormat="1" ht="16.5" customHeight="1">
      <c r="A855" s="35"/>
      <c r="B855" s="36"/>
      <c r="C855" s="206" t="s">
        <v>1108</v>
      </c>
      <c r="D855" s="206" t="s">
        <v>159</v>
      </c>
      <c r="E855" s="207" t="s">
        <v>1109</v>
      </c>
      <c r="F855" s="208" t="s">
        <v>1110</v>
      </c>
      <c r="G855" s="209" t="s">
        <v>154</v>
      </c>
      <c r="H855" s="210">
        <v>1</v>
      </c>
      <c r="I855" s="211"/>
      <c r="J855" s="212">
        <f>ROUND(I855*H855,2)</f>
        <v>0</v>
      </c>
      <c r="K855" s="213"/>
      <c r="L855" s="214"/>
      <c r="M855" s="215" t="s">
        <v>19</v>
      </c>
      <c r="N855" s="216" t="s">
        <v>42</v>
      </c>
      <c r="O855" s="65"/>
      <c r="P855" s="185">
        <f>O855*H855</f>
        <v>0</v>
      </c>
      <c r="Q855" s="185">
        <v>2.5000000000000001E-4</v>
      </c>
      <c r="R855" s="185">
        <f>Q855*H855</f>
        <v>2.5000000000000001E-4</v>
      </c>
      <c r="S855" s="185">
        <v>0</v>
      </c>
      <c r="T855" s="186">
        <f>S855*H855</f>
        <v>0</v>
      </c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R855" s="187" t="s">
        <v>574</v>
      </c>
      <c r="AT855" s="187" t="s">
        <v>159</v>
      </c>
      <c r="AU855" s="187" t="s">
        <v>81</v>
      </c>
      <c r="AY855" s="18" t="s">
        <v>136</v>
      </c>
      <c r="BE855" s="188">
        <f>IF(N855="základní",J855,0)</f>
        <v>0</v>
      </c>
      <c r="BF855" s="188">
        <f>IF(N855="snížená",J855,0)</f>
        <v>0</v>
      </c>
      <c r="BG855" s="188">
        <f>IF(N855="zákl. přenesená",J855,0)</f>
        <v>0</v>
      </c>
      <c r="BH855" s="188">
        <f>IF(N855="sníž. přenesená",J855,0)</f>
        <v>0</v>
      </c>
      <c r="BI855" s="188">
        <f>IF(N855="nulová",J855,0)</f>
        <v>0</v>
      </c>
      <c r="BJ855" s="18" t="s">
        <v>79</v>
      </c>
      <c r="BK855" s="188">
        <f>ROUND(I855*H855,2)</f>
        <v>0</v>
      </c>
      <c r="BL855" s="18" t="s">
        <v>476</v>
      </c>
      <c r="BM855" s="187" t="s">
        <v>1111</v>
      </c>
    </row>
    <row r="856" spans="1:65" s="13" customFormat="1" ht="11.25">
      <c r="B856" s="194"/>
      <c r="C856" s="195"/>
      <c r="D856" s="196" t="s">
        <v>157</v>
      </c>
      <c r="E856" s="197" t="s">
        <v>19</v>
      </c>
      <c r="F856" s="198" t="s">
        <v>1000</v>
      </c>
      <c r="G856" s="195"/>
      <c r="H856" s="199">
        <v>1</v>
      </c>
      <c r="I856" s="200"/>
      <c r="J856" s="195"/>
      <c r="K856" s="195"/>
      <c r="L856" s="201"/>
      <c r="M856" s="202"/>
      <c r="N856" s="203"/>
      <c r="O856" s="203"/>
      <c r="P856" s="203"/>
      <c r="Q856" s="203"/>
      <c r="R856" s="203"/>
      <c r="S856" s="203"/>
      <c r="T856" s="204"/>
      <c r="AT856" s="205" t="s">
        <v>157</v>
      </c>
      <c r="AU856" s="205" t="s">
        <v>81</v>
      </c>
      <c r="AV856" s="13" t="s">
        <v>81</v>
      </c>
      <c r="AW856" s="13" t="s">
        <v>32</v>
      </c>
      <c r="AX856" s="13" t="s">
        <v>71</v>
      </c>
      <c r="AY856" s="205" t="s">
        <v>136</v>
      </c>
    </row>
    <row r="857" spans="1:65" s="2" customFormat="1" ht="16.5" customHeight="1">
      <c r="A857" s="35"/>
      <c r="B857" s="36"/>
      <c r="C857" s="206" t="s">
        <v>1112</v>
      </c>
      <c r="D857" s="206" t="s">
        <v>159</v>
      </c>
      <c r="E857" s="207" t="s">
        <v>1113</v>
      </c>
      <c r="F857" s="208" t="s">
        <v>1114</v>
      </c>
      <c r="G857" s="209" t="s">
        <v>154</v>
      </c>
      <c r="H857" s="210">
        <v>25</v>
      </c>
      <c r="I857" s="211"/>
      <c r="J857" s="212">
        <f>ROUND(I857*H857,2)</f>
        <v>0</v>
      </c>
      <c r="K857" s="213"/>
      <c r="L857" s="214"/>
      <c r="M857" s="215" t="s">
        <v>19</v>
      </c>
      <c r="N857" s="216" t="s">
        <v>42</v>
      </c>
      <c r="O857" s="65"/>
      <c r="P857" s="185">
        <f>O857*H857</f>
        <v>0</v>
      </c>
      <c r="Q857" s="185">
        <v>1.8000000000000001E-4</v>
      </c>
      <c r="R857" s="185">
        <f>Q857*H857</f>
        <v>4.5000000000000005E-3</v>
      </c>
      <c r="S857" s="185">
        <v>0</v>
      </c>
      <c r="T857" s="186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187" t="s">
        <v>574</v>
      </c>
      <c r="AT857" s="187" t="s">
        <v>159</v>
      </c>
      <c r="AU857" s="187" t="s">
        <v>81</v>
      </c>
      <c r="AY857" s="18" t="s">
        <v>136</v>
      </c>
      <c r="BE857" s="188">
        <f>IF(N857="základní",J857,0)</f>
        <v>0</v>
      </c>
      <c r="BF857" s="188">
        <f>IF(N857="snížená",J857,0)</f>
        <v>0</v>
      </c>
      <c r="BG857" s="188">
        <f>IF(N857="zákl. přenesená",J857,0)</f>
        <v>0</v>
      </c>
      <c r="BH857" s="188">
        <f>IF(N857="sníž. přenesená",J857,0)</f>
        <v>0</v>
      </c>
      <c r="BI857" s="188">
        <f>IF(N857="nulová",J857,0)</f>
        <v>0</v>
      </c>
      <c r="BJ857" s="18" t="s">
        <v>79</v>
      </c>
      <c r="BK857" s="188">
        <f>ROUND(I857*H857,2)</f>
        <v>0</v>
      </c>
      <c r="BL857" s="18" t="s">
        <v>476</v>
      </c>
      <c r="BM857" s="187" t="s">
        <v>1115</v>
      </c>
    </row>
    <row r="858" spans="1:65" s="13" customFormat="1" ht="11.25">
      <c r="B858" s="194"/>
      <c r="C858" s="195"/>
      <c r="D858" s="196" t="s">
        <v>157</v>
      </c>
      <c r="E858" s="197" t="s">
        <v>19</v>
      </c>
      <c r="F858" s="198" t="s">
        <v>1116</v>
      </c>
      <c r="G858" s="195"/>
      <c r="H858" s="199">
        <v>13</v>
      </c>
      <c r="I858" s="200"/>
      <c r="J858" s="195"/>
      <c r="K858" s="195"/>
      <c r="L858" s="201"/>
      <c r="M858" s="202"/>
      <c r="N858" s="203"/>
      <c r="O858" s="203"/>
      <c r="P858" s="203"/>
      <c r="Q858" s="203"/>
      <c r="R858" s="203"/>
      <c r="S858" s="203"/>
      <c r="T858" s="204"/>
      <c r="AT858" s="205" t="s">
        <v>157</v>
      </c>
      <c r="AU858" s="205" t="s">
        <v>81</v>
      </c>
      <c r="AV858" s="13" t="s">
        <v>81</v>
      </c>
      <c r="AW858" s="13" t="s">
        <v>32</v>
      </c>
      <c r="AX858" s="13" t="s">
        <v>71</v>
      </c>
      <c r="AY858" s="205" t="s">
        <v>136</v>
      </c>
    </row>
    <row r="859" spans="1:65" s="13" customFormat="1" ht="11.25">
      <c r="B859" s="194"/>
      <c r="C859" s="195"/>
      <c r="D859" s="196" t="s">
        <v>157</v>
      </c>
      <c r="E859" s="197" t="s">
        <v>19</v>
      </c>
      <c r="F859" s="198" t="s">
        <v>1117</v>
      </c>
      <c r="G859" s="195"/>
      <c r="H859" s="199">
        <v>12</v>
      </c>
      <c r="I859" s="200"/>
      <c r="J859" s="195"/>
      <c r="K859" s="195"/>
      <c r="L859" s="201"/>
      <c r="M859" s="202"/>
      <c r="N859" s="203"/>
      <c r="O859" s="203"/>
      <c r="P859" s="203"/>
      <c r="Q859" s="203"/>
      <c r="R859" s="203"/>
      <c r="S859" s="203"/>
      <c r="T859" s="204"/>
      <c r="AT859" s="205" t="s">
        <v>157</v>
      </c>
      <c r="AU859" s="205" t="s">
        <v>81</v>
      </c>
      <c r="AV859" s="13" t="s">
        <v>81</v>
      </c>
      <c r="AW859" s="13" t="s">
        <v>32</v>
      </c>
      <c r="AX859" s="13" t="s">
        <v>71</v>
      </c>
      <c r="AY859" s="205" t="s">
        <v>136</v>
      </c>
    </row>
    <row r="860" spans="1:65" s="2" customFormat="1" ht="16.5" customHeight="1">
      <c r="A860" s="35"/>
      <c r="B860" s="36"/>
      <c r="C860" s="206" t="s">
        <v>1118</v>
      </c>
      <c r="D860" s="206" t="s">
        <v>159</v>
      </c>
      <c r="E860" s="207" t="s">
        <v>1119</v>
      </c>
      <c r="F860" s="208" t="s">
        <v>1120</v>
      </c>
      <c r="G860" s="209" t="s">
        <v>154</v>
      </c>
      <c r="H860" s="210">
        <v>25</v>
      </c>
      <c r="I860" s="211"/>
      <c r="J860" s="212">
        <f>ROUND(I860*H860,2)</f>
        <v>0</v>
      </c>
      <c r="K860" s="213"/>
      <c r="L860" s="214"/>
      <c r="M860" s="215" t="s">
        <v>19</v>
      </c>
      <c r="N860" s="216" t="s">
        <v>42</v>
      </c>
      <c r="O860" s="65"/>
      <c r="P860" s="185">
        <f>O860*H860</f>
        <v>0</v>
      </c>
      <c r="Q860" s="185">
        <v>1.8000000000000001E-4</v>
      </c>
      <c r="R860" s="185">
        <f>Q860*H860</f>
        <v>4.5000000000000005E-3</v>
      </c>
      <c r="S860" s="185">
        <v>0</v>
      </c>
      <c r="T860" s="186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187" t="s">
        <v>574</v>
      </c>
      <c r="AT860" s="187" t="s">
        <v>159</v>
      </c>
      <c r="AU860" s="187" t="s">
        <v>81</v>
      </c>
      <c r="AY860" s="18" t="s">
        <v>136</v>
      </c>
      <c r="BE860" s="188">
        <f>IF(N860="základní",J860,0)</f>
        <v>0</v>
      </c>
      <c r="BF860" s="188">
        <f>IF(N860="snížená",J860,0)</f>
        <v>0</v>
      </c>
      <c r="BG860" s="188">
        <f>IF(N860="zákl. přenesená",J860,0)</f>
        <v>0</v>
      </c>
      <c r="BH860" s="188">
        <f>IF(N860="sníž. přenesená",J860,0)</f>
        <v>0</v>
      </c>
      <c r="BI860" s="188">
        <f>IF(N860="nulová",J860,0)</f>
        <v>0</v>
      </c>
      <c r="BJ860" s="18" t="s">
        <v>79</v>
      </c>
      <c r="BK860" s="188">
        <f>ROUND(I860*H860,2)</f>
        <v>0</v>
      </c>
      <c r="BL860" s="18" t="s">
        <v>476</v>
      </c>
      <c r="BM860" s="187" t="s">
        <v>1121</v>
      </c>
    </row>
    <row r="861" spans="1:65" s="13" customFormat="1" ht="11.25">
      <c r="B861" s="194"/>
      <c r="C861" s="195"/>
      <c r="D861" s="196" t="s">
        <v>157</v>
      </c>
      <c r="E861" s="197" t="s">
        <v>19</v>
      </c>
      <c r="F861" s="198" t="s">
        <v>1116</v>
      </c>
      <c r="G861" s="195"/>
      <c r="H861" s="199">
        <v>13</v>
      </c>
      <c r="I861" s="200"/>
      <c r="J861" s="195"/>
      <c r="K861" s="195"/>
      <c r="L861" s="201"/>
      <c r="M861" s="202"/>
      <c r="N861" s="203"/>
      <c r="O861" s="203"/>
      <c r="P861" s="203"/>
      <c r="Q861" s="203"/>
      <c r="R861" s="203"/>
      <c r="S861" s="203"/>
      <c r="T861" s="204"/>
      <c r="AT861" s="205" t="s">
        <v>157</v>
      </c>
      <c r="AU861" s="205" t="s">
        <v>81</v>
      </c>
      <c r="AV861" s="13" t="s">
        <v>81</v>
      </c>
      <c r="AW861" s="13" t="s">
        <v>32</v>
      </c>
      <c r="AX861" s="13" t="s">
        <v>71</v>
      </c>
      <c r="AY861" s="205" t="s">
        <v>136</v>
      </c>
    </row>
    <row r="862" spans="1:65" s="13" customFormat="1" ht="11.25">
      <c r="B862" s="194"/>
      <c r="C862" s="195"/>
      <c r="D862" s="196" t="s">
        <v>157</v>
      </c>
      <c r="E862" s="197" t="s">
        <v>19</v>
      </c>
      <c r="F862" s="198" t="s">
        <v>1117</v>
      </c>
      <c r="G862" s="195"/>
      <c r="H862" s="199">
        <v>12</v>
      </c>
      <c r="I862" s="200"/>
      <c r="J862" s="195"/>
      <c r="K862" s="195"/>
      <c r="L862" s="201"/>
      <c r="M862" s="202"/>
      <c r="N862" s="203"/>
      <c r="O862" s="203"/>
      <c r="P862" s="203"/>
      <c r="Q862" s="203"/>
      <c r="R862" s="203"/>
      <c r="S862" s="203"/>
      <c r="T862" s="204"/>
      <c r="AT862" s="205" t="s">
        <v>157</v>
      </c>
      <c r="AU862" s="205" t="s">
        <v>81</v>
      </c>
      <c r="AV862" s="13" t="s">
        <v>81</v>
      </c>
      <c r="AW862" s="13" t="s">
        <v>32</v>
      </c>
      <c r="AX862" s="13" t="s">
        <v>71</v>
      </c>
      <c r="AY862" s="205" t="s">
        <v>136</v>
      </c>
    </row>
    <row r="863" spans="1:65" s="2" customFormat="1" ht="24.2" customHeight="1">
      <c r="A863" s="35"/>
      <c r="B863" s="36"/>
      <c r="C863" s="175" t="s">
        <v>1122</v>
      </c>
      <c r="D863" s="175" t="s">
        <v>138</v>
      </c>
      <c r="E863" s="176" t="s">
        <v>1123</v>
      </c>
      <c r="F863" s="177" t="s">
        <v>1124</v>
      </c>
      <c r="G863" s="178" t="s">
        <v>154</v>
      </c>
      <c r="H863" s="179">
        <v>3</v>
      </c>
      <c r="I863" s="180"/>
      <c r="J863" s="181">
        <f>ROUND(I863*H863,2)</f>
        <v>0</v>
      </c>
      <c r="K863" s="182"/>
      <c r="L863" s="40"/>
      <c r="M863" s="183" t="s">
        <v>19</v>
      </c>
      <c r="N863" s="184" t="s">
        <v>42</v>
      </c>
      <c r="O863" s="65"/>
      <c r="P863" s="185">
        <f>O863*H863</f>
        <v>0</v>
      </c>
      <c r="Q863" s="185">
        <v>0</v>
      </c>
      <c r="R863" s="185">
        <f>Q863*H863</f>
        <v>0</v>
      </c>
      <c r="S863" s="185">
        <v>0</v>
      </c>
      <c r="T863" s="186">
        <f>S863*H863</f>
        <v>0</v>
      </c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R863" s="187" t="s">
        <v>476</v>
      </c>
      <c r="AT863" s="187" t="s">
        <v>138</v>
      </c>
      <c r="AU863" s="187" t="s">
        <v>81</v>
      </c>
      <c r="AY863" s="18" t="s">
        <v>136</v>
      </c>
      <c r="BE863" s="188">
        <f>IF(N863="základní",J863,0)</f>
        <v>0</v>
      </c>
      <c r="BF863" s="188">
        <f>IF(N863="snížená",J863,0)</f>
        <v>0</v>
      </c>
      <c r="BG863" s="188">
        <f>IF(N863="zákl. přenesená",J863,0)</f>
        <v>0</v>
      </c>
      <c r="BH863" s="188">
        <f>IF(N863="sníž. přenesená",J863,0)</f>
        <v>0</v>
      </c>
      <c r="BI863" s="188">
        <f>IF(N863="nulová",J863,0)</f>
        <v>0</v>
      </c>
      <c r="BJ863" s="18" t="s">
        <v>79</v>
      </c>
      <c r="BK863" s="188">
        <f>ROUND(I863*H863,2)</f>
        <v>0</v>
      </c>
      <c r="BL863" s="18" t="s">
        <v>476</v>
      </c>
      <c r="BM863" s="187" t="s">
        <v>1125</v>
      </c>
    </row>
    <row r="864" spans="1:65" s="2" customFormat="1" ht="11.25">
      <c r="A864" s="35"/>
      <c r="B864" s="36"/>
      <c r="C864" s="37"/>
      <c r="D864" s="189" t="s">
        <v>144</v>
      </c>
      <c r="E864" s="37"/>
      <c r="F864" s="190" t="s">
        <v>1126</v>
      </c>
      <c r="G864" s="37"/>
      <c r="H864" s="37"/>
      <c r="I864" s="191"/>
      <c r="J864" s="37"/>
      <c r="K864" s="37"/>
      <c r="L864" s="40"/>
      <c r="M864" s="192"/>
      <c r="N864" s="193"/>
      <c r="O864" s="65"/>
      <c r="P864" s="65"/>
      <c r="Q864" s="65"/>
      <c r="R864" s="65"/>
      <c r="S864" s="65"/>
      <c r="T864" s="66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T864" s="18" t="s">
        <v>144</v>
      </c>
      <c r="AU864" s="18" t="s">
        <v>81</v>
      </c>
    </row>
    <row r="865" spans="1:65" s="2" customFormat="1" ht="16.5" customHeight="1">
      <c r="A865" s="35"/>
      <c r="B865" s="36"/>
      <c r="C865" s="206" t="s">
        <v>1127</v>
      </c>
      <c r="D865" s="206" t="s">
        <v>159</v>
      </c>
      <c r="E865" s="207" t="s">
        <v>1128</v>
      </c>
      <c r="F865" s="208" t="s">
        <v>1129</v>
      </c>
      <c r="G865" s="209" t="s">
        <v>154</v>
      </c>
      <c r="H865" s="210">
        <v>3</v>
      </c>
      <c r="I865" s="211"/>
      <c r="J865" s="212">
        <f>ROUND(I865*H865,2)</f>
        <v>0</v>
      </c>
      <c r="K865" s="213"/>
      <c r="L865" s="214"/>
      <c r="M865" s="215" t="s">
        <v>19</v>
      </c>
      <c r="N865" s="216" t="s">
        <v>42</v>
      </c>
      <c r="O865" s="65"/>
      <c r="P865" s="185">
        <f>O865*H865</f>
        <v>0</v>
      </c>
      <c r="Q865" s="185">
        <v>4.6999999999999999E-4</v>
      </c>
      <c r="R865" s="185">
        <f>Q865*H865</f>
        <v>1.41E-3</v>
      </c>
      <c r="S865" s="185">
        <v>0</v>
      </c>
      <c r="T865" s="186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187" t="s">
        <v>574</v>
      </c>
      <c r="AT865" s="187" t="s">
        <v>159</v>
      </c>
      <c r="AU865" s="187" t="s">
        <v>81</v>
      </c>
      <c r="AY865" s="18" t="s">
        <v>136</v>
      </c>
      <c r="BE865" s="188">
        <f>IF(N865="základní",J865,0)</f>
        <v>0</v>
      </c>
      <c r="BF865" s="188">
        <f>IF(N865="snížená",J865,0)</f>
        <v>0</v>
      </c>
      <c r="BG865" s="188">
        <f>IF(N865="zákl. přenesená",J865,0)</f>
        <v>0</v>
      </c>
      <c r="BH865" s="188">
        <f>IF(N865="sníž. přenesená",J865,0)</f>
        <v>0</v>
      </c>
      <c r="BI865" s="188">
        <f>IF(N865="nulová",J865,0)</f>
        <v>0</v>
      </c>
      <c r="BJ865" s="18" t="s">
        <v>79</v>
      </c>
      <c r="BK865" s="188">
        <f>ROUND(I865*H865,2)</f>
        <v>0</v>
      </c>
      <c r="BL865" s="18" t="s">
        <v>476</v>
      </c>
      <c r="BM865" s="187" t="s">
        <v>1130</v>
      </c>
    </row>
    <row r="866" spans="1:65" s="13" customFormat="1" ht="11.25">
      <c r="B866" s="194"/>
      <c r="C866" s="195"/>
      <c r="D866" s="196" t="s">
        <v>157</v>
      </c>
      <c r="E866" s="197" t="s">
        <v>19</v>
      </c>
      <c r="F866" s="198" t="s">
        <v>990</v>
      </c>
      <c r="G866" s="195"/>
      <c r="H866" s="199">
        <v>1</v>
      </c>
      <c r="I866" s="200"/>
      <c r="J866" s="195"/>
      <c r="K866" s="195"/>
      <c r="L866" s="201"/>
      <c r="M866" s="202"/>
      <c r="N866" s="203"/>
      <c r="O866" s="203"/>
      <c r="P866" s="203"/>
      <c r="Q866" s="203"/>
      <c r="R866" s="203"/>
      <c r="S866" s="203"/>
      <c r="T866" s="204"/>
      <c r="AT866" s="205" t="s">
        <v>157</v>
      </c>
      <c r="AU866" s="205" t="s">
        <v>81</v>
      </c>
      <c r="AV866" s="13" t="s">
        <v>81</v>
      </c>
      <c r="AW866" s="13" t="s">
        <v>32</v>
      </c>
      <c r="AX866" s="13" t="s">
        <v>71</v>
      </c>
      <c r="AY866" s="205" t="s">
        <v>136</v>
      </c>
    </row>
    <row r="867" spans="1:65" s="13" customFormat="1" ht="11.25">
      <c r="B867" s="194"/>
      <c r="C867" s="195"/>
      <c r="D867" s="196" t="s">
        <v>157</v>
      </c>
      <c r="E867" s="197" t="s">
        <v>19</v>
      </c>
      <c r="F867" s="198" t="s">
        <v>1131</v>
      </c>
      <c r="G867" s="195"/>
      <c r="H867" s="199">
        <v>2</v>
      </c>
      <c r="I867" s="200"/>
      <c r="J867" s="195"/>
      <c r="K867" s="195"/>
      <c r="L867" s="201"/>
      <c r="M867" s="202"/>
      <c r="N867" s="203"/>
      <c r="O867" s="203"/>
      <c r="P867" s="203"/>
      <c r="Q867" s="203"/>
      <c r="R867" s="203"/>
      <c r="S867" s="203"/>
      <c r="T867" s="204"/>
      <c r="AT867" s="205" t="s">
        <v>157</v>
      </c>
      <c r="AU867" s="205" t="s">
        <v>81</v>
      </c>
      <c r="AV867" s="13" t="s">
        <v>81</v>
      </c>
      <c r="AW867" s="13" t="s">
        <v>32</v>
      </c>
      <c r="AX867" s="13" t="s">
        <v>71</v>
      </c>
      <c r="AY867" s="205" t="s">
        <v>136</v>
      </c>
    </row>
    <row r="868" spans="1:65" s="2" customFormat="1" ht="24.2" customHeight="1">
      <c r="A868" s="35"/>
      <c r="B868" s="36"/>
      <c r="C868" s="175" t="s">
        <v>1132</v>
      </c>
      <c r="D868" s="175" t="s">
        <v>138</v>
      </c>
      <c r="E868" s="176" t="s">
        <v>1133</v>
      </c>
      <c r="F868" s="177" t="s">
        <v>1134</v>
      </c>
      <c r="G868" s="178" t="s">
        <v>154</v>
      </c>
      <c r="H868" s="179">
        <v>2</v>
      </c>
      <c r="I868" s="180"/>
      <c r="J868" s="181">
        <f>ROUND(I868*H868,2)</f>
        <v>0</v>
      </c>
      <c r="K868" s="182"/>
      <c r="L868" s="40"/>
      <c r="M868" s="183" t="s">
        <v>19</v>
      </c>
      <c r="N868" s="184" t="s">
        <v>42</v>
      </c>
      <c r="O868" s="65"/>
      <c r="P868" s="185">
        <f>O868*H868</f>
        <v>0</v>
      </c>
      <c r="Q868" s="185">
        <v>0</v>
      </c>
      <c r="R868" s="185">
        <f>Q868*H868</f>
        <v>0</v>
      </c>
      <c r="S868" s="185">
        <v>0</v>
      </c>
      <c r="T868" s="186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187" t="s">
        <v>476</v>
      </c>
      <c r="AT868" s="187" t="s">
        <v>138</v>
      </c>
      <c r="AU868" s="187" t="s">
        <v>81</v>
      </c>
      <c r="AY868" s="18" t="s">
        <v>136</v>
      </c>
      <c r="BE868" s="188">
        <f>IF(N868="základní",J868,0)</f>
        <v>0</v>
      </c>
      <c r="BF868" s="188">
        <f>IF(N868="snížená",J868,0)</f>
        <v>0</v>
      </c>
      <c r="BG868" s="188">
        <f>IF(N868="zákl. přenesená",J868,0)</f>
        <v>0</v>
      </c>
      <c r="BH868" s="188">
        <f>IF(N868="sníž. přenesená",J868,0)</f>
        <v>0</v>
      </c>
      <c r="BI868" s="188">
        <f>IF(N868="nulová",J868,0)</f>
        <v>0</v>
      </c>
      <c r="BJ868" s="18" t="s">
        <v>79</v>
      </c>
      <c r="BK868" s="188">
        <f>ROUND(I868*H868,2)</f>
        <v>0</v>
      </c>
      <c r="BL868" s="18" t="s">
        <v>476</v>
      </c>
      <c r="BM868" s="187" t="s">
        <v>1135</v>
      </c>
    </row>
    <row r="869" spans="1:65" s="2" customFormat="1" ht="11.25">
      <c r="A869" s="35"/>
      <c r="B869" s="36"/>
      <c r="C869" s="37"/>
      <c r="D869" s="189" t="s">
        <v>144</v>
      </c>
      <c r="E869" s="37"/>
      <c r="F869" s="190" t="s">
        <v>1136</v>
      </c>
      <c r="G869" s="37"/>
      <c r="H869" s="37"/>
      <c r="I869" s="191"/>
      <c r="J869" s="37"/>
      <c r="K869" s="37"/>
      <c r="L869" s="40"/>
      <c r="M869" s="192"/>
      <c r="N869" s="193"/>
      <c r="O869" s="65"/>
      <c r="P869" s="65"/>
      <c r="Q869" s="65"/>
      <c r="R869" s="65"/>
      <c r="S869" s="65"/>
      <c r="T869" s="66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T869" s="18" t="s">
        <v>144</v>
      </c>
      <c r="AU869" s="18" t="s">
        <v>81</v>
      </c>
    </row>
    <row r="870" spans="1:65" s="2" customFormat="1" ht="16.5" customHeight="1">
      <c r="A870" s="35"/>
      <c r="B870" s="36"/>
      <c r="C870" s="206" t="s">
        <v>1137</v>
      </c>
      <c r="D870" s="206" t="s">
        <v>159</v>
      </c>
      <c r="E870" s="207" t="s">
        <v>1138</v>
      </c>
      <c r="F870" s="208" t="s">
        <v>1139</v>
      </c>
      <c r="G870" s="209" t="s">
        <v>154</v>
      </c>
      <c r="H870" s="210">
        <v>2</v>
      </c>
      <c r="I870" s="211"/>
      <c r="J870" s="212">
        <f>ROUND(I870*H870,2)</f>
        <v>0</v>
      </c>
      <c r="K870" s="213"/>
      <c r="L870" s="214"/>
      <c r="M870" s="215" t="s">
        <v>19</v>
      </c>
      <c r="N870" s="216" t="s">
        <v>42</v>
      </c>
      <c r="O870" s="65"/>
      <c r="P870" s="185">
        <f>O870*H870</f>
        <v>0</v>
      </c>
      <c r="Q870" s="185">
        <v>4.6999999999999999E-4</v>
      </c>
      <c r="R870" s="185">
        <f>Q870*H870</f>
        <v>9.3999999999999997E-4</v>
      </c>
      <c r="S870" s="185">
        <v>0</v>
      </c>
      <c r="T870" s="186">
        <f>S870*H870</f>
        <v>0</v>
      </c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R870" s="187" t="s">
        <v>574</v>
      </c>
      <c r="AT870" s="187" t="s">
        <v>159</v>
      </c>
      <c r="AU870" s="187" t="s">
        <v>81</v>
      </c>
      <c r="AY870" s="18" t="s">
        <v>136</v>
      </c>
      <c r="BE870" s="188">
        <f>IF(N870="základní",J870,0)</f>
        <v>0</v>
      </c>
      <c r="BF870" s="188">
        <f>IF(N870="snížená",J870,0)</f>
        <v>0</v>
      </c>
      <c r="BG870" s="188">
        <f>IF(N870="zákl. přenesená",J870,0)</f>
        <v>0</v>
      </c>
      <c r="BH870" s="188">
        <f>IF(N870="sníž. přenesená",J870,0)</f>
        <v>0</v>
      </c>
      <c r="BI870" s="188">
        <f>IF(N870="nulová",J870,0)</f>
        <v>0</v>
      </c>
      <c r="BJ870" s="18" t="s">
        <v>79</v>
      </c>
      <c r="BK870" s="188">
        <f>ROUND(I870*H870,2)</f>
        <v>0</v>
      </c>
      <c r="BL870" s="18" t="s">
        <v>476</v>
      </c>
      <c r="BM870" s="187" t="s">
        <v>1140</v>
      </c>
    </row>
    <row r="871" spans="1:65" s="13" customFormat="1" ht="11.25">
      <c r="B871" s="194"/>
      <c r="C871" s="195"/>
      <c r="D871" s="196" t="s">
        <v>157</v>
      </c>
      <c r="E871" s="197" t="s">
        <v>19</v>
      </c>
      <c r="F871" s="198" t="s">
        <v>995</v>
      </c>
      <c r="G871" s="195"/>
      <c r="H871" s="199">
        <v>1</v>
      </c>
      <c r="I871" s="200"/>
      <c r="J871" s="195"/>
      <c r="K871" s="195"/>
      <c r="L871" s="201"/>
      <c r="M871" s="202"/>
      <c r="N871" s="203"/>
      <c r="O871" s="203"/>
      <c r="P871" s="203"/>
      <c r="Q871" s="203"/>
      <c r="R871" s="203"/>
      <c r="S871" s="203"/>
      <c r="T871" s="204"/>
      <c r="AT871" s="205" t="s">
        <v>157</v>
      </c>
      <c r="AU871" s="205" t="s">
        <v>81</v>
      </c>
      <c r="AV871" s="13" t="s">
        <v>81</v>
      </c>
      <c r="AW871" s="13" t="s">
        <v>32</v>
      </c>
      <c r="AX871" s="13" t="s">
        <v>71</v>
      </c>
      <c r="AY871" s="205" t="s">
        <v>136</v>
      </c>
    </row>
    <row r="872" spans="1:65" s="13" customFormat="1" ht="11.25">
      <c r="B872" s="194"/>
      <c r="C872" s="195"/>
      <c r="D872" s="196" t="s">
        <v>157</v>
      </c>
      <c r="E872" s="197" t="s">
        <v>19</v>
      </c>
      <c r="F872" s="198" t="s">
        <v>1000</v>
      </c>
      <c r="G872" s="195"/>
      <c r="H872" s="199">
        <v>1</v>
      </c>
      <c r="I872" s="200"/>
      <c r="J872" s="195"/>
      <c r="K872" s="195"/>
      <c r="L872" s="201"/>
      <c r="M872" s="202"/>
      <c r="N872" s="203"/>
      <c r="O872" s="203"/>
      <c r="P872" s="203"/>
      <c r="Q872" s="203"/>
      <c r="R872" s="203"/>
      <c r="S872" s="203"/>
      <c r="T872" s="204"/>
      <c r="AT872" s="205" t="s">
        <v>157</v>
      </c>
      <c r="AU872" s="205" t="s">
        <v>81</v>
      </c>
      <c r="AV872" s="13" t="s">
        <v>81</v>
      </c>
      <c r="AW872" s="13" t="s">
        <v>32</v>
      </c>
      <c r="AX872" s="13" t="s">
        <v>71</v>
      </c>
      <c r="AY872" s="205" t="s">
        <v>136</v>
      </c>
    </row>
    <row r="873" spans="1:65" s="2" customFormat="1" ht="33" customHeight="1">
      <c r="A873" s="35"/>
      <c r="B873" s="36"/>
      <c r="C873" s="175" t="s">
        <v>1141</v>
      </c>
      <c r="D873" s="175" t="s">
        <v>138</v>
      </c>
      <c r="E873" s="176" t="s">
        <v>1142</v>
      </c>
      <c r="F873" s="177" t="s">
        <v>1143</v>
      </c>
      <c r="G873" s="178" t="s">
        <v>154</v>
      </c>
      <c r="H873" s="179">
        <v>1</v>
      </c>
      <c r="I873" s="180"/>
      <c r="J873" s="181">
        <f>ROUND(I873*H873,2)</f>
        <v>0</v>
      </c>
      <c r="K873" s="182"/>
      <c r="L873" s="40"/>
      <c r="M873" s="183" t="s">
        <v>19</v>
      </c>
      <c r="N873" s="184" t="s">
        <v>42</v>
      </c>
      <c r="O873" s="65"/>
      <c r="P873" s="185">
        <f>O873*H873</f>
        <v>0</v>
      </c>
      <c r="Q873" s="185">
        <v>0</v>
      </c>
      <c r="R873" s="185">
        <f>Q873*H873</f>
        <v>0</v>
      </c>
      <c r="S873" s="185">
        <v>0</v>
      </c>
      <c r="T873" s="186">
        <f>S873*H873</f>
        <v>0</v>
      </c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R873" s="187" t="s">
        <v>476</v>
      </c>
      <c r="AT873" s="187" t="s">
        <v>138</v>
      </c>
      <c r="AU873" s="187" t="s">
        <v>81</v>
      </c>
      <c r="AY873" s="18" t="s">
        <v>136</v>
      </c>
      <c r="BE873" s="188">
        <f>IF(N873="základní",J873,0)</f>
        <v>0</v>
      </c>
      <c r="BF873" s="188">
        <f>IF(N873="snížená",J873,0)</f>
        <v>0</v>
      </c>
      <c r="BG873" s="188">
        <f>IF(N873="zákl. přenesená",J873,0)</f>
        <v>0</v>
      </c>
      <c r="BH873" s="188">
        <f>IF(N873="sníž. přenesená",J873,0)</f>
        <v>0</v>
      </c>
      <c r="BI873" s="188">
        <f>IF(N873="nulová",J873,0)</f>
        <v>0</v>
      </c>
      <c r="BJ873" s="18" t="s">
        <v>79</v>
      </c>
      <c r="BK873" s="188">
        <f>ROUND(I873*H873,2)</f>
        <v>0</v>
      </c>
      <c r="BL873" s="18" t="s">
        <v>476</v>
      </c>
      <c r="BM873" s="187" t="s">
        <v>1144</v>
      </c>
    </row>
    <row r="874" spans="1:65" s="2" customFormat="1" ht="11.25">
      <c r="A874" s="35"/>
      <c r="B874" s="36"/>
      <c r="C874" s="37"/>
      <c r="D874" s="189" t="s">
        <v>144</v>
      </c>
      <c r="E874" s="37"/>
      <c r="F874" s="190" t="s">
        <v>1145</v>
      </c>
      <c r="G874" s="37"/>
      <c r="H874" s="37"/>
      <c r="I874" s="191"/>
      <c r="J874" s="37"/>
      <c r="K874" s="37"/>
      <c r="L874" s="40"/>
      <c r="M874" s="192"/>
      <c r="N874" s="193"/>
      <c r="O874" s="65"/>
      <c r="P874" s="65"/>
      <c r="Q874" s="65"/>
      <c r="R874" s="65"/>
      <c r="S874" s="65"/>
      <c r="T874" s="66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T874" s="18" t="s">
        <v>144</v>
      </c>
      <c r="AU874" s="18" t="s">
        <v>81</v>
      </c>
    </row>
    <row r="875" spans="1:65" s="2" customFormat="1" ht="37.9" customHeight="1">
      <c r="A875" s="35"/>
      <c r="B875" s="36"/>
      <c r="C875" s="206" t="s">
        <v>1146</v>
      </c>
      <c r="D875" s="206" t="s">
        <v>159</v>
      </c>
      <c r="E875" s="207" t="s">
        <v>1147</v>
      </c>
      <c r="F875" s="208" t="s">
        <v>1148</v>
      </c>
      <c r="G875" s="209" t="s">
        <v>154</v>
      </c>
      <c r="H875" s="210">
        <v>1</v>
      </c>
      <c r="I875" s="211"/>
      <c r="J875" s="212">
        <f>ROUND(I875*H875,2)</f>
        <v>0</v>
      </c>
      <c r="K875" s="213"/>
      <c r="L875" s="214"/>
      <c r="M875" s="215" t="s">
        <v>19</v>
      </c>
      <c r="N875" s="216" t="s">
        <v>42</v>
      </c>
      <c r="O875" s="65"/>
      <c r="P875" s="185">
        <f>O875*H875</f>
        <v>0</v>
      </c>
      <c r="Q875" s="185">
        <v>5.0000000000000002E-5</v>
      </c>
      <c r="R875" s="185">
        <f>Q875*H875</f>
        <v>5.0000000000000002E-5</v>
      </c>
      <c r="S875" s="185">
        <v>0</v>
      </c>
      <c r="T875" s="186">
        <f>S875*H875</f>
        <v>0</v>
      </c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R875" s="187" t="s">
        <v>574</v>
      </c>
      <c r="AT875" s="187" t="s">
        <v>159</v>
      </c>
      <c r="AU875" s="187" t="s">
        <v>81</v>
      </c>
      <c r="AY875" s="18" t="s">
        <v>136</v>
      </c>
      <c r="BE875" s="188">
        <f>IF(N875="základní",J875,0)</f>
        <v>0</v>
      </c>
      <c r="BF875" s="188">
        <f>IF(N875="snížená",J875,0)</f>
        <v>0</v>
      </c>
      <c r="BG875" s="188">
        <f>IF(N875="zákl. přenesená",J875,0)</f>
        <v>0</v>
      </c>
      <c r="BH875" s="188">
        <f>IF(N875="sníž. přenesená",J875,0)</f>
        <v>0</v>
      </c>
      <c r="BI875" s="188">
        <f>IF(N875="nulová",J875,0)</f>
        <v>0</v>
      </c>
      <c r="BJ875" s="18" t="s">
        <v>79</v>
      </c>
      <c r="BK875" s="188">
        <f>ROUND(I875*H875,2)</f>
        <v>0</v>
      </c>
      <c r="BL875" s="18" t="s">
        <v>476</v>
      </c>
      <c r="BM875" s="187" t="s">
        <v>1149</v>
      </c>
    </row>
    <row r="876" spans="1:65" s="2" customFormat="1" ht="24.2" customHeight="1">
      <c r="A876" s="35"/>
      <c r="B876" s="36"/>
      <c r="C876" s="175" t="s">
        <v>1150</v>
      </c>
      <c r="D876" s="175" t="s">
        <v>138</v>
      </c>
      <c r="E876" s="176" t="s">
        <v>1151</v>
      </c>
      <c r="F876" s="177" t="s">
        <v>1152</v>
      </c>
      <c r="G876" s="178" t="s">
        <v>154</v>
      </c>
      <c r="H876" s="179">
        <v>2</v>
      </c>
      <c r="I876" s="180"/>
      <c r="J876" s="181">
        <f>ROUND(I876*H876,2)</f>
        <v>0</v>
      </c>
      <c r="K876" s="182"/>
      <c r="L876" s="40"/>
      <c r="M876" s="183" t="s">
        <v>19</v>
      </c>
      <c r="N876" s="184" t="s">
        <v>42</v>
      </c>
      <c r="O876" s="65"/>
      <c r="P876" s="185">
        <f>O876*H876</f>
        <v>0</v>
      </c>
      <c r="Q876" s="185">
        <v>0</v>
      </c>
      <c r="R876" s="185">
        <f>Q876*H876</f>
        <v>0</v>
      </c>
      <c r="S876" s="185">
        <v>0</v>
      </c>
      <c r="T876" s="186">
        <f>S876*H876</f>
        <v>0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R876" s="187" t="s">
        <v>476</v>
      </c>
      <c r="AT876" s="187" t="s">
        <v>138</v>
      </c>
      <c r="AU876" s="187" t="s">
        <v>81</v>
      </c>
      <c r="AY876" s="18" t="s">
        <v>136</v>
      </c>
      <c r="BE876" s="188">
        <f>IF(N876="základní",J876,0)</f>
        <v>0</v>
      </c>
      <c r="BF876" s="188">
        <f>IF(N876="snížená",J876,0)</f>
        <v>0</v>
      </c>
      <c r="BG876" s="188">
        <f>IF(N876="zákl. přenesená",J876,0)</f>
        <v>0</v>
      </c>
      <c r="BH876" s="188">
        <f>IF(N876="sníž. přenesená",J876,0)</f>
        <v>0</v>
      </c>
      <c r="BI876" s="188">
        <f>IF(N876="nulová",J876,0)</f>
        <v>0</v>
      </c>
      <c r="BJ876" s="18" t="s">
        <v>79</v>
      </c>
      <c r="BK876" s="188">
        <f>ROUND(I876*H876,2)</f>
        <v>0</v>
      </c>
      <c r="BL876" s="18" t="s">
        <v>476</v>
      </c>
      <c r="BM876" s="187" t="s">
        <v>1153</v>
      </c>
    </row>
    <row r="877" spans="1:65" s="2" customFormat="1" ht="11.25">
      <c r="A877" s="35"/>
      <c r="B877" s="36"/>
      <c r="C877" s="37"/>
      <c r="D877" s="189" t="s">
        <v>144</v>
      </c>
      <c r="E877" s="37"/>
      <c r="F877" s="190" t="s">
        <v>1154</v>
      </c>
      <c r="G877" s="37"/>
      <c r="H877" s="37"/>
      <c r="I877" s="191"/>
      <c r="J877" s="37"/>
      <c r="K877" s="37"/>
      <c r="L877" s="40"/>
      <c r="M877" s="192"/>
      <c r="N877" s="193"/>
      <c r="O877" s="65"/>
      <c r="P877" s="65"/>
      <c r="Q877" s="65"/>
      <c r="R877" s="65"/>
      <c r="S877" s="65"/>
      <c r="T877" s="66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T877" s="18" t="s">
        <v>144</v>
      </c>
      <c r="AU877" s="18" t="s">
        <v>81</v>
      </c>
    </row>
    <row r="878" spans="1:65" s="2" customFormat="1" ht="16.5" customHeight="1">
      <c r="A878" s="35"/>
      <c r="B878" s="36"/>
      <c r="C878" s="206" t="s">
        <v>1155</v>
      </c>
      <c r="D878" s="206" t="s">
        <v>159</v>
      </c>
      <c r="E878" s="207" t="s">
        <v>1156</v>
      </c>
      <c r="F878" s="208" t="s">
        <v>1157</v>
      </c>
      <c r="G878" s="209" t="s">
        <v>154</v>
      </c>
      <c r="H878" s="210">
        <v>2</v>
      </c>
      <c r="I878" s="211"/>
      <c r="J878" s="212">
        <f>ROUND(I878*H878,2)</f>
        <v>0</v>
      </c>
      <c r="K878" s="213"/>
      <c r="L878" s="214"/>
      <c r="M878" s="215" t="s">
        <v>19</v>
      </c>
      <c r="N878" s="216" t="s">
        <v>42</v>
      </c>
      <c r="O878" s="65"/>
      <c r="P878" s="185">
        <f>O878*H878</f>
        <v>0</v>
      </c>
      <c r="Q878" s="185">
        <v>1.4999999999999999E-4</v>
      </c>
      <c r="R878" s="185">
        <f>Q878*H878</f>
        <v>2.9999999999999997E-4</v>
      </c>
      <c r="S878" s="185">
        <v>0</v>
      </c>
      <c r="T878" s="186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187" t="s">
        <v>574</v>
      </c>
      <c r="AT878" s="187" t="s">
        <v>159</v>
      </c>
      <c r="AU878" s="187" t="s">
        <v>81</v>
      </c>
      <c r="AY878" s="18" t="s">
        <v>136</v>
      </c>
      <c r="BE878" s="188">
        <f>IF(N878="základní",J878,0)</f>
        <v>0</v>
      </c>
      <c r="BF878" s="188">
        <f>IF(N878="snížená",J878,0)</f>
        <v>0</v>
      </c>
      <c r="BG878" s="188">
        <f>IF(N878="zákl. přenesená",J878,0)</f>
        <v>0</v>
      </c>
      <c r="BH878" s="188">
        <f>IF(N878="sníž. přenesená",J878,0)</f>
        <v>0</v>
      </c>
      <c r="BI878" s="188">
        <f>IF(N878="nulová",J878,0)</f>
        <v>0</v>
      </c>
      <c r="BJ878" s="18" t="s">
        <v>79</v>
      </c>
      <c r="BK878" s="188">
        <f>ROUND(I878*H878,2)</f>
        <v>0</v>
      </c>
      <c r="BL878" s="18" t="s">
        <v>476</v>
      </c>
      <c r="BM878" s="187" t="s">
        <v>1158</v>
      </c>
    </row>
    <row r="879" spans="1:65" s="13" customFormat="1" ht="11.25">
      <c r="B879" s="194"/>
      <c r="C879" s="195"/>
      <c r="D879" s="196" t="s">
        <v>157</v>
      </c>
      <c r="E879" s="197" t="s">
        <v>19</v>
      </c>
      <c r="F879" s="198" t="s">
        <v>1159</v>
      </c>
      <c r="G879" s="195"/>
      <c r="H879" s="199">
        <v>2</v>
      </c>
      <c r="I879" s="200"/>
      <c r="J879" s="195"/>
      <c r="K879" s="195"/>
      <c r="L879" s="201"/>
      <c r="M879" s="202"/>
      <c r="N879" s="203"/>
      <c r="O879" s="203"/>
      <c r="P879" s="203"/>
      <c r="Q879" s="203"/>
      <c r="R879" s="203"/>
      <c r="S879" s="203"/>
      <c r="T879" s="204"/>
      <c r="AT879" s="205" t="s">
        <v>157</v>
      </c>
      <c r="AU879" s="205" t="s">
        <v>81</v>
      </c>
      <c r="AV879" s="13" t="s">
        <v>81</v>
      </c>
      <c r="AW879" s="13" t="s">
        <v>32</v>
      </c>
      <c r="AX879" s="13" t="s">
        <v>71</v>
      </c>
      <c r="AY879" s="205" t="s">
        <v>136</v>
      </c>
    </row>
    <row r="880" spans="1:65" s="2" customFormat="1" ht="49.15" customHeight="1">
      <c r="A880" s="35"/>
      <c r="B880" s="36"/>
      <c r="C880" s="175" t="s">
        <v>1160</v>
      </c>
      <c r="D880" s="175" t="s">
        <v>138</v>
      </c>
      <c r="E880" s="176" t="s">
        <v>1161</v>
      </c>
      <c r="F880" s="177" t="s">
        <v>1162</v>
      </c>
      <c r="G880" s="178" t="s">
        <v>154</v>
      </c>
      <c r="H880" s="179">
        <v>21</v>
      </c>
      <c r="I880" s="180"/>
      <c r="J880" s="181">
        <f>ROUND(I880*H880,2)</f>
        <v>0</v>
      </c>
      <c r="K880" s="182"/>
      <c r="L880" s="40"/>
      <c r="M880" s="183" t="s">
        <v>19</v>
      </c>
      <c r="N880" s="184" t="s">
        <v>42</v>
      </c>
      <c r="O880" s="65"/>
      <c r="P880" s="185">
        <f>O880*H880</f>
        <v>0</v>
      </c>
      <c r="Q880" s="185">
        <v>0</v>
      </c>
      <c r="R880" s="185">
        <f>Q880*H880</f>
        <v>0</v>
      </c>
      <c r="S880" s="185">
        <v>0</v>
      </c>
      <c r="T880" s="186">
        <f>S880*H880</f>
        <v>0</v>
      </c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R880" s="187" t="s">
        <v>476</v>
      </c>
      <c r="AT880" s="187" t="s">
        <v>138</v>
      </c>
      <c r="AU880" s="187" t="s">
        <v>81</v>
      </c>
      <c r="AY880" s="18" t="s">
        <v>136</v>
      </c>
      <c r="BE880" s="188">
        <f>IF(N880="základní",J880,0)</f>
        <v>0</v>
      </c>
      <c r="BF880" s="188">
        <f>IF(N880="snížená",J880,0)</f>
        <v>0</v>
      </c>
      <c r="BG880" s="188">
        <f>IF(N880="zákl. přenesená",J880,0)</f>
        <v>0</v>
      </c>
      <c r="BH880" s="188">
        <f>IF(N880="sníž. přenesená",J880,0)</f>
        <v>0</v>
      </c>
      <c r="BI880" s="188">
        <f>IF(N880="nulová",J880,0)</f>
        <v>0</v>
      </c>
      <c r="BJ880" s="18" t="s">
        <v>79</v>
      </c>
      <c r="BK880" s="188">
        <f>ROUND(I880*H880,2)</f>
        <v>0</v>
      </c>
      <c r="BL880" s="18" t="s">
        <v>476</v>
      </c>
      <c r="BM880" s="187" t="s">
        <v>1163</v>
      </c>
    </row>
    <row r="881" spans="1:65" s="2" customFormat="1" ht="11.25">
      <c r="A881" s="35"/>
      <c r="B881" s="36"/>
      <c r="C881" s="37"/>
      <c r="D881" s="189" t="s">
        <v>144</v>
      </c>
      <c r="E881" s="37"/>
      <c r="F881" s="190" t="s">
        <v>1164</v>
      </c>
      <c r="G881" s="37"/>
      <c r="H881" s="37"/>
      <c r="I881" s="191"/>
      <c r="J881" s="37"/>
      <c r="K881" s="37"/>
      <c r="L881" s="40"/>
      <c r="M881" s="192"/>
      <c r="N881" s="193"/>
      <c r="O881" s="65"/>
      <c r="P881" s="65"/>
      <c r="Q881" s="65"/>
      <c r="R881" s="65"/>
      <c r="S881" s="65"/>
      <c r="T881" s="66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T881" s="18" t="s">
        <v>144</v>
      </c>
      <c r="AU881" s="18" t="s">
        <v>81</v>
      </c>
    </row>
    <row r="882" spans="1:65" s="2" customFormat="1" ht="56.25" customHeight="1">
      <c r="A882" s="35"/>
      <c r="B882" s="36"/>
      <c r="C882" s="206" t="s">
        <v>1165</v>
      </c>
      <c r="D882" s="206" t="s">
        <v>159</v>
      </c>
      <c r="E882" s="207" t="s">
        <v>1166</v>
      </c>
      <c r="F882" s="208" t="s">
        <v>1167</v>
      </c>
      <c r="G882" s="209" t="s">
        <v>154</v>
      </c>
      <c r="H882" s="210">
        <v>21</v>
      </c>
      <c r="I882" s="211"/>
      <c r="J882" s="212">
        <f>ROUND(I882*H882,2)</f>
        <v>0</v>
      </c>
      <c r="K882" s="213"/>
      <c r="L882" s="214"/>
      <c r="M882" s="215" t="s">
        <v>19</v>
      </c>
      <c r="N882" s="216" t="s">
        <v>42</v>
      </c>
      <c r="O882" s="65"/>
      <c r="P882" s="185">
        <f>O882*H882</f>
        <v>0</v>
      </c>
      <c r="Q882" s="185">
        <v>2.5999999999999999E-3</v>
      </c>
      <c r="R882" s="185">
        <f>Q882*H882</f>
        <v>5.4599999999999996E-2</v>
      </c>
      <c r="S882" s="185">
        <v>0</v>
      </c>
      <c r="T882" s="186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187" t="s">
        <v>574</v>
      </c>
      <c r="AT882" s="187" t="s">
        <v>159</v>
      </c>
      <c r="AU882" s="187" t="s">
        <v>81</v>
      </c>
      <c r="AY882" s="18" t="s">
        <v>136</v>
      </c>
      <c r="BE882" s="188">
        <f>IF(N882="základní",J882,0)</f>
        <v>0</v>
      </c>
      <c r="BF882" s="188">
        <f>IF(N882="snížená",J882,0)</f>
        <v>0</v>
      </c>
      <c r="BG882" s="188">
        <f>IF(N882="zákl. přenesená",J882,0)</f>
        <v>0</v>
      </c>
      <c r="BH882" s="188">
        <f>IF(N882="sníž. přenesená",J882,0)</f>
        <v>0</v>
      </c>
      <c r="BI882" s="188">
        <f>IF(N882="nulová",J882,0)</f>
        <v>0</v>
      </c>
      <c r="BJ882" s="18" t="s">
        <v>79</v>
      </c>
      <c r="BK882" s="188">
        <f>ROUND(I882*H882,2)</f>
        <v>0</v>
      </c>
      <c r="BL882" s="18" t="s">
        <v>476</v>
      </c>
      <c r="BM882" s="187" t="s">
        <v>1168</v>
      </c>
    </row>
    <row r="883" spans="1:65" s="2" customFormat="1" ht="19.5">
      <c r="A883" s="35"/>
      <c r="B883" s="36"/>
      <c r="C883" s="37"/>
      <c r="D883" s="196" t="s">
        <v>187</v>
      </c>
      <c r="E883" s="37"/>
      <c r="F883" s="217" t="s">
        <v>1169</v>
      </c>
      <c r="G883" s="37"/>
      <c r="H883" s="37"/>
      <c r="I883" s="191"/>
      <c r="J883" s="37"/>
      <c r="K883" s="37"/>
      <c r="L883" s="40"/>
      <c r="M883" s="192"/>
      <c r="N883" s="193"/>
      <c r="O883" s="65"/>
      <c r="P883" s="65"/>
      <c r="Q883" s="65"/>
      <c r="R883" s="65"/>
      <c r="S883" s="65"/>
      <c r="T883" s="66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T883" s="18" t="s">
        <v>187</v>
      </c>
      <c r="AU883" s="18" t="s">
        <v>81</v>
      </c>
    </row>
    <row r="884" spans="1:65" s="2" customFormat="1" ht="37.9" customHeight="1">
      <c r="A884" s="35"/>
      <c r="B884" s="36"/>
      <c r="C884" s="175" t="s">
        <v>1170</v>
      </c>
      <c r="D884" s="175" t="s">
        <v>138</v>
      </c>
      <c r="E884" s="176" t="s">
        <v>1171</v>
      </c>
      <c r="F884" s="177" t="s">
        <v>1172</v>
      </c>
      <c r="G884" s="178" t="s">
        <v>154</v>
      </c>
      <c r="H884" s="179">
        <v>2</v>
      </c>
      <c r="I884" s="180"/>
      <c r="J884" s="181">
        <f>ROUND(I884*H884,2)</f>
        <v>0</v>
      </c>
      <c r="K884" s="182"/>
      <c r="L884" s="40"/>
      <c r="M884" s="183" t="s">
        <v>19</v>
      </c>
      <c r="N884" s="184" t="s">
        <v>42</v>
      </c>
      <c r="O884" s="65"/>
      <c r="P884" s="185">
        <f>O884*H884</f>
        <v>0</v>
      </c>
      <c r="Q884" s="185">
        <v>0</v>
      </c>
      <c r="R884" s="185">
        <f>Q884*H884</f>
        <v>0</v>
      </c>
      <c r="S884" s="185">
        <v>0</v>
      </c>
      <c r="T884" s="186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187" t="s">
        <v>476</v>
      </c>
      <c r="AT884" s="187" t="s">
        <v>138</v>
      </c>
      <c r="AU884" s="187" t="s">
        <v>81</v>
      </c>
      <c r="AY884" s="18" t="s">
        <v>136</v>
      </c>
      <c r="BE884" s="188">
        <f>IF(N884="základní",J884,0)</f>
        <v>0</v>
      </c>
      <c r="BF884" s="188">
        <f>IF(N884="snížená",J884,0)</f>
        <v>0</v>
      </c>
      <c r="BG884" s="188">
        <f>IF(N884="zákl. přenesená",J884,0)</f>
        <v>0</v>
      </c>
      <c r="BH884" s="188">
        <f>IF(N884="sníž. přenesená",J884,0)</f>
        <v>0</v>
      </c>
      <c r="BI884" s="188">
        <f>IF(N884="nulová",J884,0)</f>
        <v>0</v>
      </c>
      <c r="BJ884" s="18" t="s">
        <v>79</v>
      </c>
      <c r="BK884" s="188">
        <f>ROUND(I884*H884,2)</f>
        <v>0</v>
      </c>
      <c r="BL884" s="18" t="s">
        <v>476</v>
      </c>
      <c r="BM884" s="187" t="s">
        <v>1173</v>
      </c>
    </row>
    <row r="885" spans="1:65" s="2" customFormat="1" ht="11.25">
      <c r="A885" s="35"/>
      <c r="B885" s="36"/>
      <c r="C885" s="37"/>
      <c r="D885" s="189" t="s">
        <v>144</v>
      </c>
      <c r="E885" s="37"/>
      <c r="F885" s="190" t="s">
        <v>1174</v>
      </c>
      <c r="G885" s="37"/>
      <c r="H885" s="37"/>
      <c r="I885" s="191"/>
      <c r="J885" s="37"/>
      <c r="K885" s="37"/>
      <c r="L885" s="40"/>
      <c r="M885" s="192"/>
      <c r="N885" s="193"/>
      <c r="O885" s="65"/>
      <c r="P885" s="65"/>
      <c r="Q885" s="65"/>
      <c r="R885" s="65"/>
      <c r="S885" s="65"/>
      <c r="T885" s="66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T885" s="18" t="s">
        <v>144</v>
      </c>
      <c r="AU885" s="18" t="s">
        <v>81</v>
      </c>
    </row>
    <row r="886" spans="1:65" s="2" customFormat="1" ht="24.2" customHeight="1">
      <c r="A886" s="35"/>
      <c r="B886" s="36"/>
      <c r="C886" s="206" t="s">
        <v>1175</v>
      </c>
      <c r="D886" s="206" t="s">
        <v>159</v>
      </c>
      <c r="E886" s="207" t="s">
        <v>1176</v>
      </c>
      <c r="F886" s="208" t="s">
        <v>1177</v>
      </c>
      <c r="G886" s="209" t="s">
        <v>154</v>
      </c>
      <c r="H886" s="210">
        <v>2</v>
      </c>
      <c r="I886" s="211"/>
      <c r="J886" s="212">
        <f>ROUND(I886*H886,2)</f>
        <v>0</v>
      </c>
      <c r="K886" s="213"/>
      <c r="L886" s="214"/>
      <c r="M886" s="215" t="s">
        <v>19</v>
      </c>
      <c r="N886" s="216" t="s">
        <v>42</v>
      </c>
      <c r="O886" s="65"/>
      <c r="P886" s="185">
        <f>O886*H886</f>
        <v>0</v>
      </c>
      <c r="Q886" s="185">
        <v>6.9999999999999999E-4</v>
      </c>
      <c r="R886" s="185">
        <f>Q886*H886</f>
        <v>1.4E-3</v>
      </c>
      <c r="S886" s="185">
        <v>0</v>
      </c>
      <c r="T886" s="186">
        <f>S886*H886</f>
        <v>0</v>
      </c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R886" s="187" t="s">
        <v>574</v>
      </c>
      <c r="AT886" s="187" t="s">
        <v>159</v>
      </c>
      <c r="AU886" s="187" t="s">
        <v>81</v>
      </c>
      <c r="AY886" s="18" t="s">
        <v>136</v>
      </c>
      <c r="BE886" s="188">
        <f>IF(N886="základní",J886,0)</f>
        <v>0</v>
      </c>
      <c r="BF886" s="188">
        <f>IF(N886="snížená",J886,0)</f>
        <v>0</v>
      </c>
      <c r="BG886" s="188">
        <f>IF(N886="zákl. přenesená",J886,0)</f>
        <v>0</v>
      </c>
      <c r="BH886" s="188">
        <f>IF(N886="sníž. přenesená",J886,0)</f>
        <v>0</v>
      </c>
      <c r="BI886" s="188">
        <f>IF(N886="nulová",J886,0)</f>
        <v>0</v>
      </c>
      <c r="BJ886" s="18" t="s">
        <v>79</v>
      </c>
      <c r="BK886" s="188">
        <f>ROUND(I886*H886,2)</f>
        <v>0</v>
      </c>
      <c r="BL886" s="18" t="s">
        <v>476</v>
      </c>
      <c r="BM886" s="187" t="s">
        <v>1178</v>
      </c>
    </row>
    <row r="887" spans="1:65" s="2" customFormat="1" ht="19.5">
      <c r="A887" s="35"/>
      <c r="B887" s="36"/>
      <c r="C887" s="37"/>
      <c r="D887" s="196" t="s">
        <v>187</v>
      </c>
      <c r="E887" s="37"/>
      <c r="F887" s="217" t="s">
        <v>1169</v>
      </c>
      <c r="G887" s="37"/>
      <c r="H887" s="37"/>
      <c r="I887" s="191"/>
      <c r="J887" s="37"/>
      <c r="K887" s="37"/>
      <c r="L887" s="40"/>
      <c r="M887" s="192"/>
      <c r="N887" s="193"/>
      <c r="O887" s="65"/>
      <c r="P887" s="65"/>
      <c r="Q887" s="65"/>
      <c r="R887" s="65"/>
      <c r="S887" s="65"/>
      <c r="T887" s="66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T887" s="18" t="s">
        <v>187</v>
      </c>
      <c r="AU887" s="18" t="s">
        <v>81</v>
      </c>
    </row>
    <row r="888" spans="1:65" s="2" customFormat="1" ht="44.25" customHeight="1">
      <c r="A888" s="35"/>
      <c r="B888" s="36"/>
      <c r="C888" s="175" t="s">
        <v>1179</v>
      </c>
      <c r="D888" s="175" t="s">
        <v>138</v>
      </c>
      <c r="E888" s="176" t="s">
        <v>1180</v>
      </c>
      <c r="F888" s="177" t="s">
        <v>1181</v>
      </c>
      <c r="G888" s="178" t="s">
        <v>154</v>
      </c>
      <c r="H888" s="179">
        <v>41</v>
      </c>
      <c r="I888" s="180"/>
      <c r="J888" s="181">
        <f>ROUND(I888*H888,2)</f>
        <v>0</v>
      </c>
      <c r="K888" s="182"/>
      <c r="L888" s="40"/>
      <c r="M888" s="183" t="s">
        <v>19</v>
      </c>
      <c r="N888" s="184" t="s">
        <v>42</v>
      </c>
      <c r="O888" s="65"/>
      <c r="P888" s="185">
        <f>O888*H888</f>
        <v>0</v>
      </c>
      <c r="Q888" s="185">
        <v>0</v>
      </c>
      <c r="R888" s="185">
        <f>Q888*H888</f>
        <v>0</v>
      </c>
      <c r="S888" s="185">
        <v>0</v>
      </c>
      <c r="T888" s="186">
        <f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187" t="s">
        <v>476</v>
      </c>
      <c r="AT888" s="187" t="s">
        <v>138</v>
      </c>
      <c r="AU888" s="187" t="s">
        <v>81</v>
      </c>
      <c r="AY888" s="18" t="s">
        <v>136</v>
      </c>
      <c r="BE888" s="188">
        <f>IF(N888="základní",J888,0)</f>
        <v>0</v>
      </c>
      <c r="BF888" s="188">
        <f>IF(N888="snížená",J888,0)</f>
        <v>0</v>
      </c>
      <c r="BG888" s="188">
        <f>IF(N888="zákl. přenesená",J888,0)</f>
        <v>0</v>
      </c>
      <c r="BH888" s="188">
        <f>IF(N888="sníž. přenesená",J888,0)</f>
        <v>0</v>
      </c>
      <c r="BI888" s="188">
        <f>IF(N888="nulová",J888,0)</f>
        <v>0</v>
      </c>
      <c r="BJ888" s="18" t="s">
        <v>79</v>
      </c>
      <c r="BK888" s="188">
        <f>ROUND(I888*H888,2)</f>
        <v>0</v>
      </c>
      <c r="BL888" s="18" t="s">
        <v>476</v>
      </c>
      <c r="BM888" s="187" t="s">
        <v>1182</v>
      </c>
    </row>
    <row r="889" spans="1:65" s="2" customFormat="1" ht="11.25">
      <c r="A889" s="35"/>
      <c r="B889" s="36"/>
      <c r="C889" s="37"/>
      <c r="D889" s="189" t="s">
        <v>144</v>
      </c>
      <c r="E889" s="37"/>
      <c r="F889" s="190" t="s">
        <v>1183</v>
      </c>
      <c r="G889" s="37"/>
      <c r="H889" s="37"/>
      <c r="I889" s="191"/>
      <c r="J889" s="37"/>
      <c r="K889" s="37"/>
      <c r="L889" s="40"/>
      <c r="M889" s="192"/>
      <c r="N889" s="193"/>
      <c r="O889" s="65"/>
      <c r="P889" s="65"/>
      <c r="Q889" s="65"/>
      <c r="R889" s="65"/>
      <c r="S889" s="65"/>
      <c r="T889" s="66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T889" s="18" t="s">
        <v>144</v>
      </c>
      <c r="AU889" s="18" t="s">
        <v>81</v>
      </c>
    </row>
    <row r="890" spans="1:65" s="2" customFormat="1" ht="49.15" customHeight="1">
      <c r="A890" s="35"/>
      <c r="B890" s="36"/>
      <c r="C890" s="206" t="s">
        <v>1184</v>
      </c>
      <c r="D890" s="206" t="s">
        <v>159</v>
      </c>
      <c r="E890" s="207" t="s">
        <v>1185</v>
      </c>
      <c r="F890" s="208" t="s">
        <v>1186</v>
      </c>
      <c r="G890" s="209" t="s">
        <v>154</v>
      </c>
      <c r="H890" s="210">
        <v>7</v>
      </c>
      <c r="I890" s="211"/>
      <c r="J890" s="212">
        <f>ROUND(I890*H890,2)</f>
        <v>0</v>
      </c>
      <c r="K890" s="213"/>
      <c r="L890" s="214"/>
      <c r="M890" s="215" t="s">
        <v>19</v>
      </c>
      <c r="N890" s="216" t="s">
        <v>42</v>
      </c>
      <c r="O890" s="65"/>
      <c r="P890" s="185">
        <f>O890*H890</f>
        <v>0</v>
      </c>
      <c r="Q890" s="185">
        <v>7.6E-3</v>
      </c>
      <c r="R890" s="185">
        <f>Q890*H890</f>
        <v>5.3199999999999997E-2</v>
      </c>
      <c r="S890" s="185">
        <v>0</v>
      </c>
      <c r="T890" s="186">
        <f>S890*H890</f>
        <v>0</v>
      </c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R890" s="187" t="s">
        <v>574</v>
      </c>
      <c r="AT890" s="187" t="s">
        <v>159</v>
      </c>
      <c r="AU890" s="187" t="s">
        <v>81</v>
      </c>
      <c r="AY890" s="18" t="s">
        <v>136</v>
      </c>
      <c r="BE890" s="188">
        <f>IF(N890="základní",J890,0)</f>
        <v>0</v>
      </c>
      <c r="BF890" s="188">
        <f>IF(N890="snížená",J890,0)</f>
        <v>0</v>
      </c>
      <c r="BG890" s="188">
        <f>IF(N890="zákl. přenesená",J890,0)</f>
        <v>0</v>
      </c>
      <c r="BH890" s="188">
        <f>IF(N890="sníž. přenesená",J890,0)</f>
        <v>0</v>
      </c>
      <c r="BI890" s="188">
        <f>IF(N890="nulová",J890,0)</f>
        <v>0</v>
      </c>
      <c r="BJ890" s="18" t="s">
        <v>79</v>
      </c>
      <c r="BK890" s="188">
        <f>ROUND(I890*H890,2)</f>
        <v>0</v>
      </c>
      <c r="BL890" s="18" t="s">
        <v>476</v>
      </c>
      <c r="BM890" s="187" t="s">
        <v>1187</v>
      </c>
    </row>
    <row r="891" spans="1:65" s="2" customFormat="1" ht="19.5">
      <c r="A891" s="35"/>
      <c r="B891" s="36"/>
      <c r="C891" s="37"/>
      <c r="D891" s="196" t="s">
        <v>187</v>
      </c>
      <c r="E891" s="37"/>
      <c r="F891" s="217" t="s">
        <v>1169</v>
      </c>
      <c r="G891" s="37"/>
      <c r="H891" s="37"/>
      <c r="I891" s="191"/>
      <c r="J891" s="37"/>
      <c r="K891" s="37"/>
      <c r="L891" s="40"/>
      <c r="M891" s="192"/>
      <c r="N891" s="193"/>
      <c r="O891" s="65"/>
      <c r="P891" s="65"/>
      <c r="Q891" s="65"/>
      <c r="R891" s="65"/>
      <c r="S891" s="65"/>
      <c r="T891" s="66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T891" s="18" t="s">
        <v>187</v>
      </c>
      <c r="AU891" s="18" t="s">
        <v>81</v>
      </c>
    </row>
    <row r="892" spans="1:65" s="13" customFormat="1" ht="11.25">
      <c r="B892" s="194"/>
      <c r="C892" s="195"/>
      <c r="D892" s="196" t="s">
        <v>157</v>
      </c>
      <c r="E892" s="197" t="s">
        <v>19</v>
      </c>
      <c r="F892" s="198" t="s">
        <v>1188</v>
      </c>
      <c r="G892" s="195"/>
      <c r="H892" s="199">
        <v>7</v>
      </c>
      <c r="I892" s="200"/>
      <c r="J892" s="195"/>
      <c r="K892" s="195"/>
      <c r="L892" s="201"/>
      <c r="M892" s="202"/>
      <c r="N892" s="203"/>
      <c r="O892" s="203"/>
      <c r="P892" s="203"/>
      <c r="Q892" s="203"/>
      <c r="R892" s="203"/>
      <c r="S892" s="203"/>
      <c r="T892" s="204"/>
      <c r="AT892" s="205" t="s">
        <v>157</v>
      </c>
      <c r="AU892" s="205" t="s">
        <v>81</v>
      </c>
      <c r="AV892" s="13" t="s">
        <v>81</v>
      </c>
      <c r="AW892" s="13" t="s">
        <v>32</v>
      </c>
      <c r="AX892" s="13" t="s">
        <v>71</v>
      </c>
      <c r="AY892" s="205" t="s">
        <v>136</v>
      </c>
    </row>
    <row r="893" spans="1:65" s="2" customFormat="1" ht="49.15" customHeight="1">
      <c r="A893" s="35"/>
      <c r="B893" s="36"/>
      <c r="C893" s="206" t="s">
        <v>1189</v>
      </c>
      <c r="D893" s="206" t="s">
        <v>159</v>
      </c>
      <c r="E893" s="207" t="s">
        <v>1190</v>
      </c>
      <c r="F893" s="208" t="s">
        <v>1191</v>
      </c>
      <c r="G893" s="209" t="s">
        <v>154</v>
      </c>
      <c r="H893" s="210">
        <v>37</v>
      </c>
      <c r="I893" s="211"/>
      <c r="J893" s="212">
        <f>ROUND(I893*H893,2)</f>
        <v>0</v>
      </c>
      <c r="K893" s="213"/>
      <c r="L893" s="214"/>
      <c r="M893" s="215" t="s">
        <v>19</v>
      </c>
      <c r="N893" s="216" t="s">
        <v>42</v>
      </c>
      <c r="O893" s="65"/>
      <c r="P893" s="185">
        <f>O893*H893</f>
        <v>0</v>
      </c>
      <c r="Q893" s="185">
        <v>6.0000000000000001E-3</v>
      </c>
      <c r="R893" s="185">
        <f>Q893*H893</f>
        <v>0.222</v>
      </c>
      <c r="S893" s="185">
        <v>0</v>
      </c>
      <c r="T893" s="186">
        <f>S893*H893</f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187" t="s">
        <v>574</v>
      </c>
      <c r="AT893" s="187" t="s">
        <v>159</v>
      </c>
      <c r="AU893" s="187" t="s">
        <v>81</v>
      </c>
      <c r="AY893" s="18" t="s">
        <v>136</v>
      </c>
      <c r="BE893" s="188">
        <f>IF(N893="základní",J893,0)</f>
        <v>0</v>
      </c>
      <c r="BF893" s="188">
        <f>IF(N893="snížená",J893,0)</f>
        <v>0</v>
      </c>
      <c r="BG893" s="188">
        <f>IF(N893="zákl. přenesená",J893,0)</f>
        <v>0</v>
      </c>
      <c r="BH893" s="188">
        <f>IF(N893="sníž. přenesená",J893,0)</f>
        <v>0</v>
      </c>
      <c r="BI893" s="188">
        <f>IF(N893="nulová",J893,0)</f>
        <v>0</v>
      </c>
      <c r="BJ893" s="18" t="s">
        <v>79</v>
      </c>
      <c r="BK893" s="188">
        <f>ROUND(I893*H893,2)</f>
        <v>0</v>
      </c>
      <c r="BL893" s="18" t="s">
        <v>476</v>
      </c>
      <c r="BM893" s="187" t="s">
        <v>1192</v>
      </c>
    </row>
    <row r="894" spans="1:65" s="2" customFormat="1" ht="19.5">
      <c r="A894" s="35"/>
      <c r="B894" s="36"/>
      <c r="C894" s="37"/>
      <c r="D894" s="196" t="s">
        <v>187</v>
      </c>
      <c r="E894" s="37"/>
      <c r="F894" s="217" t="s">
        <v>1193</v>
      </c>
      <c r="G894" s="37"/>
      <c r="H894" s="37"/>
      <c r="I894" s="191"/>
      <c r="J894" s="37"/>
      <c r="K894" s="37"/>
      <c r="L894" s="40"/>
      <c r="M894" s="192"/>
      <c r="N894" s="193"/>
      <c r="O894" s="65"/>
      <c r="P894" s="65"/>
      <c r="Q894" s="65"/>
      <c r="R894" s="65"/>
      <c r="S894" s="65"/>
      <c r="T894" s="66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T894" s="18" t="s">
        <v>187</v>
      </c>
      <c r="AU894" s="18" t="s">
        <v>81</v>
      </c>
    </row>
    <row r="895" spans="1:65" s="13" customFormat="1" ht="11.25">
      <c r="B895" s="194"/>
      <c r="C895" s="195"/>
      <c r="D895" s="196" t="s">
        <v>157</v>
      </c>
      <c r="E895" s="197" t="s">
        <v>19</v>
      </c>
      <c r="F895" s="198" t="s">
        <v>1194</v>
      </c>
      <c r="G895" s="195"/>
      <c r="H895" s="199">
        <v>16</v>
      </c>
      <c r="I895" s="200"/>
      <c r="J895" s="195"/>
      <c r="K895" s="195"/>
      <c r="L895" s="201"/>
      <c r="M895" s="202"/>
      <c r="N895" s="203"/>
      <c r="O895" s="203"/>
      <c r="P895" s="203"/>
      <c r="Q895" s="203"/>
      <c r="R895" s="203"/>
      <c r="S895" s="203"/>
      <c r="T895" s="204"/>
      <c r="AT895" s="205" t="s">
        <v>157</v>
      </c>
      <c r="AU895" s="205" t="s">
        <v>81</v>
      </c>
      <c r="AV895" s="13" t="s">
        <v>81</v>
      </c>
      <c r="AW895" s="13" t="s">
        <v>32</v>
      </c>
      <c r="AX895" s="13" t="s">
        <v>71</v>
      </c>
      <c r="AY895" s="205" t="s">
        <v>136</v>
      </c>
    </row>
    <row r="896" spans="1:65" s="13" customFormat="1" ht="11.25">
      <c r="B896" s="194"/>
      <c r="C896" s="195"/>
      <c r="D896" s="196" t="s">
        <v>157</v>
      </c>
      <c r="E896" s="197" t="s">
        <v>19</v>
      </c>
      <c r="F896" s="198" t="s">
        <v>1195</v>
      </c>
      <c r="G896" s="195"/>
      <c r="H896" s="199">
        <v>21</v>
      </c>
      <c r="I896" s="200"/>
      <c r="J896" s="195"/>
      <c r="K896" s="195"/>
      <c r="L896" s="201"/>
      <c r="M896" s="202"/>
      <c r="N896" s="203"/>
      <c r="O896" s="203"/>
      <c r="P896" s="203"/>
      <c r="Q896" s="203"/>
      <c r="R896" s="203"/>
      <c r="S896" s="203"/>
      <c r="T896" s="204"/>
      <c r="AT896" s="205" t="s">
        <v>157</v>
      </c>
      <c r="AU896" s="205" t="s">
        <v>81</v>
      </c>
      <c r="AV896" s="13" t="s">
        <v>81</v>
      </c>
      <c r="AW896" s="13" t="s">
        <v>32</v>
      </c>
      <c r="AX896" s="13" t="s">
        <v>71</v>
      </c>
      <c r="AY896" s="205" t="s">
        <v>136</v>
      </c>
    </row>
    <row r="897" spans="1:65" s="2" customFormat="1" ht="16.5" customHeight="1">
      <c r="A897" s="35"/>
      <c r="B897" s="36"/>
      <c r="C897" s="206" t="s">
        <v>1196</v>
      </c>
      <c r="D897" s="206" t="s">
        <v>159</v>
      </c>
      <c r="E897" s="207" t="s">
        <v>1197</v>
      </c>
      <c r="F897" s="208" t="s">
        <v>1198</v>
      </c>
      <c r="G897" s="209" t="s">
        <v>154</v>
      </c>
      <c r="H897" s="210">
        <v>37</v>
      </c>
      <c r="I897" s="211"/>
      <c r="J897" s="212">
        <f>ROUND(I897*H897,2)</f>
        <v>0</v>
      </c>
      <c r="K897" s="213"/>
      <c r="L897" s="214"/>
      <c r="M897" s="215" t="s">
        <v>19</v>
      </c>
      <c r="N897" s="216" t="s">
        <v>42</v>
      </c>
      <c r="O897" s="65"/>
      <c r="P897" s="185">
        <f>O897*H897</f>
        <v>0</v>
      </c>
      <c r="Q897" s="185">
        <v>1.2999999999999999E-3</v>
      </c>
      <c r="R897" s="185">
        <f>Q897*H897</f>
        <v>4.8099999999999997E-2</v>
      </c>
      <c r="S897" s="185">
        <v>0</v>
      </c>
      <c r="T897" s="186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187" t="s">
        <v>574</v>
      </c>
      <c r="AT897" s="187" t="s">
        <v>159</v>
      </c>
      <c r="AU897" s="187" t="s">
        <v>81</v>
      </c>
      <c r="AY897" s="18" t="s">
        <v>136</v>
      </c>
      <c r="BE897" s="188">
        <f>IF(N897="základní",J897,0)</f>
        <v>0</v>
      </c>
      <c r="BF897" s="188">
        <f>IF(N897="snížená",J897,0)</f>
        <v>0</v>
      </c>
      <c r="BG897" s="188">
        <f>IF(N897="zákl. přenesená",J897,0)</f>
        <v>0</v>
      </c>
      <c r="BH897" s="188">
        <f>IF(N897="sníž. přenesená",J897,0)</f>
        <v>0</v>
      </c>
      <c r="BI897" s="188">
        <f>IF(N897="nulová",J897,0)</f>
        <v>0</v>
      </c>
      <c r="BJ897" s="18" t="s">
        <v>79</v>
      </c>
      <c r="BK897" s="188">
        <f>ROUND(I897*H897,2)</f>
        <v>0</v>
      </c>
      <c r="BL897" s="18" t="s">
        <v>476</v>
      </c>
      <c r="BM897" s="187" t="s">
        <v>1199</v>
      </c>
    </row>
    <row r="898" spans="1:65" s="2" customFormat="1" ht="19.5">
      <c r="A898" s="35"/>
      <c r="B898" s="36"/>
      <c r="C898" s="37"/>
      <c r="D898" s="196" t="s">
        <v>187</v>
      </c>
      <c r="E898" s="37"/>
      <c r="F898" s="217" t="s">
        <v>1169</v>
      </c>
      <c r="G898" s="37"/>
      <c r="H898" s="37"/>
      <c r="I898" s="191"/>
      <c r="J898" s="37"/>
      <c r="K898" s="37"/>
      <c r="L898" s="40"/>
      <c r="M898" s="192"/>
      <c r="N898" s="193"/>
      <c r="O898" s="65"/>
      <c r="P898" s="65"/>
      <c r="Q898" s="65"/>
      <c r="R898" s="65"/>
      <c r="S898" s="65"/>
      <c r="T898" s="66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T898" s="18" t="s">
        <v>187</v>
      </c>
      <c r="AU898" s="18" t="s">
        <v>81</v>
      </c>
    </row>
    <row r="899" spans="1:65" s="13" customFormat="1" ht="11.25">
      <c r="B899" s="194"/>
      <c r="C899" s="195"/>
      <c r="D899" s="196" t="s">
        <v>157</v>
      </c>
      <c r="E899" s="197" t="s">
        <v>19</v>
      </c>
      <c r="F899" s="198" t="s">
        <v>1194</v>
      </c>
      <c r="G899" s="195"/>
      <c r="H899" s="199">
        <v>16</v>
      </c>
      <c r="I899" s="200"/>
      <c r="J899" s="195"/>
      <c r="K899" s="195"/>
      <c r="L899" s="201"/>
      <c r="M899" s="202"/>
      <c r="N899" s="203"/>
      <c r="O899" s="203"/>
      <c r="P899" s="203"/>
      <c r="Q899" s="203"/>
      <c r="R899" s="203"/>
      <c r="S899" s="203"/>
      <c r="T899" s="204"/>
      <c r="AT899" s="205" t="s">
        <v>157</v>
      </c>
      <c r="AU899" s="205" t="s">
        <v>81</v>
      </c>
      <c r="AV899" s="13" t="s">
        <v>81</v>
      </c>
      <c r="AW899" s="13" t="s">
        <v>32</v>
      </c>
      <c r="AX899" s="13" t="s">
        <v>71</v>
      </c>
      <c r="AY899" s="205" t="s">
        <v>136</v>
      </c>
    </row>
    <row r="900" spans="1:65" s="13" customFormat="1" ht="11.25">
      <c r="B900" s="194"/>
      <c r="C900" s="195"/>
      <c r="D900" s="196" t="s">
        <v>157</v>
      </c>
      <c r="E900" s="197" t="s">
        <v>19</v>
      </c>
      <c r="F900" s="198" t="s">
        <v>1195</v>
      </c>
      <c r="G900" s="195"/>
      <c r="H900" s="199">
        <v>21</v>
      </c>
      <c r="I900" s="200"/>
      <c r="J900" s="195"/>
      <c r="K900" s="195"/>
      <c r="L900" s="201"/>
      <c r="M900" s="202"/>
      <c r="N900" s="203"/>
      <c r="O900" s="203"/>
      <c r="P900" s="203"/>
      <c r="Q900" s="203"/>
      <c r="R900" s="203"/>
      <c r="S900" s="203"/>
      <c r="T900" s="204"/>
      <c r="AT900" s="205" t="s">
        <v>157</v>
      </c>
      <c r="AU900" s="205" t="s">
        <v>81</v>
      </c>
      <c r="AV900" s="13" t="s">
        <v>81</v>
      </c>
      <c r="AW900" s="13" t="s">
        <v>32</v>
      </c>
      <c r="AX900" s="13" t="s">
        <v>71</v>
      </c>
      <c r="AY900" s="205" t="s">
        <v>136</v>
      </c>
    </row>
    <row r="901" spans="1:65" s="2" customFormat="1" ht="49.15" customHeight="1">
      <c r="A901" s="35"/>
      <c r="B901" s="36"/>
      <c r="C901" s="175" t="s">
        <v>1200</v>
      </c>
      <c r="D901" s="175" t="s">
        <v>138</v>
      </c>
      <c r="E901" s="176" t="s">
        <v>1201</v>
      </c>
      <c r="F901" s="177" t="s">
        <v>1202</v>
      </c>
      <c r="G901" s="178" t="s">
        <v>154</v>
      </c>
      <c r="H901" s="179">
        <v>72</v>
      </c>
      <c r="I901" s="180"/>
      <c r="J901" s="181">
        <f>ROUND(I901*H901,2)</f>
        <v>0</v>
      </c>
      <c r="K901" s="182"/>
      <c r="L901" s="40"/>
      <c r="M901" s="183" t="s">
        <v>19</v>
      </c>
      <c r="N901" s="184" t="s">
        <v>42</v>
      </c>
      <c r="O901" s="65"/>
      <c r="P901" s="185">
        <f>O901*H901</f>
        <v>0</v>
      </c>
      <c r="Q901" s="185">
        <v>0</v>
      </c>
      <c r="R901" s="185">
        <f>Q901*H901</f>
        <v>0</v>
      </c>
      <c r="S901" s="185">
        <v>0</v>
      </c>
      <c r="T901" s="186">
        <f>S901*H901</f>
        <v>0</v>
      </c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R901" s="187" t="s">
        <v>476</v>
      </c>
      <c r="AT901" s="187" t="s">
        <v>138</v>
      </c>
      <c r="AU901" s="187" t="s">
        <v>81</v>
      </c>
      <c r="AY901" s="18" t="s">
        <v>136</v>
      </c>
      <c r="BE901" s="188">
        <f>IF(N901="základní",J901,0)</f>
        <v>0</v>
      </c>
      <c r="BF901" s="188">
        <f>IF(N901="snížená",J901,0)</f>
        <v>0</v>
      </c>
      <c r="BG901" s="188">
        <f>IF(N901="zákl. přenesená",J901,0)</f>
        <v>0</v>
      </c>
      <c r="BH901" s="188">
        <f>IF(N901="sníž. přenesená",J901,0)</f>
        <v>0</v>
      </c>
      <c r="BI901" s="188">
        <f>IF(N901="nulová",J901,0)</f>
        <v>0</v>
      </c>
      <c r="BJ901" s="18" t="s">
        <v>79</v>
      </c>
      <c r="BK901" s="188">
        <f>ROUND(I901*H901,2)</f>
        <v>0</v>
      </c>
      <c r="BL901" s="18" t="s">
        <v>476</v>
      </c>
      <c r="BM901" s="187" t="s">
        <v>1203</v>
      </c>
    </row>
    <row r="902" spans="1:65" s="2" customFormat="1" ht="11.25">
      <c r="A902" s="35"/>
      <c r="B902" s="36"/>
      <c r="C902" s="37"/>
      <c r="D902" s="189" t="s">
        <v>144</v>
      </c>
      <c r="E902" s="37"/>
      <c r="F902" s="190" t="s">
        <v>1204</v>
      </c>
      <c r="G902" s="37"/>
      <c r="H902" s="37"/>
      <c r="I902" s="191"/>
      <c r="J902" s="37"/>
      <c r="K902" s="37"/>
      <c r="L902" s="40"/>
      <c r="M902" s="192"/>
      <c r="N902" s="193"/>
      <c r="O902" s="65"/>
      <c r="P902" s="65"/>
      <c r="Q902" s="65"/>
      <c r="R902" s="65"/>
      <c r="S902" s="65"/>
      <c r="T902" s="66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T902" s="18" t="s">
        <v>144</v>
      </c>
      <c r="AU902" s="18" t="s">
        <v>81</v>
      </c>
    </row>
    <row r="903" spans="1:65" s="2" customFormat="1" ht="49.15" customHeight="1">
      <c r="A903" s="35"/>
      <c r="B903" s="36"/>
      <c r="C903" s="206" t="s">
        <v>1205</v>
      </c>
      <c r="D903" s="206" t="s">
        <v>159</v>
      </c>
      <c r="E903" s="207" t="s">
        <v>1206</v>
      </c>
      <c r="F903" s="208" t="s">
        <v>1207</v>
      </c>
      <c r="G903" s="209" t="s">
        <v>154</v>
      </c>
      <c r="H903" s="210">
        <v>72</v>
      </c>
      <c r="I903" s="211"/>
      <c r="J903" s="212">
        <f>ROUND(I903*H903,2)</f>
        <v>0</v>
      </c>
      <c r="K903" s="213"/>
      <c r="L903" s="214"/>
      <c r="M903" s="215" t="s">
        <v>19</v>
      </c>
      <c r="N903" s="216" t="s">
        <v>42</v>
      </c>
      <c r="O903" s="65"/>
      <c r="P903" s="185">
        <f>O903*H903</f>
        <v>0</v>
      </c>
      <c r="Q903" s="185">
        <v>5.7000000000000002E-3</v>
      </c>
      <c r="R903" s="185">
        <f>Q903*H903</f>
        <v>0.41039999999999999</v>
      </c>
      <c r="S903" s="185">
        <v>0</v>
      </c>
      <c r="T903" s="186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187" t="s">
        <v>574</v>
      </c>
      <c r="AT903" s="187" t="s">
        <v>159</v>
      </c>
      <c r="AU903" s="187" t="s">
        <v>81</v>
      </c>
      <c r="AY903" s="18" t="s">
        <v>136</v>
      </c>
      <c r="BE903" s="188">
        <f>IF(N903="základní",J903,0)</f>
        <v>0</v>
      </c>
      <c r="BF903" s="188">
        <f>IF(N903="snížená",J903,0)</f>
        <v>0</v>
      </c>
      <c r="BG903" s="188">
        <f>IF(N903="zákl. přenesená",J903,0)</f>
        <v>0</v>
      </c>
      <c r="BH903" s="188">
        <f>IF(N903="sníž. přenesená",J903,0)</f>
        <v>0</v>
      </c>
      <c r="BI903" s="188">
        <f>IF(N903="nulová",J903,0)</f>
        <v>0</v>
      </c>
      <c r="BJ903" s="18" t="s">
        <v>79</v>
      </c>
      <c r="BK903" s="188">
        <f>ROUND(I903*H903,2)</f>
        <v>0</v>
      </c>
      <c r="BL903" s="18" t="s">
        <v>476</v>
      </c>
      <c r="BM903" s="187" t="s">
        <v>1208</v>
      </c>
    </row>
    <row r="904" spans="1:65" s="2" customFormat="1" ht="19.5">
      <c r="A904" s="35"/>
      <c r="B904" s="36"/>
      <c r="C904" s="37"/>
      <c r="D904" s="196" t="s">
        <v>187</v>
      </c>
      <c r="E904" s="37"/>
      <c r="F904" s="217" t="s">
        <v>1169</v>
      </c>
      <c r="G904" s="37"/>
      <c r="H904" s="37"/>
      <c r="I904" s="191"/>
      <c r="J904" s="37"/>
      <c r="K904" s="37"/>
      <c r="L904" s="40"/>
      <c r="M904" s="192"/>
      <c r="N904" s="193"/>
      <c r="O904" s="65"/>
      <c r="P904" s="65"/>
      <c r="Q904" s="65"/>
      <c r="R904" s="65"/>
      <c r="S904" s="65"/>
      <c r="T904" s="66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T904" s="18" t="s">
        <v>187</v>
      </c>
      <c r="AU904" s="18" t="s">
        <v>81</v>
      </c>
    </row>
    <row r="905" spans="1:65" s="13" customFormat="1" ht="11.25">
      <c r="B905" s="194"/>
      <c r="C905" s="195"/>
      <c r="D905" s="196" t="s">
        <v>157</v>
      </c>
      <c r="E905" s="197" t="s">
        <v>19</v>
      </c>
      <c r="F905" s="198" t="s">
        <v>1209</v>
      </c>
      <c r="G905" s="195"/>
      <c r="H905" s="199">
        <v>27</v>
      </c>
      <c r="I905" s="200"/>
      <c r="J905" s="195"/>
      <c r="K905" s="195"/>
      <c r="L905" s="201"/>
      <c r="M905" s="202"/>
      <c r="N905" s="203"/>
      <c r="O905" s="203"/>
      <c r="P905" s="203"/>
      <c r="Q905" s="203"/>
      <c r="R905" s="203"/>
      <c r="S905" s="203"/>
      <c r="T905" s="204"/>
      <c r="AT905" s="205" t="s">
        <v>157</v>
      </c>
      <c r="AU905" s="205" t="s">
        <v>81</v>
      </c>
      <c r="AV905" s="13" t="s">
        <v>81</v>
      </c>
      <c r="AW905" s="13" t="s">
        <v>32</v>
      </c>
      <c r="AX905" s="13" t="s">
        <v>71</v>
      </c>
      <c r="AY905" s="205" t="s">
        <v>136</v>
      </c>
    </row>
    <row r="906" spans="1:65" s="13" customFormat="1" ht="11.25">
      <c r="B906" s="194"/>
      <c r="C906" s="195"/>
      <c r="D906" s="196" t="s">
        <v>157</v>
      </c>
      <c r="E906" s="197" t="s">
        <v>19</v>
      </c>
      <c r="F906" s="198" t="s">
        <v>1210</v>
      </c>
      <c r="G906" s="195"/>
      <c r="H906" s="199">
        <v>45</v>
      </c>
      <c r="I906" s="200"/>
      <c r="J906" s="195"/>
      <c r="K906" s="195"/>
      <c r="L906" s="201"/>
      <c r="M906" s="202"/>
      <c r="N906" s="203"/>
      <c r="O906" s="203"/>
      <c r="P906" s="203"/>
      <c r="Q906" s="203"/>
      <c r="R906" s="203"/>
      <c r="S906" s="203"/>
      <c r="T906" s="204"/>
      <c r="AT906" s="205" t="s">
        <v>157</v>
      </c>
      <c r="AU906" s="205" t="s">
        <v>81</v>
      </c>
      <c r="AV906" s="13" t="s">
        <v>81</v>
      </c>
      <c r="AW906" s="13" t="s">
        <v>32</v>
      </c>
      <c r="AX906" s="13" t="s">
        <v>71</v>
      </c>
      <c r="AY906" s="205" t="s">
        <v>136</v>
      </c>
    </row>
    <row r="907" spans="1:65" s="2" customFormat="1" ht="37.9" customHeight="1">
      <c r="A907" s="35"/>
      <c r="B907" s="36"/>
      <c r="C907" s="175" t="s">
        <v>1211</v>
      </c>
      <c r="D907" s="175" t="s">
        <v>138</v>
      </c>
      <c r="E907" s="176" t="s">
        <v>1212</v>
      </c>
      <c r="F907" s="177" t="s">
        <v>1213</v>
      </c>
      <c r="G907" s="178" t="s">
        <v>154</v>
      </c>
      <c r="H907" s="179">
        <v>22</v>
      </c>
      <c r="I907" s="180"/>
      <c r="J907" s="181">
        <f>ROUND(I907*H907,2)</f>
        <v>0</v>
      </c>
      <c r="K907" s="182"/>
      <c r="L907" s="40"/>
      <c r="M907" s="183" t="s">
        <v>19</v>
      </c>
      <c r="N907" s="184" t="s">
        <v>42</v>
      </c>
      <c r="O907" s="65"/>
      <c r="P907" s="185">
        <f>O907*H907</f>
        <v>0</v>
      </c>
      <c r="Q907" s="185">
        <v>0</v>
      </c>
      <c r="R907" s="185">
        <f>Q907*H907</f>
        <v>0</v>
      </c>
      <c r="S907" s="185">
        <v>0</v>
      </c>
      <c r="T907" s="186">
        <f>S907*H907</f>
        <v>0</v>
      </c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R907" s="187" t="s">
        <v>476</v>
      </c>
      <c r="AT907" s="187" t="s">
        <v>138</v>
      </c>
      <c r="AU907" s="187" t="s">
        <v>81</v>
      </c>
      <c r="AY907" s="18" t="s">
        <v>136</v>
      </c>
      <c r="BE907" s="188">
        <f>IF(N907="základní",J907,0)</f>
        <v>0</v>
      </c>
      <c r="BF907" s="188">
        <f>IF(N907="snížená",J907,0)</f>
        <v>0</v>
      </c>
      <c r="BG907" s="188">
        <f>IF(N907="zákl. přenesená",J907,0)</f>
        <v>0</v>
      </c>
      <c r="BH907" s="188">
        <f>IF(N907="sníž. přenesená",J907,0)</f>
        <v>0</v>
      </c>
      <c r="BI907" s="188">
        <f>IF(N907="nulová",J907,0)</f>
        <v>0</v>
      </c>
      <c r="BJ907" s="18" t="s">
        <v>79</v>
      </c>
      <c r="BK907" s="188">
        <f>ROUND(I907*H907,2)</f>
        <v>0</v>
      </c>
      <c r="BL907" s="18" t="s">
        <v>476</v>
      </c>
      <c r="BM907" s="187" t="s">
        <v>1214</v>
      </c>
    </row>
    <row r="908" spans="1:65" s="2" customFormat="1" ht="11.25">
      <c r="A908" s="35"/>
      <c r="B908" s="36"/>
      <c r="C908" s="37"/>
      <c r="D908" s="189" t="s">
        <v>144</v>
      </c>
      <c r="E908" s="37"/>
      <c r="F908" s="190" t="s">
        <v>1215</v>
      </c>
      <c r="G908" s="37"/>
      <c r="H908" s="37"/>
      <c r="I908" s="191"/>
      <c r="J908" s="37"/>
      <c r="K908" s="37"/>
      <c r="L908" s="40"/>
      <c r="M908" s="192"/>
      <c r="N908" s="193"/>
      <c r="O908" s="65"/>
      <c r="P908" s="65"/>
      <c r="Q908" s="65"/>
      <c r="R908" s="65"/>
      <c r="S908" s="65"/>
      <c r="T908" s="66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T908" s="18" t="s">
        <v>144</v>
      </c>
      <c r="AU908" s="18" t="s">
        <v>81</v>
      </c>
    </row>
    <row r="909" spans="1:65" s="13" customFormat="1" ht="11.25">
      <c r="B909" s="194"/>
      <c r="C909" s="195"/>
      <c r="D909" s="196" t="s">
        <v>157</v>
      </c>
      <c r="E909" s="197" t="s">
        <v>19</v>
      </c>
      <c r="F909" s="198" t="s">
        <v>1216</v>
      </c>
      <c r="G909" s="195"/>
      <c r="H909" s="199">
        <v>22</v>
      </c>
      <c r="I909" s="200"/>
      <c r="J909" s="195"/>
      <c r="K909" s="195"/>
      <c r="L909" s="201"/>
      <c r="M909" s="202"/>
      <c r="N909" s="203"/>
      <c r="O909" s="203"/>
      <c r="P909" s="203"/>
      <c r="Q909" s="203"/>
      <c r="R909" s="203"/>
      <c r="S909" s="203"/>
      <c r="T909" s="204"/>
      <c r="AT909" s="205" t="s">
        <v>157</v>
      </c>
      <c r="AU909" s="205" t="s">
        <v>81</v>
      </c>
      <c r="AV909" s="13" t="s">
        <v>81</v>
      </c>
      <c r="AW909" s="13" t="s">
        <v>32</v>
      </c>
      <c r="AX909" s="13" t="s">
        <v>71</v>
      </c>
      <c r="AY909" s="205" t="s">
        <v>136</v>
      </c>
    </row>
    <row r="910" spans="1:65" s="2" customFormat="1" ht="21.75" customHeight="1">
      <c r="A910" s="35"/>
      <c r="B910" s="36"/>
      <c r="C910" s="206" t="s">
        <v>1217</v>
      </c>
      <c r="D910" s="206" t="s">
        <v>159</v>
      </c>
      <c r="E910" s="207" t="s">
        <v>1218</v>
      </c>
      <c r="F910" s="208" t="s">
        <v>1219</v>
      </c>
      <c r="G910" s="209" t="s">
        <v>154</v>
      </c>
      <c r="H910" s="210">
        <v>22</v>
      </c>
      <c r="I910" s="211"/>
      <c r="J910" s="212">
        <f>ROUND(I910*H910,2)</f>
        <v>0</v>
      </c>
      <c r="K910" s="213"/>
      <c r="L910" s="214"/>
      <c r="M910" s="215" t="s">
        <v>19</v>
      </c>
      <c r="N910" s="216" t="s">
        <v>42</v>
      </c>
      <c r="O910" s="65"/>
      <c r="P910" s="185">
        <f>O910*H910</f>
        <v>0</v>
      </c>
      <c r="Q910" s="185">
        <v>8.0999999999999996E-4</v>
      </c>
      <c r="R910" s="185">
        <f>Q910*H910</f>
        <v>1.7819999999999999E-2</v>
      </c>
      <c r="S910" s="185">
        <v>0</v>
      </c>
      <c r="T910" s="186">
        <f>S910*H910</f>
        <v>0</v>
      </c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R910" s="187" t="s">
        <v>574</v>
      </c>
      <c r="AT910" s="187" t="s">
        <v>159</v>
      </c>
      <c r="AU910" s="187" t="s">
        <v>81</v>
      </c>
      <c r="AY910" s="18" t="s">
        <v>136</v>
      </c>
      <c r="BE910" s="188">
        <f>IF(N910="základní",J910,0)</f>
        <v>0</v>
      </c>
      <c r="BF910" s="188">
        <f>IF(N910="snížená",J910,0)</f>
        <v>0</v>
      </c>
      <c r="BG910" s="188">
        <f>IF(N910="zákl. přenesená",J910,0)</f>
        <v>0</v>
      </c>
      <c r="BH910" s="188">
        <f>IF(N910="sníž. přenesená",J910,0)</f>
        <v>0</v>
      </c>
      <c r="BI910" s="188">
        <f>IF(N910="nulová",J910,0)</f>
        <v>0</v>
      </c>
      <c r="BJ910" s="18" t="s">
        <v>79</v>
      </c>
      <c r="BK910" s="188">
        <f>ROUND(I910*H910,2)</f>
        <v>0</v>
      </c>
      <c r="BL910" s="18" t="s">
        <v>476</v>
      </c>
      <c r="BM910" s="187" t="s">
        <v>1220</v>
      </c>
    </row>
    <row r="911" spans="1:65" s="2" customFormat="1" ht="19.5">
      <c r="A911" s="35"/>
      <c r="B911" s="36"/>
      <c r="C911" s="37"/>
      <c r="D911" s="196" t="s">
        <v>187</v>
      </c>
      <c r="E911" s="37"/>
      <c r="F911" s="217" t="s">
        <v>1169</v>
      </c>
      <c r="G911" s="37"/>
      <c r="H911" s="37"/>
      <c r="I911" s="191"/>
      <c r="J911" s="37"/>
      <c r="K911" s="37"/>
      <c r="L911" s="40"/>
      <c r="M911" s="192"/>
      <c r="N911" s="193"/>
      <c r="O911" s="65"/>
      <c r="P911" s="65"/>
      <c r="Q911" s="65"/>
      <c r="R911" s="65"/>
      <c r="S911" s="65"/>
      <c r="T911" s="66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T911" s="18" t="s">
        <v>187</v>
      </c>
      <c r="AU911" s="18" t="s">
        <v>81</v>
      </c>
    </row>
    <row r="912" spans="1:65" s="13" customFormat="1" ht="11.25">
      <c r="B912" s="194"/>
      <c r="C912" s="195"/>
      <c r="D912" s="196" t="s">
        <v>157</v>
      </c>
      <c r="E912" s="197" t="s">
        <v>19</v>
      </c>
      <c r="F912" s="198" t="s">
        <v>1216</v>
      </c>
      <c r="G912" s="195"/>
      <c r="H912" s="199">
        <v>22</v>
      </c>
      <c r="I912" s="200"/>
      <c r="J912" s="195"/>
      <c r="K912" s="195"/>
      <c r="L912" s="201"/>
      <c r="M912" s="202"/>
      <c r="N912" s="203"/>
      <c r="O912" s="203"/>
      <c r="P912" s="203"/>
      <c r="Q912" s="203"/>
      <c r="R912" s="203"/>
      <c r="S912" s="203"/>
      <c r="T912" s="204"/>
      <c r="AT912" s="205" t="s">
        <v>157</v>
      </c>
      <c r="AU912" s="205" t="s">
        <v>81</v>
      </c>
      <c r="AV912" s="13" t="s">
        <v>81</v>
      </c>
      <c r="AW912" s="13" t="s">
        <v>32</v>
      </c>
      <c r="AX912" s="13" t="s">
        <v>71</v>
      </c>
      <c r="AY912" s="205" t="s">
        <v>136</v>
      </c>
    </row>
    <row r="913" spans="1:65" s="2" customFormat="1" ht="44.25" customHeight="1">
      <c r="A913" s="35"/>
      <c r="B913" s="36"/>
      <c r="C913" s="175" t="s">
        <v>1221</v>
      </c>
      <c r="D913" s="175" t="s">
        <v>138</v>
      </c>
      <c r="E913" s="176" t="s">
        <v>1222</v>
      </c>
      <c r="F913" s="177" t="s">
        <v>1223</v>
      </c>
      <c r="G913" s="178" t="s">
        <v>154</v>
      </c>
      <c r="H913" s="179">
        <v>1</v>
      </c>
      <c r="I913" s="180"/>
      <c r="J913" s="181">
        <f>ROUND(I913*H913,2)</f>
        <v>0</v>
      </c>
      <c r="K913" s="182"/>
      <c r="L913" s="40"/>
      <c r="M913" s="183" t="s">
        <v>19</v>
      </c>
      <c r="N913" s="184" t="s">
        <v>42</v>
      </c>
      <c r="O913" s="65"/>
      <c r="P913" s="185">
        <f>O913*H913</f>
        <v>0</v>
      </c>
      <c r="Q913" s="185">
        <v>0</v>
      </c>
      <c r="R913" s="185">
        <f>Q913*H913</f>
        <v>0</v>
      </c>
      <c r="S913" s="185">
        <v>0</v>
      </c>
      <c r="T913" s="186">
        <f>S913*H913</f>
        <v>0</v>
      </c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187" t="s">
        <v>476</v>
      </c>
      <c r="AT913" s="187" t="s">
        <v>138</v>
      </c>
      <c r="AU913" s="187" t="s">
        <v>81</v>
      </c>
      <c r="AY913" s="18" t="s">
        <v>136</v>
      </c>
      <c r="BE913" s="188">
        <f>IF(N913="základní",J913,0)</f>
        <v>0</v>
      </c>
      <c r="BF913" s="188">
        <f>IF(N913="snížená",J913,0)</f>
        <v>0</v>
      </c>
      <c r="BG913" s="188">
        <f>IF(N913="zákl. přenesená",J913,0)</f>
        <v>0</v>
      </c>
      <c r="BH913" s="188">
        <f>IF(N913="sníž. přenesená",J913,0)</f>
        <v>0</v>
      </c>
      <c r="BI913" s="188">
        <f>IF(N913="nulová",J913,0)</f>
        <v>0</v>
      </c>
      <c r="BJ913" s="18" t="s">
        <v>79</v>
      </c>
      <c r="BK913" s="188">
        <f>ROUND(I913*H913,2)</f>
        <v>0</v>
      </c>
      <c r="BL913" s="18" t="s">
        <v>476</v>
      </c>
      <c r="BM913" s="187" t="s">
        <v>1224</v>
      </c>
    </row>
    <row r="914" spans="1:65" s="2" customFormat="1" ht="11.25">
      <c r="A914" s="35"/>
      <c r="B914" s="36"/>
      <c r="C914" s="37"/>
      <c r="D914" s="189" t="s">
        <v>144</v>
      </c>
      <c r="E914" s="37"/>
      <c r="F914" s="190" t="s">
        <v>1225</v>
      </c>
      <c r="G914" s="37"/>
      <c r="H914" s="37"/>
      <c r="I914" s="191"/>
      <c r="J914" s="37"/>
      <c r="K914" s="37"/>
      <c r="L914" s="40"/>
      <c r="M914" s="192"/>
      <c r="N914" s="193"/>
      <c r="O914" s="65"/>
      <c r="P914" s="65"/>
      <c r="Q914" s="65"/>
      <c r="R914" s="65"/>
      <c r="S914" s="65"/>
      <c r="T914" s="66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T914" s="18" t="s">
        <v>144</v>
      </c>
      <c r="AU914" s="18" t="s">
        <v>81</v>
      </c>
    </row>
    <row r="915" spans="1:65" s="2" customFormat="1" ht="55.5" customHeight="1">
      <c r="A915" s="35"/>
      <c r="B915" s="36"/>
      <c r="C915" s="175" t="s">
        <v>1226</v>
      </c>
      <c r="D915" s="175" t="s">
        <v>138</v>
      </c>
      <c r="E915" s="176" t="s">
        <v>1227</v>
      </c>
      <c r="F915" s="177" t="s">
        <v>1228</v>
      </c>
      <c r="G915" s="178" t="s">
        <v>154</v>
      </c>
      <c r="H915" s="179">
        <v>1</v>
      </c>
      <c r="I915" s="180"/>
      <c r="J915" s="181">
        <f>ROUND(I915*H915,2)</f>
        <v>0</v>
      </c>
      <c r="K915" s="182"/>
      <c r="L915" s="40"/>
      <c r="M915" s="183" t="s">
        <v>19</v>
      </c>
      <c r="N915" s="184" t="s">
        <v>42</v>
      </c>
      <c r="O915" s="65"/>
      <c r="P915" s="185">
        <f>O915*H915</f>
        <v>0</v>
      </c>
      <c r="Q915" s="185">
        <v>0</v>
      </c>
      <c r="R915" s="185">
        <f>Q915*H915</f>
        <v>0</v>
      </c>
      <c r="S915" s="185">
        <v>0</v>
      </c>
      <c r="T915" s="186">
        <f>S915*H915</f>
        <v>0</v>
      </c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R915" s="187" t="s">
        <v>476</v>
      </c>
      <c r="AT915" s="187" t="s">
        <v>138</v>
      </c>
      <c r="AU915" s="187" t="s">
        <v>81</v>
      </c>
      <c r="AY915" s="18" t="s">
        <v>136</v>
      </c>
      <c r="BE915" s="188">
        <f>IF(N915="základní",J915,0)</f>
        <v>0</v>
      </c>
      <c r="BF915" s="188">
        <f>IF(N915="snížená",J915,0)</f>
        <v>0</v>
      </c>
      <c r="BG915" s="188">
        <f>IF(N915="zákl. přenesená",J915,0)</f>
        <v>0</v>
      </c>
      <c r="BH915" s="188">
        <f>IF(N915="sníž. přenesená",J915,0)</f>
        <v>0</v>
      </c>
      <c r="BI915" s="188">
        <f>IF(N915="nulová",J915,0)</f>
        <v>0</v>
      </c>
      <c r="BJ915" s="18" t="s">
        <v>79</v>
      </c>
      <c r="BK915" s="188">
        <f>ROUND(I915*H915,2)</f>
        <v>0</v>
      </c>
      <c r="BL915" s="18" t="s">
        <v>476</v>
      </c>
      <c r="BM915" s="187" t="s">
        <v>1229</v>
      </c>
    </row>
    <row r="916" spans="1:65" s="2" customFormat="1" ht="11.25">
      <c r="A916" s="35"/>
      <c r="B916" s="36"/>
      <c r="C916" s="37"/>
      <c r="D916" s="189" t="s">
        <v>144</v>
      </c>
      <c r="E916" s="37"/>
      <c r="F916" s="190" t="s">
        <v>1230</v>
      </c>
      <c r="G916" s="37"/>
      <c r="H916" s="37"/>
      <c r="I916" s="191"/>
      <c r="J916" s="37"/>
      <c r="K916" s="37"/>
      <c r="L916" s="40"/>
      <c r="M916" s="192"/>
      <c r="N916" s="193"/>
      <c r="O916" s="65"/>
      <c r="P916" s="65"/>
      <c r="Q916" s="65"/>
      <c r="R916" s="65"/>
      <c r="S916" s="65"/>
      <c r="T916" s="66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T916" s="18" t="s">
        <v>144</v>
      </c>
      <c r="AU916" s="18" t="s">
        <v>81</v>
      </c>
    </row>
    <row r="917" spans="1:65" s="2" customFormat="1" ht="37.9" customHeight="1">
      <c r="A917" s="35"/>
      <c r="B917" s="36"/>
      <c r="C917" s="175" t="s">
        <v>1231</v>
      </c>
      <c r="D917" s="175" t="s">
        <v>138</v>
      </c>
      <c r="E917" s="176" t="s">
        <v>1232</v>
      </c>
      <c r="F917" s="177" t="s">
        <v>1233</v>
      </c>
      <c r="G917" s="178" t="s">
        <v>154</v>
      </c>
      <c r="H917" s="179">
        <v>70</v>
      </c>
      <c r="I917" s="180"/>
      <c r="J917" s="181">
        <f>ROUND(I917*H917,2)</f>
        <v>0</v>
      </c>
      <c r="K917" s="182"/>
      <c r="L917" s="40"/>
      <c r="M917" s="183" t="s">
        <v>19</v>
      </c>
      <c r="N917" s="184" t="s">
        <v>42</v>
      </c>
      <c r="O917" s="65"/>
      <c r="P917" s="185">
        <f>O917*H917</f>
        <v>0</v>
      </c>
      <c r="Q917" s="185">
        <v>2.02E-5</v>
      </c>
      <c r="R917" s="185">
        <f>Q917*H917</f>
        <v>1.4139999999999999E-3</v>
      </c>
      <c r="S917" s="185">
        <v>0</v>
      </c>
      <c r="T917" s="186">
        <f>S917*H917</f>
        <v>0</v>
      </c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R917" s="187" t="s">
        <v>476</v>
      </c>
      <c r="AT917" s="187" t="s">
        <v>138</v>
      </c>
      <c r="AU917" s="187" t="s">
        <v>81</v>
      </c>
      <c r="AY917" s="18" t="s">
        <v>136</v>
      </c>
      <c r="BE917" s="188">
        <f>IF(N917="základní",J917,0)</f>
        <v>0</v>
      </c>
      <c r="BF917" s="188">
        <f>IF(N917="snížená",J917,0)</f>
        <v>0</v>
      </c>
      <c r="BG917" s="188">
        <f>IF(N917="zákl. přenesená",J917,0)</f>
        <v>0</v>
      </c>
      <c r="BH917" s="188">
        <f>IF(N917="sníž. přenesená",J917,0)</f>
        <v>0</v>
      </c>
      <c r="BI917" s="188">
        <f>IF(N917="nulová",J917,0)</f>
        <v>0</v>
      </c>
      <c r="BJ917" s="18" t="s">
        <v>79</v>
      </c>
      <c r="BK917" s="188">
        <f>ROUND(I917*H917,2)</f>
        <v>0</v>
      </c>
      <c r="BL917" s="18" t="s">
        <v>476</v>
      </c>
      <c r="BM917" s="187" t="s">
        <v>1234</v>
      </c>
    </row>
    <row r="918" spans="1:65" s="2" customFormat="1" ht="11.25">
      <c r="A918" s="35"/>
      <c r="B918" s="36"/>
      <c r="C918" s="37"/>
      <c r="D918" s="189" t="s">
        <v>144</v>
      </c>
      <c r="E918" s="37"/>
      <c r="F918" s="190" t="s">
        <v>1235</v>
      </c>
      <c r="G918" s="37"/>
      <c r="H918" s="37"/>
      <c r="I918" s="191"/>
      <c r="J918" s="37"/>
      <c r="K918" s="37"/>
      <c r="L918" s="40"/>
      <c r="M918" s="192"/>
      <c r="N918" s="193"/>
      <c r="O918" s="65"/>
      <c r="P918" s="65"/>
      <c r="Q918" s="65"/>
      <c r="R918" s="65"/>
      <c r="S918" s="65"/>
      <c r="T918" s="66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T918" s="18" t="s">
        <v>144</v>
      </c>
      <c r="AU918" s="18" t="s">
        <v>81</v>
      </c>
    </row>
    <row r="919" spans="1:65" s="13" customFormat="1" ht="11.25">
      <c r="B919" s="194"/>
      <c r="C919" s="195"/>
      <c r="D919" s="196" t="s">
        <v>157</v>
      </c>
      <c r="E919" s="197" t="s">
        <v>19</v>
      </c>
      <c r="F919" s="198" t="s">
        <v>1236</v>
      </c>
      <c r="G919" s="195"/>
      <c r="H919" s="199">
        <v>70</v>
      </c>
      <c r="I919" s="200"/>
      <c r="J919" s="195"/>
      <c r="K919" s="195"/>
      <c r="L919" s="201"/>
      <c r="M919" s="202"/>
      <c r="N919" s="203"/>
      <c r="O919" s="203"/>
      <c r="P919" s="203"/>
      <c r="Q919" s="203"/>
      <c r="R919" s="203"/>
      <c r="S919" s="203"/>
      <c r="T919" s="204"/>
      <c r="AT919" s="205" t="s">
        <v>157</v>
      </c>
      <c r="AU919" s="205" t="s">
        <v>81</v>
      </c>
      <c r="AV919" s="13" t="s">
        <v>81</v>
      </c>
      <c r="AW919" s="13" t="s">
        <v>32</v>
      </c>
      <c r="AX919" s="13" t="s">
        <v>71</v>
      </c>
      <c r="AY919" s="205" t="s">
        <v>136</v>
      </c>
    </row>
    <row r="920" spans="1:65" s="2" customFormat="1" ht="55.5" customHeight="1">
      <c r="A920" s="35"/>
      <c r="B920" s="36"/>
      <c r="C920" s="175" t="s">
        <v>1237</v>
      </c>
      <c r="D920" s="175" t="s">
        <v>138</v>
      </c>
      <c r="E920" s="176" t="s">
        <v>1238</v>
      </c>
      <c r="F920" s="177" t="s">
        <v>1239</v>
      </c>
      <c r="G920" s="178" t="s">
        <v>634</v>
      </c>
      <c r="H920" s="179">
        <v>2.1219999999999999</v>
      </c>
      <c r="I920" s="180"/>
      <c r="J920" s="181">
        <f>ROUND(I920*H920,2)</f>
        <v>0</v>
      </c>
      <c r="K920" s="182"/>
      <c r="L920" s="40"/>
      <c r="M920" s="183" t="s">
        <v>19</v>
      </c>
      <c r="N920" s="184" t="s">
        <v>42</v>
      </c>
      <c r="O920" s="65"/>
      <c r="P920" s="185">
        <f>O920*H920</f>
        <v>0</v>
      </c>
      <c r="Q920" s="185">
        <v>0</v>
      </c>
      <c r="R920" s="185">
        <f>Q920*H920</f>
        <v>0</v>
      </c>
      <c r="S920" s="185">
        <v>0</v>
      </c>
      <c r="T920" s="186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187" t="s">
        <v>476</v>
      </c>
      <c r="AT920" s="187" t="s">
        <v>138</v>
      </c>
      <c r="AU920" s="187" t="s">
        <v>81</v>
      </c>
      <c r="AY920" s="18" t="s">
        <v>136</v>
      </c>
      <c r="BE920" s="188">
        <f>IF(N920="základní",J920,0)</f>
        <v>0</v>
      </c>
      <c r="BF920" s="188">
        <f>IF(N920="snížená",J920,0)</f>
        <v>0</v>
      </c>
      <c r="BG920" s="188">
        <f>IF(N920="zákl. přenesená",J920,0)</f>
        <v>0</v>
      </c>
      <c r="BH920" s="188">
        <f>IF(N920="sníž. přenesená",J920,0)</f>
        <v>0</v>
      </c>
      <c r="BI920" s="188">
        <f>IF(N920="nulová",J920,0)</f>
        <v>0</v>
      </c>
      <c r="BJ920" s="18" t="s">
        <v>79</v>
      </c>
      <c r="BK920" s="188">
        <f>ROUND(I920*H920,2)</f>
        <v>0</v>
      </c>
      <c r="BL920" s="18" t="s">
        <v>476</v>
      </c>
      <c r="BM920" s="187" t="s">
        <v>1240</v>
      </c>
    </row>
    <row r="921" spans="1:65" s="2" customFormat="1" ht="11.25">
      <c r="A921" s="35"/>
      <c r="B921" s="36"/>
      <c r="C921" s="37"/>
      <c r="D921" s="189" t="s">
        <v>144</v>
      </c>
      <c r="E921" s="37"/>
      <c r="F921" s="190" t="s">
        <v>1241</v>
      </c>
      <c r="G921" s="37"/>
      <c r="H921" s="37"/>
      <c r="I921" s="191"/>
      <c r="J921" s="37"/>
      <c r="K921" s="37"/>
      <c r="L921" s="40"/>
      <c r="M921" s="192"/>
      <c r="N921" s="193"/>
      <c r="O921" s="65"/>
      <c r="P921" s="65"/>
      <c r="Q921" s="65"/>
      <c r="R921" s="65"/>
      <c r="S921" s="65"/>
      <c r="T921" s="66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T921" s="18" t="s">
        <v>144</v>
      </c>
      <c r="AU921" s="18" t="s">
        <v>81</v>
      </c>
    </row>
    <row r="922" spans="1:65" s="12" customFormat="1" ht="22.9" customHeight="1">
      <c r="B922" s="159"/>
      <c r="C922" s="160"/>
      <c r="D922" s="161" t="s">
        <v>70</v>
      </c>
      <c r="E922" s="173" t="s">
        <v>1242</v>
      </c>
      <c r="F922" s="173" t="s">
        <v>1243</v>
      </c>
      <c r="G922" s="160"/>
      <c r="H922" s="160"/>
      <c r="I922" s="163"/>
      <c r="J922" s="174">
        <f>BK922</f>
        <v>0</v>
      </c>
      <c r="K922" s="160"/>
      <c r="L922" s="165"/>
      <c r="M922" s="166"/>
      <c r="N922" s="167"/>
      <c r="O922" s="167"/>
      <c r="P922" s="168">
        <f>P923+P1009+P1040+P1098</f>
        <v>0</v>
      </c>
      <c r="Q922" s="167"/>
      <c r="R922" s="168">
        <f>R923+R1009+R1040+R1098</f>
        <v>0.24168000000000001</v>
      </c>
      <c r="S922" s="167"/>
      <c r="T922" s="169">
        <f>T923+T1009+T1040+T1098</f>
        <v>0</v>
      </c>
      <c r="AR922" s="170" t="s">
        <v>81</v>
      </c>
      <c r="AT922" s="171" t="s">
        <v>70</v>
      </c>
      <c r="AU922" s="171" t="s">
        <v>79</v>
      </c>
      <c r="AY922" s="170" t="s">
        <v>136</v>
      </c>
      <c r="BK922" s="172">
        <f>BK923+BK1009+BK1040+BK1098</f>
        <v>0</v>
      </c>
    </row>
    <row r="923" spans="1:65" s="12" customFormat="1" ht="20.85" customHeight="1">
      <c r="B923" s="159"/>
      <c r="C923" s="160"/>
      <c r="D923" s="161" t="s">
        <v>70</v>
      </c>
      <c r="E923" s="173" t="s">
        <v>1244</v>
      </c>
      <c r="F923" s="173" t="s">
        <v>1245</v>
      </c>
      <c r="G923" s="160"/>
      <c r="H923" s="160"/>
      <c r="I923" s="163"/>
      <c r="J923" s="174">
        <f>BK923</f>
        <v>0</v>
      </c>
      <c r="K923" s="160"/>
      <c r="L923" s="165"/>
      <c r="M923" s="166"/>
      <c r="N923" s="167"/>
      <c r="O923" s="167"/>
      <c r="P923" s="168">
        <f>SUM(P924:P1008)</f>
        <v>0</v>
      </c>
      <c r="Q923" s="167"/>
      <c r="R923" s="168">
        <f>SUM(R924:R1008)</f>
        <v>0.11756</v>
      </c>
      <c r="S923" s="167"/>
      <c r="T923" s="169">
        <f>SUM(T924:T1008)</f>
        <v>0</v>
      </c>
      <c r="AR923" s="170" t="s">
        <v>81</v>
      </c>
      <c r="AT923" s="171" t="s">
        <v>70</v>
      </c>
      <c r="AU923" s="171" t="s">
        <v>81</v>
      </c>
      <c r="AY923" s="170" t="s">
        <v>136</v>
      </c>
      <c r="BK923" s="172">
        <f>SUM(BK924:BK1008)</f>
        <v>0</v>
      </c>
    </row>
    <row r="924" spans="1:65" s="2" customFormat="1" ht="24.2" customHeight="1">
      <c r="A924" s="35"/>
      <c r="B924" s="36"/>
      <c r="C924" s="175" t="s">
        <v>1246</v>
      </c>
      <c r="D924" s="175" t="s">
        <v>138</v>
      </c>
      <c r="E924" s="176" t="s">
        <v>1247</v>
      </c>
      <c r="F924" s="177" t="s">
        <v>1248</v>
      </c>
      <c r="G924" s="178" t="s">
        <v>154</v>
      </c>
      <c r="H924" s="179">
        <v>15</v>
      </c>
      <c r="I924" s="180"/>
      <c r="J924" s="181">
        <f>ROUND(I924*H924,2)</f>
        <v>0</v>
      </c>
      <c r="K924" s="182"/>
      <c r="L924" s="40"/>
      <c r="M924" s="183" t="s">
        <v>19</v>
      </c>
      <c r="N924" s="184" t="s">
        <v>42</v>
      </c>
      <c r="O924" s="65"/>
      <c r="P924" s="185">
        <f>O924*H924</f>
        <v>0</v>
      </c>
      <c r="Q924" s="185">
        <v>0</v>
      </c>
      <c r="R924" s="185">
        <f>Q924*H924</f>
        <v>0</v>
      </c>
      <c r="S924" s="185">
        <v>0</v>
      </c>
      <c r="T924" s="186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187" t="s">
        <v>476</v>
      </c>
      <c r="AT924" s="187" t="s">
        <v>138</v>
      </c>
      <c r="AU924" s="187" t="s">
        <v>151</v>
      </c>
      <c r="AY924" s="18" t="s">
        <v>136</v>
      </c>
      <c r="BE924" s="188">
        <f>IF(N924="základní",J924,0)</f>
        <v>0</v>
      </c>
      <c r="BF924" s="188">
        <f>IF(N924="snížená",J924,0)</f>
        <v>0</v>
      </c>
      <c r="BG924" s="188">
        <f>IF(N924="zákl. přenesená",J924,0)</f>
        <v>0</v>
      </c>
      <c r="BH924" s="188">
        <f>IF(N924="sníž. přenesená",J924,0)</f>
        <v>0</v>
      </c>
      <c r="BI924" s="188">
        <f>IF(N924="nulová",J924,0)</f>
        <v>0</v>
      </c>
      <c r="BJ924" s="18" t="s">
        <v>79</v>
      </c>
      <c r="BK924" s="188">
        <f>ROUND(I924*H924,2)</f>
        <v>0</v>
      </c>
      <c r="BL924" s="18" t="s">
        <v>476</v>
      </c>
      <c r="BM924" s="187" t="s">
        <v>1249</v>
      </c>
    </row>
    <row r="925" spans="1:65" s="2" customFormat="1" ht="11.25">
      <c r="A925" s="35"/>
      <c r="B925" s="36"/>
      <c r="C925" s="37"/>
      <c r="D925" s="189" t="s">
        <v>144</v>
      </c>
      <c r="E925" s="37"/>
      <c r="F925" s="190" t="s">
        <v>1250</v>
      </c>
      <c r="G925" s="37"/>
      <c r="H925" s="37"/>
      <c r="I925" s="191"/>
      <c r="J925" s="37"/>
      <c r="K925" s="37"/>
      <c r="L925" s="40"/>
      <c r="M925" s="192"/>
      <c r="N925" s="193"/>
      <c r="O925" s="65"/>
      <c r="P925" s="65"/>
      <c r="Q925" s="65"/>
      <c r="R925" s="65"/>
      <c r="S925" s="65"/>
      <c r="T925" s="66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T925" s="18" t="s">
        <v>144</v>
      </c>
      <c r="AU925" s="18" t="s">
        <v>151</v>
      </c>
    </row>
    <row r="926" spans="1:65" s="13" customFormat="1" ht="11.25">
      <c r="B926" s="194"/>
      <c r="C926" s="195"/>
      <c r="D926" s="196" t="s">
        <v>157</v>
      </c>
      <c r="E926" s="197" t="s">
        <v>19</v>
      </c>
      <c r="F926" s="198" t="s">
        <v>1251</v>
      </c>
      <c r="G926" s="195"/>
      <c r="H926" s="199">
        <v>15</v>
      </c>
      <c r="I926" s="200"/>
      <c r="J926" s="195"/>
      <c r="K926" s="195"/>
      <c r="L926" s="201"/>
      <c r="M926" s="202"/>
      <c r="N926" s="203"/>
      <c r="O926" s="203"/>
      <c r="P926" s="203"/>
      <c r="Q926" s="203"/>
      <c r="R926" s="203"/>
      <c r="S926" s="203"/>
      <c r="T926" s="204"/>
      <c r="AT926" s="205" t="s">
        <v>157</v>
      </c>
      <c r="AU926" s="205" t="s">
        <v>151</v>
      </c>
      <c r="AV926" s="13" t="s">
        <v>81</v>
      </c>
      <c r="AW926" s="13" t="s">
        <v>32</v>
      </c>
      <c r="AX926" s="13" t="s">
        <v>71</v>
      </c>
      <c r="AY926" s="205" t="s">
        <v>136</v>
      </c>
    </row>
    <row r="927" spans="1:65" s="2" customFormat="1" ht="24.2" customHeight="1">
      <c r="A927" s="35"/>
      <c r="B927" s="36"/>
      <c r="C927" s="206" t="s">
        <v>1252</v>
      </c>
      <c r="D927" s="206" t="s">
        <v>159</v>
      </c>
      <c r="E927" s="207" t="s">
        <v>739</v>
      </c>
      <c r="F927" s="208" t="s">
        <v>740</v>
      </c>
      <c r="G927" s="209" t="s">
        <v>154</v>
      </c>
      <c r="H927" s="210">
        <v>15</v>
      </c>
      <c r="I927" s="211"/>
      <c r="J927" s="212">
        <f>ROUND(I927*H927,2)</f>
        <v>0</v>
      </c>
      <c r="K927" s="213"/>
      <c r="L927" s="214"/>
      <c r="M927" s="215" t="s">
        <v>19</v>
      </c>
      <c r="N927" s="216" t="s">
        <v>42</v>
      </c>
      <c r="O927" s="65"/>
      <c r="P927" s="185">
        <f>O927*H927</f>
        <v>0</v>
      </c>
      <c r="Q927" s="185">
        <v>4.0000000000000003E-5</v>
      </c>
      <c r="R927" s="185">
        <f>Q927*H927</f>
        <v>6.0000000000000006E-4</v>
      </c>
      <c r="S927" s="185">
        <v>0</v>
      </c>
      <c r="T927" s="186">
        <f>S927*H927</f>
        <v>0</v>
      </c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R927" s="187" t="s">
        <v>574</v>
      </c>
      <c r="AT927" s="187" t="s">
        <v>159</v>
      </c>
      <c r="AU927" s="187" t="s">
        <v>151</v>
      </c>
      <c r="AY927" s="18" t="s">
        <v>136</v>
      </c>
      <c r="BE927" s="188">
        <f>IF(N927="základní",J927,0)</f>
        <v>0</v>
      </c>
      <c r="BF927" s="188">
        <f>IF(N927="snížená",J927,0)</f>
        <v>0</v>
      </c>
      <c r="BG927" s="188">
        <f>IF(N927="zákl. přenesená",J927,0)</f>
        <v>0</v>
      </c>
      <c r="BH927" s="188">
        <f>IF(N927="sníž. přenesená",J927,0)</f>
        <v>0</v>
      </c>
      <c r="BI927" s="188">
        <f>IF(N927="nulová",J927,0)</f>
        <v>0</v>
      </c>
      <c r="BJ927" s="18" t="s">
        <v>79</v>
      </c>
      <c r="BK927" s="188">
        <f>ROUND(I927*H927,2)</f>
        <v>0</v>
      </c>
      <c r="BL927" s="18" t="s">
        <v>476</v>
      </c>
      <c r="BM927" s="187" t="s">
        <v>1253</v>
      </c>
    </row>
    <row r="928" spans="1:65" s="2" customFormat="1" ht="24.2" customHeight="1">
      <c r="A928" s="35"/>
      <c r="B928" s="36"/>
      <c r="C928" s="175" t="s">
        <v>1254</v>
      </c>
      <c r="D928" s="175" t="s">
        <v>138</v>
      </c>
      <c r="E928" s="176" t="s">
        <v>1255</v>
      </c>
      <c r="F928" s="177" t="s">
        <v>1256</v>
      </c>
      <c r="G928" s="178" t="s">
        <v>148</v>
      </c>
      <c r="H928" s="179">
        <v>600</v>
      </c>
      <c r="I928" s="180"/>
      <c r="J928" s="181">
        <f>ROUND(I928*H928,2)</f>
        <v>0</v>
      </c>
      <c r="K928" s="182"/>
      <c r="L928" s="40"/>
      <c r="M928" s="183" t="s">
        <v>19</v>
      </c>
      <c r="N928" s="184" t="s">
        <v>42</v>
      </c>
      <c r="O928" s="65"/>
      <c r="P928" s="185">
        <f>O928*H928</f>
        <v>0</v>
      </c>
      <c r="Q928" s="185">
        <v>0</v>
      </c>
      <c r="R928" s="185">
        <f>Q928*H928</f>
        <v>0</v>
      </c>
      <c r="S928" s="185">
        <v>0</v>
      </c>
      <c r="T928" s="186">
        <f>S928*H928</f>
        <v>0</v>
      </c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R928" s="187" t="s">
        <v>476</v>
      </c>
      <c r="AT928" s="187" t="s">
        <v>138</v>
      </c>
      <c r="AU928" s="187" t="s">
        <v>151</v>
      </c>
      <c r="AY928" s="18" t="s">
        <v>136</v>
      </c>
      <c r="BE928" s="188">
        <f>IF(N928="základní",J928,0)</f>
        <v>0</v>
      </c>
      <c r="BF928" s="188">
        <f>IF(N928="snížená",J928,0)</f>
        <v>0</v>
      </c>
      <c r="BG928" s="188">
        <f>IF(N928="zákl. přenesená",J928,0)</f>
        <v>0</v>
      </c>
      <c r="BH928" s="188">
        <f>IF(N928="sníž. přenesená",J928,0)</f>
        <v>0</v>
      </c>
      <c r="BI928" s="188">
        <f>IF(N928="nulová",J928,0)</f>
        <v>0</v>
      </c>
      <c r="BJ928" s="18" t="s">
        <v>79</v>
      </c>
      <c r="BK928" s="188">
        <f>ROUND(I928*H928,2)</f>
        <v>0</v>
      </c>
      <c r="BL928" s="18" t="s">
        <v>476</v>
      </c>
      <c r="BM928" s="187" t="s">
        <v>1257</v>
      </c>
    </row>
    <row r="929" spans="1:65" s="2" customFormat="1" ht="11.25">
      <c r="A929" s="35"/>
      <c r="B929" s="36"/>
      <c r="C929" s="37"/>
      <c r="D929" s="189" t="s">
        <v>144</v>
      </c>
      <c r="E929" s="37"/>
      <c r="F929" s="190" t="s">
        <v>1258</v>
      </c>
      <c r="G929" s="37"/>
      <c r="H929" s="37"/>
      <c r="I929" s="191"/>
      <c r="J929" s="37"/>
      <c r="K929" s="37"/>
      <c r="L929" s="40"/>
      <c r="M929" s="192"/>
      <c r="N929" s="193"/>
      <c r="O929" s="65"/>
      <c r="P929" s="65"/>
      <c r="Q929" s="65"/>
      <c r="R929" s="65"/>
      <c r="S929" s="65"/>
      <c r="T929" s="66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T929" s="18" t="s">
        <v>144</v>
      </c>
      <c r="AU929" s="18" t="s">
        <v>151</v>
      </c>
    </row>
    <row r="930" spans="1:65" s="2" customFormat="1" ht="16.5" customHeight="1">
      <c r="A930" s="35"/>
      <c r="B930" s="36"/>
      <c r="C930" s="206" t="s">
        <v>1259</v>
      </c>
      <c r="D930" s="206" t="s">
        <v>159</v>
      </c>
      <c r="E930" s="207" t="s">
        <v>1260</v>
      </c>
      <c r="F930" s="208" t="s">
        <v>1261</v>
      </c>
      <c r="G930" s="209" t="s">
        <v>148</v>
      </c>
      <c r="H930" s="210">
        <v>720</v>
      </c>
      <c r="I930" s="211"/>
      <c r="J930" s="212">
        <f>ROUND(I930*H930,2)</f>
        <v>0</v>
      </c>
      <c r="K930" s="213"/>
      <c r="L930" s="214"/>
      <c r="M930" s="215" t="s">
        <v>19</v>
      </c>
      <c r="N930" s="216" t="s">
        <v>42</v>
      </c>
      <c r="O930" s="65"/>
      <c r="P930" s="185">
        <f>O930*H930</f>
        <v>0</v>
      </c>
      <c r="Q930" s="185">
        <v>3.0000000000000001E-5</v>
      </c>
      <c r="R930" s="185">
        <f>Q930*H930</f>
        <v>2.1600000000000001E-2</v>
      </c>
      <c r="S930" s="185">
        <v>0</v>
      </c>
      <c r="T930" s="186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187" t="s">
        <v>574</v>
      </c>
      <c r="AT930" s="187" t="s">
        <v>159</v>
      </c>
      <c r="AU930" s="187" t="s">
        <v>151</v>
      </c>
      <c r="AY930" s="18" t="s">
        <v>136</v>
      </c>
      <c r="BE930" s="188">
        <f>IF(N930="základní",J930,0)</f>
        <v>0</v>
      </c>
      <c r="BF930" s="188">
        <f>IF(N930="snížená",J930,0)</f>
        <v>0</v>
      </c>
      <c r="BG930" s="188">
        <f>IF(N930="zákl. přenesená",J930,0)</f>
        <v>0</v>
      </c>
      <c r="BH930" s="188">
        <f>IF(N930="sníž. přenesená",J930,0)</f>
        <v>0</v>
      </c>
      <c r="BI930" s="188">
        <f>IF(N930="nulová",J930,0)</f>
        <v>0</v>
      </c>
      <c r="BJ930" s="18" t="s">
        <v>79</v>
      </c>
      <c r="BK930" s="188">
        <f>ROUND(I930*H930,2)</f>
        <v>0</v>
      </c>
      <c r="BL930" s="18" t="s">
        <v>476</v>
      </c>
      <c r="BM930" s="187" t="s">
        <v>1262</v>
      </c>
    </row>
    <row r="931" spans="1:65" s="2" customFormat="1" ht="19.5">
      <c r="A931" s="35"/>
      <c r="B931" s="36"/>
      <c r="C931" s="37"/>
      <c r="D931" s="196" t="s">
        <v>187</v>
      </c>
      <c r="E931" s="37"/>
      <c r="F931" s="217" t="s">
        <v>1169</v>
      </c>
      <c r="G931" s="37"/>
      <c r="H931" s="37"/>
      <c r="I931" s="191"/>
      <c r="J931" s="37"/>
      <c r="K931" s="37"/>
      <c r="L931" s="40"/>
      <c r="M931" s="192"/>
      <c r="N931" s="193"/>
      <c r="O931" s="65"/>
      <c r="P931" s="65"/>
      <c r="Q931" s="65"/>
      <c r="R931" s="65"/>
      <c r="S931" s="65"/>
      <c r="T931" s="66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T931" s="18" t="s">
        <v>187</v>
      </c>
      <c r="AU931" s="18" t="s">
        <v>151</v>
      </c>
    </row>
    <row r="932" spans="1:65" s="13" customFormat="1" ht="11.25">
      <c r="B932" s="194"/>
      <c r="C932" s="195"/>
      <c r="D932" s="196" t="s">
        <v>157</v>
      </c>
      <c r="E932" s="195"/>
      <c r="F932" s="198" t="s">
        <v>1263</v>
      </c>
      <c r="G932" s="195"/>
      <c r="H932" s="199">
        <v>720</v>
      </c>
      <c r="I932" s="200"/>
      <c r="J932" s="195"/>
      <c r="K932" s="195"/>
      <c r="L932" s="201"/>
      <c r="M932" s="202"/>
      <c r="N932" s="203"/>
      <c r="O932" s="203"/>
      <c r="P932" s="203"/>
      <c r="Q932" s="203"/>
      <c r="R932" s="203"/>
      <c r="S932" s="203"/>
      <c r="T932" s="204"/>
      <c r="AT932" s="205" t="s">
        <v>157</v>
      </c>
      <c r="AU932" s="205" t="s">
        <v>151</v>
      </c>
      <c r="AV932" s="13" t="s">
        <v>81</v>
      </c>
      <c r="AW932" s="13" t="s">
        <v>4</v>
      </c>
      <c r="AX932" s="13" t="s">
        <v>79</v>
      </c>
      <c r="AY932" s="205" t="s">
        <v>136</v>
      </c>
    </row>
    <row r="933" spans="1:65" s="2" customFormat="1" ht="16.5" customHeight="1">
      <c r="A933" s="35"/>
      <c r="B933" s="36"/>
      <c r="C933" s="175" t="s">
        <v>1264</v>
      </c>
      <c r="D933" s="175" t="s">
        <v>138</v>
      </c>
      <c r="E933" s="176" t="s">
        <v>1265</v>
      </c>
      <c r="F933" s="177" t="s">
        <v>1266</v>
      </c>
      <c r="G933" s="178" t="s">
        <v>154</v>
      </c>
      <c r="H933" s="179">
        <v>18</v>
      </c>
      <c r="I933" s="180"/>
      <c r="J933" s="181">
        <f>ROUND(I933*H933,2)</f>
        <v>0</v>
      </c>
      <c r="K933" s="182"/>
      <c r="L933" s="40"/>
      <c r="M933" s="183" t="s">
        <v>19</v>
      </c>
      <c r="N933" s="184" t="s">
        <v>42</v>
      </c>
      <c r="O933" s="65"/>
      <c r="P933" s="185">
        <f>O933*H933</f>
        <v>0</v>
      </c>
      <c r="Q933" s="185">
        <v>0</v>
      </c>
      <c r="R933" s="185">
        <f>Q933*H933</f>
        <v>0</v>
      </c>
      <c r="S933" s="185">
        <v>0</v>
      </c>
      <c r="T933" s="186">
        <f>S933*H933</f>
        <v>0</v>
      </c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R933" s="187" t="s">
        <v>476</v>
      </c>
      <c r="AT933" s="187" t="s">
        <v>138</v>
      </c>
      <c r="AU933" s="187" t="s">
        <v>151</v>
      </c>
      <c r="AY933" s="18" t="s">
        <v>136</v>
      </c>
      <c r="BE933" s="188">
        <f>IF(N933="základní",J933,0)</f>
        <v>0</v>
      </c>
      <c r="BF933" s="188">
        <f>IF(N933="snížená",J933,0)</f>
        <v>0</v>
      </c>
      <c r="BG933" s="188">
        <f>IF(N933="zákl. přenesená",J933,0)</f>
        <v>0</v>
      </c>
      <c r="BH933" s="188">
        <f>IF(N933="sníž. přenesená",J933,0)</f>
        <v>0</v>
      </c>
      <c r="BI933" s="188">
        <f>IF(N933="nulová",J933,0)</f>
        <v>0</v>
      </c>
      <c r="BJ933" s="18" t="s">
        <v>79</v>
      </c>
      <c r="BK933" s="188">
        <f>ROUND(I933*H933,2)</f>
        <v>0</v>
      </c>
      <c r="BL933" s="18" t="s">
        <v>476</v>
      </c>
      <c r="BM933" s="187" t="s">
        <v>1267</v>
      </c>
    </row>
    <row r="934" spans="1:65" s="2" customFormat="1" ht="11.25">
      <c r="A934" s="35"/>
      <c r="B934" s="36"/>
      <c r="C934" s="37"/>
      <c r="D934" s="189" t="s">
        <v>144</v>
      </c>
      <c r="E934" s="37"/>
      <c r="F934" s="190" t="s">
        <v>1268</v>
      </c>
      <c r="G934" s="37"/>
      <c r="H934" s="37"/>
      <c r="I934" s="191"/>
      <c r="J934" s="37"/>
      <c r="K934" s="37"/>
      <c r="L934" s="40"/>
      <c r="M934" s="192"/>
      <c r="N934" s="193"/>
      <c r="O934" s="65"/>
      <c r="P934" s="65"/>
      <c r="Q934" s="65"/>
      <c r="R934" s="65"/>
      <c r="S934" s="65"/>
      <c r="T934" s="66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T934" s="18" t="s">
        <v>144</v>
      </c>
      <c r="AU934" s="18" t="s">
        <v>151</v>
      </c>
    </row>
    <row r="935" spans="1:65" s="2" customFormat="1" ht="24.2" customHeight="1">
      <c r="A935" s="35"/>
      <c r="B935" s="36"/>
      <c r="C935" s="206" t="s">
        <v>1269</v>
      </c>
      <c r="D935" s="206" t="s">
        <v>159</v>
      </c>
      <c r="E935" s="207" t="s">
        <v>1270</v>
      </c>
      <c r="F935" s="208" t="s">
        <v>1271</v>
      </c>
      <c r="G935" s="209" t="s">
        <v>154</v>
      </c>
      <c r="H935" s="210">
        <v>18</v>
      </c>
      <c r="I935" s="211"/>
      <c r="J935" s="212">
        <f>ROUND(I935*H935,2)</f>
        <v>0</v>
      </c>
      <c r="K935" s="213"/>
      <c r="L935" s="214"/>
      <c r="M935" s="215" t="s">
        <v>19</v>
      </c>
      <c r="N935" s="216" t="s">
        <v>42</v>
      </c>
      <c r="O935" s="65"/>
      <c r="P935" s="185">
        <f>O935*H935</f>
        <v>0</v>
      </c>
      <c r="Q935" s="185">
        <v>1.7000000000000001E-4</v>
      </c>
      <c r="R935" s="185">
        <f>Q935*H935</f>
        <v>3.0600000000000002E-3</v>
      </c>
      <c r="S935" s="185">
        <v>0</v>
      </c>
      <c r="T935" s="186">
        <f>S935*H935</f>
        <v>0</v>
      </c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R935" s="187" t="s">
        <v>574</v>
      </c>
      <c r="AT935" s="187" t="s">
        <v>159</v>
      </c>
      <c r="AU935" s="187" t="s">
        <v>151</v>
      </c>
      <c r="AY935" s="18" t="s">
        <v>136</v>
      </c>
      <c r="BE935" s="188">
        <f>IF(N935="základní",J935,0)</f>
        <v>0</v>
      </c>
      <c r="BF935" s="188">
        <f>IF(N935="snížená",J935,0)</f>
        <v>0</v>
      </c>
      <c r="BG935" s="188">
        <f>IF(N935="zákl. přenesená",J935,0)</f>
        <v>0</v>
      </c>
      <c r="BH935" s="188">
        <f>IF(N935="sníž. přenesená",J935,0)</f>
        <v>0</v>
      </c>
      <c r="BI935" s="188">
        <f>IF(N935="nulová",J935,0)</f>
        <v>0</v>
      </c>
      <c r="BJ935" s="18" t="s">
        <v>79</v>
      </c>
      <c r="BK935" s="188">
        <f>ROUND(I935*H935,2)</f>
        <v>0</v>
      </c>
      <c r="BL935" s="18" t="s">
        <v>476</v>
      </c>
      <c r="BM935" s="187" t="s">
        <v>1272</v>
      </c>
    </row>
    <row r="936" spans="1:65" s="2" customFormat="1" ht="19.5">
      <c r="A936" s="35"/>
      <c r="B936" s="36"/>
      <c r="C936" s="37"/>
      <c r="D936" s="196" t="s">
        <v>187</v>
      </c>
      <c r="E936" s="37"/>
      <c r="F936" s="217" t="s">
        <v>1169</v>
      </c>
      <c r="G936" s="37"/>
      <c r="H936" s="37"/>
      <c r="I936" s="191"/>
      <c r="J936" s="37"/>
      <c r="K936" s="37"/>
      <c r="L936" s="40"/>
      <c r="M936" s="192"/>
      <c r="N936" s="193"/>
      <c r="O936" s="65"/>
      <c r="P936" s="65"/>
      <c r="Q936" s="65"/>
      <c r="R936" s="65"/>
      <c r="S936" s="65"/>
      <c r="T936" s="66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T936" s="18" t="s">
        <v>187</v>
      </c>
      <c r="AU936" s="18" t="s">
        <v>151</v>
      </c>
    </row>
    <row r="937" spans="1:65" s="2" customFormat="1" ht="24.2" customHeight="1">
      <c r="A937" s="35"/>
      <c r="B937" s="36"/>
      <c r="C937" s="175" t="s">
        <v>1273</v>
      </c>
      <c r="D937" s="175" t="s">
        <v>138</v>
      </c>
      <c r="E937" s="176" t="s">
        <v>1274</v>
      </c>
      <c r="F937" s="177" t="s">
        <v>1275</v>
      </c>
      <c r="G937" s="178" t="s">
        <v>154</v>
      </c>
      <c r="H937" s="179">
        <v>1</v>
      </c>
      <c r="I937" s="180"/>
      <c r="J937" s="181">
        <f>ROUND(I937*H937,2)</f>
        <v>0</v>
      </c>
      <c r="K937" s="182"/>
      <c r="L937" s="40"/>
      <c r="M937" s="183" t="s">
        <v>19</v>
      </c>
      <c r="N937" s="184" t="s">
        <v>42</v>
      </c>
      <c r="O937" s="65"/>
      <c r="P937" s="185">
        <f>O937*H937</f>
        <v>0</v>
      </c>
      <c r="Q937" s="185">
        <v>0</v>
      </c>
      <c r="R937" s="185">
        <f>Q937*H937</f>
        <v>0</v>
      </c>
      <c r="S937" s="185">
        <v>0</v>
      </c>
      <c r="T937" s="186">
        <f>S937*H937</f>
        <v>0</v>
      </c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R937" s="187" t="s">
        <v>476</v>
      </c>
      <c r="AT937" s="187" t="s">
        <v>138</v>
      </c>
      <c r="AU937" s="187" t="s">
        <v>151</v>
      </c>
      <c r="AY937" s="18" t="s">
        <v>136</v>
      </c>
      <c r="BE937" s="188">
        <f>IF(N937="základní",J937,0)</f>
        <v>0</v>
      </c>
      <c r="BF937" s="188">
        <f>IF(N937="snížená",J937,0)</f>
        <v>0</v>
      </c>
      <c r="BG937" s="188">
        <f>IF(N937="zákl. přenesená",J937,0)</f>
        <v>0</v>
      </c>
      <c r="BH937" s="188">
        <f>IF(N937="sníž. přenesená",J937,0)</f>
        <v>0</v>
      </c>
      <c r="BI937" s="188">
        <f>IF(N937="nulová",J937,0)</f>
        <v>0</v>
      </c>
      <c r="BJ937" s="18" t="s">
        <v>79</v>
      </c>
      <c r="BK937" s="188">
        <f>ROUND(I937*H937,2)</f>
        <v>0</v>
      </c>
      <c r="BL937" s="18" t="s">
        <v>476</v>
      </c>
      <c r="BM937" s="187" t="s">
        <v>1276</v>
      </c>
    </row>
    <row r="938" spans="1:65" s="2" customFormat="1" ht="11.25">
      <c r="A938" s="35"/>
      <c r="B938" s="36"/>
      <c r="C938" s="37"/>
      <c r="D938" s="189" t="s">
        <v>144</v>
      </c>
      <c r="E938" s="37"/>
      <c r="F938" s="190" t="s">
        <v>1277</v>
      </c>
      <c r="G938" s="37"/>
      <c r="H938" s="37"/>
      <c r="I938" s="191"/>
      <c r="J938" s="37"/>
      <c r="K938" s="37"/>
      <c r="L938" s="40"/>
      <c r="M938" s="192"/>
      <c r="N938" s="193"/>
      <c r="O938" s="65"/>
      <c r="P938" s="65"/>
      <c r="Q938" s="65"/>
      <c r="R938" s="65"/>
      <c r="S938" s="65"/>
      <c r="T938" s="66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T938" s="18" t="s">
        <v>144</v>
      </c>
      <c r="AU938" s="18" t="s">
        <v>151</v>
      </c>
    </row>
    <row r="939" spans="1:65" s="2" customFormat="1" ht="16.5" customHeight="1">
      <c r="A939" s="35"/>
      <c r="B939" s="36"/>
      <c r="C939" s="206" t="s">
        <v>1278</v>
      </c>
      <c r="D939" s="206" t="s">
        <v>159</v>
      </c>
      <c r="E939" s="207" t="s">
        <v>1279</v>
      </c>
      <c r="F939" s="208" t="s">
        <v>1280</v>
      </c>
      <c r="G939" s="209" t="s">
        <v>154</v>
      </c>
      <c r="H939" s="210">
        <v>1</v>
      </c>
      <c r="I939" s="211"/>
      <c r="J939" s="212">
        <f>ROUND(I939*H939,2)</f>
        <v>0</v>
      </c>
      <c r="K939" s="213"/>
      <c r="L939" s="214"/>
      <c r="M939" s="215" t="s">
        <v>19</v>
      </c>
      <c r="N939" s="216" t="s">
        <v>42</v>
      </c>
      <c r="O939" s="65"/>
      <c r="P939" s="185">
        <f>O939*H939</f>
        <v>0</v>
      </c>
      <c r="Q939" s="185">
        <v>8.2000000000000007E-3</v>
      </c>
      <c r="R939" s="185">
        <f>Q939*H939</f>
        <v>8.2000000000000007E-3</v>
      </c>
      <c r="S939" s="185">
        <v>0</v>
      </c>
      <c r="T939" s="186">
        <f>S939*H939</f>
        <v>0</v>
      </c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R939" s="187" t="s">
        <v>574</v>
      </c>
      <c r="AT939" s="187" t="s">
        <v>159</v>
      </c>
      <c r="AU939" s="187" t="s">
        <v>151</v>
      </c>
      <c r="AY939" s="18" t="s">
        <v>136</v>
      </c>
      <c r="BE939" s="188">
        <f>IF(N939="základní",J939,0)</f>
        <v>0</v>
      </c>
      <c r="BF939" s="188">
        <f>IF(N939="snížená",J939,0)</f>
        <v>0</v>
      </c>
      <c r="BG939" s="188">
        <f>IF(N939="zákl. přenesená",J939,0)</f>
        <v>0</v>
      </c>
      <c r="BH939" s="188">
        <f>IF(N939="sníž. přenesená",J939,0)</f>
        <v>0</v>
      </c>
      <c r="BI939" s="188">
        <f>IF(N939="nulová",J939,0)</f>
        <v>0</v>
      </c>
      <c r="BJ939" s="18" t="s">
        <v>79</v>
      </c>
      <c r="BK939" s="188">
        <f>ROUND(I939*H939,2)</f>
        <v>0</v>
      </c>
      <c r="BL939" s="18" t="s">
        <v>476</v>
      </c>
      <c r="BM939" s="187" t="s">
        <v>1281</v>
      </c>
    </row>
    <row r="940" spans="1:65" s="2" customFormat="1" ht="19.5">
      <c r="A940" s="35"/>
      <c r="B940" s="36"/>
      <c r="C940" s="37"/>
      <c r="D940" s="196" t="s">
        <v>187</v>
      </c>
      <c r="E940" s="37"/>
      <c r="F940" s="217" t="s">
        <v>1169</v>
      </c>
      <c r="G940" s="37"/>
      <c r="H940" s="37"/>
      <c r="I940" s="191"/>
      <c r="J940" s="37"/>
      <c r="K940" s="37"/>
      <c r="L940" s="40"/>
      <c r="M940" s="192"/>
      <c r="N940" s="193"/>
      <c r="O940" s="65"/>
      <c r="P940" s="65"/>
      <c r="Q940" s="65"/>
      <c r="R940" s="65"/>
      <c r="S940" s="65"/>
      <c r="T940" s="66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T940" s="18" t="s">
        <v>187</v>
      </c>
      <c r="AU940" s="18" t="s">
        <v>151</v>
      </c>
    </row>
    <row r="941" spans="1:65" s="2" customFormat="1" ht="16.5" customHeight="1">
      <c r="A941" s="35"/>
      <c r="B941" s="36"/>
      <c r="C941" s="175" t="s">
        <v>1282</v>
      </c>
      <c r="D941" s="175" t="s">
        <v>138</v>
      </c>
      <c r="E941" s="176" t="s">
        <v>1283</v>
      </c>
      <c r="F941" s="177" t="s">
        <v>1284</v>
      </c>
      <c r="G941" s="178" t="s">
        <v>154</v>
      </c>
      <c r="H941" s="179">
        <v>15</v>
      </c>
      <c r="I941" s="180"/>
      <c r="J941" s="181">
        <f>ROUND(I941*H941,2)</f>
        <v>0</v>
      </c>
      <c r="K941" s="182"/>
      <c r="L941" s="40"/>
      <c r="M941" s="183" t="s">
        <v>19</v>
      </c>
      <c r="N941" s="184" t="s">
        <v>42</v>
      </c>
      <c r="O941" s="65"/>
      <c r="P941" s="185">
        <f>O941*H941</f>
        <v>0</v>
      </c>
      <c r="Q941" s="185">
        <v>0</v>
      </c>
      <c r="R941" s="185">
        <f>Q941*H941</f>
        <v>0</v>
      </c>
      <c r="S941" s="185">
        <v>0</v>
      </c>
      <c r="T941" s="186">
        <f>S941*H941</f>
        <v>0</v>
      </c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R941" s="187" t="s">
        <v>476</v>
      </c>
      <c r="AT941" s="187" t="s">
        <v>138</v>
      </c>
      <c r="AU941" s="187" t="s">
        <v>151</v>
      </c>
      <c r="AY941" s="18" t="s">
        <v>136</v>
      </c>
      <c r="BE941" s="188">
        <f>IF(N941="základní",J941,0)</f>
        <v>0</v>
      </c>
      <c r="BF941" s="188">
        <f>IF(N941="snížená",J941,0)</f>
        <v>0</v>
      </c>
      <c r="BG941" s="188">
        <f>IF(N941="zákl. přenesená",J941,0)</f>
        <v>0</v>
      </c>
      <c r="BH941" s="188">
        <f>IF(N941="sníž. přenesená",J941,0)</f>
        <v>0</v>
      </c>
      <c r="BI941" s="188">
        <f>IF(N941="nulová",J941,0)</f>
        <v>0</v>
      </c>
      <c r="BJ941" s="18" t="s">
        <v>79</v>
      </c>
      <c r="BK941" s="188">
        <f>ROUND(I941*H941,2)</f>
        <v>0</v>
      </c>
      <c r="BL941" s="18" t="s">
        <v>476</v>
      </c>
      <c r="BM941" s="187" t="s">
        <v>1285</v>
      </c>
    </row>
    <row r="942" spans="1:65" s="2" customFormat="1" ht="11.25">
      <c r="A942" s="35"/>
      <c r="B942" s="36"/>
      <c r="C942" s="37"/>
      <c r="D942" s="189" t="s">
        <v>144</v>
      </c>
      <c r="E942" s="37"/>
      <c r="F942" s="190" t="s">
        <v>1286</v>
      </c>
      <c r="G942" s="37"/>
      <c r="H942" s="37"/>
      <c r="I942" s="191"/>
      <c r="J942" s="37"/>
      <c r="K942" s="37"/>
      <c r="L942" s="40"/>
      <c r="M942" s="192"/>
      <c r="N942" s="193"/>
      <c r="O942" s="65"/>
      <c r="P942" s="65"/>
      <c r="Q942" s="65"/>
      <c r="R942" s="65"/>
      <c r="S942" s="65"/>
      <c r="T942" s="66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T942" s="18" t="s">
        <v>144</v>
      </c>
      <c r="AU942" s="18" t="s">
        <v>151</v>
      </c>
    </row>
    <row r="943" spans="1:65" s="2" customFormat="1" ht="24.2" customHeight="1">
      <c r="A943" s="35"/>
      <c r="B943" s="36"/>
      <c r="C943" s="206" t="s">
        <v>1287</v>
      </c>
      <c r="D943" s="206" t="s">
        <v>159</v>
      </c>
      <c r="E943" s="207" t="s">
        <v>1288</v>
      </c>
      <c r="F943" s="208" t="s">
        <v>1289</v>
      </c>
      <c r="G943" s="209" t="s">
        <v>154</v>
      </c>
      <c r="H943" s="210">
        <v>15</v>
      </c>
      <c r="I943" s="211"/>
      <c r="J943" s="212">
        <f>ROUND(I943*H943,2)</f>
        <v>0</v>
      </c>
      <c r="K943" s="213"/>
      <c r="L943" s="214"/>
      <c r="M943" s="215" t="s">
        <v>19</v>
      </c>
      <c r="N943" s="216" t="s">
        <v>42</v>
      </c>
      <c r="O943" s="65"/>
      <c r="P943" s="185">
        <f>O943*H943</f>
        <v>0</v>
      </c>
      <c r="Q943" s="185">
        <v>0</v>
      </c>
      <c r="R943" s="185">
        <f>Q943*H943</f>
        <v>0</v>
      </c>
      <c r="S943" s="185">
        <v>0</v>
      </c>
      <c r="T943" s="186">
        <f>S943*H943</f>
        <v>0</v>
      </c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R943" s="187" t="s">
        <v>574</v>
      </c>
      <c r="AT943" s="187" t="s">
        <v>159</v>
      </c>
      <c r="AU943" s="187" t="s">
        <v>151</v>
      </c>
      <c r="AY943" s="18" t="s">
        <v>136</v>
      </c>
      <c r="BE943" s="188">
        <f>IF(N943="základní",J943,0)</f>
        <v>0</v>
      </c>
      <c r="BF943" s="188">
        <f>IF(N943="snížená",J943,0)</f>
        <v>0</v>
      </c>
      <c r="BG943" s="188">
        <f>IF(N943="zákl. přenesená",J943,0)</f>
        <v>0</v>
      </c>
      <c r="BH943" s="188">
        <f>IF(N943="sníž. přenesená",J943,0)</f>
        <v>0</v>
      </c>
      <c r="BI943" s="188">
        <f>IF(N943="nulová",J943,0)</f>
        <v>0</v>
      </c>
      <c r="BJ943" s="18" t="s">
        <v>79</v>
      </c>
      <c r="BK943" s="188">
        <f>ROUND(I943*H943,2)</f>
        <v>0</v>
      </c>
      <c r="BL943" s="18" t="s">
        <v>476</v>
      </c>
      <c r="BM943" s="187" t="s">
        <v>1290</v>
      </c>
    </row>
    <row r="944" spans="1:65" s="2" customFormat="1" ht="19.5">
      <c r="A944" s="35"/>
      <c r="B944" s="36"/>
      <c r="C944" s="37"/>
      <c r="D944" s="196" t="s">
        <v>187</v>
      </c>
      <c r="E944" s="37"/>
      <c r="F944" s="217" t="s">
        <v>1169</v>
      </c>
      <c r="G944" s="37"/>
      <c r="H944" s="37"/>
      <c r="I944" s="191"/>
      <c r="J944" s="37"/>
      <c r="K944" s="37"/>
      <c r="L944" s="40"/>
      <c r="M944" s="192"/>
      <c r="N944" s="193"/>
      <c r="O944" s="65"/>
      <c r="P944" s="65"/>
      <c r="Q944" s="65"/>
      <c r="R944" s="65"/>
      <c r="S944" s="65"/>
      <c r="T944" s="66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T944" s="18" t="s">
        <v>187</v>
      </c>
      <c r="AU944" s="18" t="s">
        <v>151</v>
      </c>
    </row>
    <row r="945" spans="1:65" s="2" customFormat="1" ht="16.5" customHeight="1">
      <c r="A945" s="35"/>
      <c r="B945" s="36"/>
      <c r="C945" s="175" t="s">
        <v>1291</v>
      </c>
      <c r="D945" s="175" t="s">
        <v>138</v>
      </c>
      <c r="E945" s="176" t="s">
        <v>1292</v>
      </c>
      <c r="F945" s="177" t="s">
        <v>1293</v>
      </c>
      <c r="G945" s="178" t="s">
        <v>154</v>
      </c>
      <c r="H945" s="179">
        <v>3</v>
      </c>
      <c r="I945" s="180"/>
      <c r="J945" s="181">
        <f>ROUND(I945*H945,2)</f>
        <v>0</v>
      </c>
      <c r="K945" s="182"/>
      <c r="L945" s="40"/>
      <c r="M945" s="183" t="s">
        <v>19</v>
      </c>
      <c r="N945" s="184" t="s">
        <v>42</v>
      </c>
      <c r="O945" s="65"/>
      <c r="P945" s="185">
        <f>O945*H945</f>
        <v>0</v>
      </c>
      <c r="Q945" s="185">
        <v>0</v>
      </c>
      <c r="R945" s="185">
        <f>Q945*H945</f>
        <v>0</v>
      </c>
      <c r="S945" s="185">
        <v>0</v>
      </c>
      <c r="T945" s="186">
        <f>S945*H945</f>
        <v>0</v>
      </c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R945" s="187" t="s">
        <v>476</v>
      </c>
      <c r="AT945" s="187" t="s">
        <v>138</v>
      </c>
      <c r="AU945" s="187" t="s">
        <v>151</v>
      </c>
      <c r="AY945" s="18" t="s">
        <v>136</v>
      </c>
      <c r="BE945" s="188">
        <f>IF(N945="základní",J945,0)</f>
        <v>0</v>
      </c>
      <c r="BF945" s="188">
        <f>IF(N945="snížená",J945,0)</f>
        <v>0</v>
      </c>
      <c r="BG945" s="188">
        <f>IF(N945="zákl. přenesená",J945,0)</f>
        <v>0</v>
      </c>
      <c r="BH945" s="188">
        <f>IF(N945="sníž. přenesená",J945,0)</f>
        <v>0</v>
      </c>
      <c r="BI945" s="188">
        <f>IF(N945="nulová",J945,0)</f>
        <v>0</v>
      </c>
      <c r="BJ945" s="18" t="s">
        <v>79</v>
      </c>
      <c r="BK945" s="188">
        <f>ROUND(I945*H945,2)</f>
        <v>0</v>
      </c>
      <c r="BL945" s="18" t="s">
        <v>476</v>
      </c>
      <c r="BM945" s="187" t="s">
        <v>1294</v>
      </c>
    </row>
    <row r="946" spans="1:65" s="2" customFormat="1" ht="11.25">
      <c r="A946" s="35"/>
      <c r="B946" s="36"/>
      <c r="C946" s="37"/>
      <c r="D946" s="189" t="s">
        <v>144</v>
      </c>
      <c r="E946" s="37"/>
      <c r="F946" s="190" t="s">
        <v>1295</v>
      </c>
      <c r="G946" s="37"/>
      <c r="H946" s="37"/>
      <c r="I946" s="191"/>
      <c r="J946" s="37"/>
      <c r="K946" s="37"/>
      <c r="L946" s="40"/>
      <c r="M946" s="192"/>
      <c r="N946" s="193"/>
      <c r="O946" s="65"/>
      <c r="P946" s="65"/>
      <c r="Q946" s="65"/>
      <c r="R946" s="65"/>
      <c r="S946" s="65"/>
      <c r="T946" s="66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T946" s="18" t="s">
        <v>144</v>
      </c>
      <c r="AU946" s="18" t="s">
        <v>151</v>
      </c>
    </row>
    <row r="947" spans="1:65" s="2" customFormat="1" ht="16.5" customHeight="1">
      <c r="A947" s="35"/>
      <c r="B947" s="36"/>
      <c r="C947" s="206" t="s">
        <v>1296</v>
      </c>
      <c r="D947" s="206" t="s">
        <v>159</v>
      </c>
      <c r="E947" s="207" t="s">
        <v>1297</v>
      </c>
      <c r="F947" s="208" t="s">
        <v>1298</v>
      </c>
      <c r="G947" s="209" t="s">
        <v>154</v>
      </c>
      <c r="H947" s="210">
        <v>3</v>
      </c>
      <c r="I947" s="211"/>
      <c r="J947" s="212">
        <f>ROUND(I947*H947,2)</f>
        <v>0</v>
      </c>
      <c r="K947" s="213"/>
      <c r="L947" s="214"/>
      <c r="M947" s="215" t="s">
        <v>19</v>
      </c>
      <c r="N947" s="216" t="s">
        <v>42</v>
      </c>
      <c r="O947" s="65"/>
      <c r="P947" s="185">
        <f>O947*H947</f>
        <v>0</v>
      </c>
      <c r="Q947" s="185">
        <v>5.0000000000000001E-4</v>
      </c>
      <c r="R947" s="185">
        <f>Q947*H947</f>
        <v>1.5E-3</v>
      </c>
      <c r="S947" s="185">
        <v>0</v>
      </c>
      <c r="T947" s="186">
        <f>S947*H947</f>
        <v>0</v>
      </c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R947" s="187" t="s">
        <v>574</v>
      </c>
      <c r="AT947" s="187" t="s">
        <v>159</v>
      </c>
      <c r="AU947" s="187" t="s">
        <v>151</v>
      </c>
      <c r="AY947" s="18" t="s">
        <v>136</v>
      </c>
      <c r="BE947" s="188">
        <f>IF(N947="základní",J947,0)</f>
        <v>0</v>
      </c>
      <c r="BF947" s="188">
        <f>IF(N947="snížená",J947,0)</f>
        <v>0</v>
      </c>
      <c r="BG947" s="188">
        <f>IF(N947="zákl. přenesená",J947,0)</f>
        <v>0</v>
      </c>
      <c r="BH947" s="188">
        <f>IF(N947="sníž. přenesená",J947,0)</f>
        <v>0</v>
      </c>
      <c r="BI947" s="188">
        <f>IF(N947="nulová",J947,0)</f>
        <v>0</v>
      </c>
      <c r="BJ947" s="18" t="s">
        <v>79</v>
      </c>
      <c r="BK947" s="188">
        <f>ROUND(I947*H947,2)</f>
        <v>0</v>
      </c>
      <c r="BL947" s="18" t="s">
        <v>476</v>
      </c>
      <c r="BM947" s="187" t="s">
        <v>1299</v>
      </c>
    </row>
    <row r="948" spans="1:65" s="2" customFormat="1" ht="19.5">
      <c r="A948" s="35"/>
      <c r="B948" s="36"/>
      <c r="C948" s="37"/>
      <c r="D948" s="196" t="s">
        <v>187</v>
      </c>
      <c r="E948" s="37"/>
      <c r="F948" s="217" t="s">
        <v>1169</v>
      </c>
      <c r="G948" s="37"/>
      <c r="H948" s="37"/>
      <c r="I948" s="191"/>
      <c r="J948" s="37"/>
      <c r="K948" s="37"/>
      <c r="L948" s="40"/>
      <c r="M948" s="192"/>
      <c r="N948" s="193"/>
      <c r="O948" s="65"/>
      <c r="P948" s="65"/>
      <c r="Q948" s="65"/>
      <c r="R948" s="65"/>
      <c r="S948" s="65"/>
      <c r="T948" s="66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T948" s="18" t="s">
        <v>187</v>
      </c>
      <c r="AU948" s="18" t="s">
        <v>151</v>
      </c>
    </row>
    <row r="949" spans="1:65" s="2" customFormat="1" ht="16.5" customHeight="1">
      <c r="A949" s="35"/>
      <c r="B949" s="36"/>
      <c r="C949" s="175" t="s">
        <v>1300</v>
      </c>
      <c r="D949" s="175" t="s">
        <v>138</v>
      </c>
      <c r="E949" s="176" t="s">
        <v>1301</v>
      </c>
      <c r="F949" s="177" t="s">
        <v>1302</v>
      </c>
      <c r="G949" s="178" t="s">
        <v>154</v>
      </c>
      <c r="H949" s="179">
        <v>6</v>
      </c>
      <c r="I949" s="180"/>
      <c r="J949" s="181">
        <f>ROUND(I949*H949,2)</f>
        <v>0</v>
      </c>
      <c r="K949" s="182"/>
      <c r="L949" s="40"/>
      <c r="M949" s="183" t="s">
        <v>19</v>
      </c>
      <c r="N949" s="184" t="s">
        <v>42</v>
      </c>
      <c r="O949" s="65"/>
      <c r="P949" s="185">
        <f>O949*H949</f>
        <v>0</v>
      </c>
      <c r="Q949" s="185">
        <v>0</v>
      </c>
      <c r="R949" s="185">
        <f>Q949*H949</f>
        <v>0</v>
      </c>
      <c r="S949" s="185">
        <v>0</v>
      </c>
      <c r="T949" s="186">
        <f>S949*H949</f>
        <v>0</v>
      </c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R949" s="187" t="s">
        <v>476</v>
      </c>
      <c r="AT949" s="187" t="s">
        <v>138</v>
      </c>
      <c r="AU949" s="187" t="s">
        <v>151</v>
      </c>
      <c r="AY949" s="18" t="s">
        <v>136</v>
      </c>
      <c r="BE949" s="188">
        <f>IF(N949="základní",J949,0)</f>
        <v>0</v>
      </c>
      <c r="BF949" s="188">
        <f>IF(N949="snížená",J949,0)</f>
        <v>0</v>
      </c>
      <c r="BG949" s="188">
        <f>IF(N949="zákl. přenesená",J949,0)</f>
        <v>0</v>
      </c>
      <c r="BH949" s="188">
        <f>IF(N949="sníž. přenesená",J949,0)</f>
        <v>0</v>
      </c>
      <c r="BI949" s="188">
        <f>IF(N949="nulová",J949,0)</f>
        <v>0</v>
      </c>
      <c r="BJ949" s="18" t="s">
        <v>79</v>
      </c>
      <c r="BK949" s="188">
        <f>ROUND(I949*H949,2)</f>
        <v>0</v>
      </c>
      <c r="BL949" s="18" t="s">
        <v>476</v>
      </c>
      <c r="BM949" s="187" t="s">
        <v>1303</v>
      </c>
    </row>
    <row r="950" spans="1:65" s="2" customFormat="1" ht="11.25">
      <c r="A950" s="35"/>
      <c r="B950" s="36"/>
      <c r="C950" s="37"/>
      <c r="D950" s="189" t="s">
        <v>144</v>
      </c>
      <c r="E950" s="37"/>
      <c r="F950" s="190" t="s">
        <v>1304</v>
      </c>
      <c r="G950" s="37"/>
      <c r="H950" s="37"/>
      <c r="I950" s="191"/>
      <c r="J950" s="37"/>
      <c r="K950" s="37"/>
      <c r="L950" s="40"/>
      <c r="M950" s="192"/>
      <c r="N950" s="193"/>
      <c r="O950" s="65"/>
      <c r="P950" s="65"/>
      <c r="Q950" s="65"/>
      <c r="R950" s="65"/>
      <c r="S950" s="65"/>
      <c r="T950" s="66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T950" s="18" t="s">
        <v>144</v>
      </c>
      <c r="AU950" s="18" t="s">
        <v>151</v>
      </c>
    </row>
    <row r="951" spans="1:65" s="2" customFormat="1" ht="16.5" customHeight="1">
      <c r="A951" s="35"/>
      <c r="B951" s="36"/>
      <c r="C951" s="206" t="s">
        <v>1305</v>
      </c>
      <c r="D951" s="206" t="s">
        <v>159</v>
      </c>
      <c r="E951" s="207" t="s">
        <v>1306</v>
      </c>
      <c r="F951" s="208" t="s">
        <v>1307</v>
      </c>
      <c r="G951" s="209" t="s">
        <v>154</v>
      </c>
      <c r="H951" s="210">
        <v>3</v>
      </c>
      <c r="I951" s="211"/>
      <c r="J951" s="212">
        <f>ROUND(I951*H951,2)</f>
        <v>0</v>
      </c>
      <c r="K951" s="213"/>
      <c r="L951" s="214"/>
      <c r="M951" s="215" t="s">
        <v>19</v>
      </c>
      <c r="N951" s="216" t="s">
        <v>42</v>
      </c>
      <c r="O951" s="65"/>
      <c r="P951" s="185">
        <f>O951*H951</f>
        <v>0</v>
      </c>
      <c r="Q951" s="185">
        <v>2.0000000000000001E-4</v>
      </c>
      <c r="R951" s="185">
        <f>Q951*H951</f>
        <v>6.0000000000000006E-4</v>
      </c>
      <c r="S951" s="185">
        <v>0</v>
      </c>
      <c r="T951" s="186">
        <f>S951*H951</f>
        <v>0</v>
      </c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R951" s="187" t="s">
        <v>574</v>
      </c>
      <c r="AT951" s="187" t="s">
        <v>159</v>
      </c>
      <c r="AU951" s="187" t="s">
        <v>151</v>
      </c>
      <c r="AY951" s="18" t="s">
        <v>136</v>
      </c>
      <c r="BE951" s="188">
        <f>IF(N951="základní",J951,0)</f>
        <v>0</v>
      </c>
      <c r="BF951" s="188">
        <f>IF(N951="snížená",J951,0)</f>
        <v>0</v>
      </c>
      <c r="BG951" s="188">
        <f>IF(N951="zákl. přenesená",J951,0)</f>
        <v>0</v>
      </c>
      <c r="BH951" s="188">
        <f>IF(N951="sníž. přenesená",J951,0)</f>
        <v>0</v>
      </c>
      <c r="BI951" s="188">
        <f>IF(N951="nulová",J951,0)</f>
        <v>0</v>
      </c>
      <c r="BJ951" s="18" t="s">
        <v>79</v>
      </c>
      <c r="BK951" s="188">
        <f>ROUND(I951*H951,2)</f>
        <v>0</v>
      </c>
      <c r="BL951" s="18" t="s">
        <v>476</v>
      </c>
      <c r="BM951" s="187" t="s">
        <v>1308</v>
      </c>
    </row>
    <row r="952" spans="1:65" s="2" customFormat="1" ht="19.5">
      <c r="A952" s="35"/>
      <c r="B952" s="36"/>
      <c r="C952" s="37"/>
      <c r="D952" s="196" t="s">
        <v>187</v>
      </c>
      <c r="E952" s="37"/>
      <c r="F952" s="217" t="s">
        <v>1169</v>
      </c>
      <c r="G952" s="37"/>
      <c r="H952" s="37"/>
      <c r="I952" s="191"/>
      <c r="J952" s="37"/>
      <c r="K952" s="37"/>
      <c r="L952" s="40"/>
      <c r="M952" s="192"/>
      <c r="N952" s="193"/>
      <c r="O952" s="65"/>
      <c r="P952" s="65"/>
      <c r="Q952" s="65"/>
      <c r="R952" s="65"/>
      <c r="S952" s="65"/>
      <c r="T952" s="66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T952" s="18" t="s">
        <v>187</v>
      </c>
      <c r="AU952" s="18" t="s">
        <v>151</v>
      </c>
    </row>
    <row r="953" spans="1:65" s="2" customFormat="1" ht="24.2" customHeight="1">
      <c r="A953" s="35"/>
      <c r="B953" s="36"/>
      <c r="C953" s="206" t="s">
        <v>1309</v>
      </c>
      <c r="D953" s="206" t="s">
        <v>159</v>
      </c>
      <c r="E953" s="207" t="s">
        <v>1310</v>
      </c>
      <c r="F953" s="208" t="s">
        <v>1311</v>
      </c>
      <c r="G953" s="209" t="s">
        <v>154</v>
      </c>
      <c r="H953" s="210">
        <v>3</v>
      </c>
      <c r="I953" s="211"/>
      <c r="J953" s="212">
        <f>ROUND(I953*H953,2)</f>
        <v>0</v>
      </c>
      <c r="K953" s="213"/>
      <c r="L953" s="214"/>
      <c r="M953" s="215" t="s">
        <v>19</v>
      </c>
      <c r="N953" s="216" t="s">
        <v>42</v>
      </c>
      <c r="O953" s="65"/>
      <c r="P953" s="185">
        <f>O953*H953</f>
        <v>0</v>
      </c>
      <c r="Q953" s="185">
        <v>6.9999999999999994E-5</v>
      </c>
      <c r="R953" s="185">
        <f>Q953*H953</f>
        <v>2.0999999999999998E-4</v>
      </c>
      <c r="S953" s="185">
        <v>0</v>
      </c>
      <c r="T953" s="186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187" t="s">
        <v>574</v>
      </c>
      <c r="AT953" s="187" t="s">
        <v>159</v>
      </c>
      <c r="AU953" s="187" t="s">
        <v>151</v>
      </c>
      <c r="AY953" s="18" t="s">
        <v>136</v>
      </c>
      <c r="BE953" s="188">
        <f>IF(N953="základní",J953,0)</f>
        <v>0</v>
      </c>
      <c r="BF953" s="188">
        <f>IF(N953="snížená",J953,0)</f>
        <v>0</v>
      </c>
      <c r="BG953" s="188">
        <f>IF(N953="zákl. přenesená",J953,0)</f>
        <v>0</v>
      </c>
      <c r="BH953" s="188">
        <f>IF(N953="sníž. přenesená",J953,0)</f>
        <v>0</v>
      </c>
      <c r="BI953" s="188">
        <f>IF(N953="nulová",J953,0)</f>
        <v>0</v>
      </c>
      <c r="BJ953" s="18" t="s">
        <v>79</v>
      </c>
      <c r="BK953" s="188">
        <f>ROUND(I953*H953,2)</f>
        <v>0</v>
      </c>
      <c r="BL953" s="18" t="s">
        <v>476</v>
      </c>
      <c r="BM953" s="187" t="s">
        <v>1312</v>
      </c>
    </row>
    <row r="954" spans="1:65" s="2" customFormat="1" ht="19.5">
      <c r="A954" s="35"/>
      <c r="B954" s="36"/>
      <c r="C954" s="37"/>
      <c r="D954" s="196" t="s">
        <v>187</v>
      </c>
      <c r="E954" s="37"/>
      <c r="F954" s="217" t="s">
        <v>1169</v>
      </c>
      <c r="G954" s="37"/>
      <c r="H954" s="37"/>
      <c r="I954" s="191"/>
      <c r="J954" s="37"/>
      <c r="K954" s="37"/>
      <c r="L954" s="40"/>
      <c r="M954" s="192"/>
      <c r="N954" s="193"/>
      <c r="O954" s="65"/>
      <c r="P954" s="65"/>
      <c r="Q954" s="65"/>
      <c r="R954" s="65"/>
      <c r="S954" s="65"/>
      <c r="T954" s="66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T954" s="18" t="s">
        <v>187</v>
      </c>
      <c r="AU954" s="18" t="s">
        <v>151</v>
      </c>
    </row>
    <row r="955" spans="1:65" s="2" customFormat="1" ht="16.5" customHeight="1">
      <c r="A955" s="35"/>
      <c r="B955" s="36"/>
      <c r="C955" s="175" t="s">
        <v>1313</v>
      </c>
      <c r="D955" s="175" t="s">
        <v>138</v>
      </c>
      <c r="E955" s="176" t="s">
        <v>1314</v>
      </c>
      <c r="F955" s="177" t="s">
        <v>1315</v>
      </c>
      <c r="G955" s="178" t="s">
        <v>154</v>
      </c>
      <c r="H955" s="179">
        <v>1</v>
      </c>
      <c r="I955" s="180"/>
      <c r="J955" s="181">
        <f>ROUND(I955*H955,2)</f>
        <v>0</v>
      </c>
      <c r="K955" s="182"/>
      <c r="L955" s="40"/>
      <c r="M955" s="183" t="s">
        <v>19</v>
      </c>
      <c r="N955" s="184" t="s">
        <v>42</v>
      </c>
      <c r="O955" s="65"/>
      <c r="P955" s="185">
        <f>O955*H955</f>
        <v>0</v>
      </c>
      <c r="Q955" s="185">
        <v>0</v>
      </c>
      <c r="R955" s="185">
        <f>Q955*H955</f>
        <v>0</v>
      </c>
      <c r="S955" s="185">
        <v>0</v>
      </c>
      <c r="T955" s="186">
        <f>S955*H955</f>
        <v>0</v>
      </c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R955" s="187" t="s">
        <v>476</v>
      </c>
      <c r="AT955" s="187" t="s">
        <v>138</v>
      </c>
      <c r="AU955" s="187" t="s">
        <v>151</v>
      </c>
      <c r="AY955" s="18" t="s">
        <v>136</v>
      </c>
      <c r="BE955" s="188">
        <f>IF(N955="základní",J955,0)</f>
        <v>0</v>
      </c>
      <c r="BF955" s="188">
        <f>IF(N955="snížená",J955,0)</f>
        <v>0</v>
      </c>
      <c r="BG955" s="188">
        <f>IF(N955="zákl. přenesená",J955,0)</f>
        <v>0</v>
      </c>
      <c r="BH955" s="188">
        <f>IF(N955="sníž. přenesená",J955,0)</f>
        <v>0</v>
      </c>
      <c r="BI955" s="188">
        <f>IF(N955="nulová",J955,0)</f>
        <v>0</v>
      </c>
      <c r="BJ955" s="18" t="s">
        <v>79</v>
      </c>
      <c r="BK955" s="188">
        <f>ROUND(I955*H955,2)</f>
        <v>0</v>
      </c>
      <c r="BL955" s="18" t="s">
        <v>476</v>
      </c>
      <c r="BM955" s="187" t="s">
        <v>1316</v>
      </c>
    </row>
    <row r="956" spans="1:65" s="2" customFormat="1" ht="11.25">
      <c r="A956" s="35"/>
      <c r="B956" s="36"/>
      <c r="C956" s="37"/>
      <c r="D956" s="189" t="s">
        <v>144</v>
      </c>
      <c r="E956" s="37"/>
      <c r="F956" s="190" t="s">
        <v>1317</v>
      </c>
      <c r="G956" s="37"/>
      <c r="H956" s="37"/>
      <c r="I956" s="191"/>
      <c r="J956" s="37"/>
      <c r="K956" s="37"/>
      <c r="L956" s="40"/>
      <c r="M956" s="192"/>
      <c r="N956" s="193"/>
      <c r="O956" s="65"/>
      <c r="P956" s="65"/>
      <c r="Q956" s="65"/>
      <c r="R956" s="65"/>
      <c r="S956" s="65"/>
      <c r="T956" s="66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T956" s="18" t="s">
        <v>144</v>
      </c>
      <c r="AU956" s="18" t="s">
        <v>151</v>
      </c>
    </row>
    <row r="957" spans="1:65" s="2" customFormat="1" ht="24.2" customHeight="1">
      <c r="A957" s="35"/>
      <c r="B957" s="36"/>
      <c r="C957" s="206" t="s">
        <v>1318</v>
      </c>
      <c r="D957" s="206" t="s">
        <v>159</v>
      </c>
      <c r="E957" s="207" t="s">
        <v>1319</v>
      </c>
      <c r="F957" s="208" t="s">
        <v>1320</v>
      </c>
      <c r="G957" s="209" t="s">
        <v>154</v>
      </c>
      <c r="H957" s="210">
        <v>1</v>
      </c>
      <c r="I957" s="211"/>
      <c r="J957" s="212">
        <f>ROUND(I957*H957,2)</f>
        <v>0</v>
      </c>
      <c r="K957" s="213"/>
      <c r="L957" s="214"/>
      <c r="M957" s="215" t="s">
        <v>19</v>
      </c>
      <c r="N957" s="216" t="s">
        <v>42</v>
      </c>
      <c r="O957" s="65"/>
      <c r="P957" s="185">
        <f>O957*H957</f>
        <v>0</v>
      </c>
      <c r="Q957" s="185">
        <v>0</v>
      </c>
      <c r="R957" s="185">
        <f>Q957*H957</f>
        <v>0</v>
      </c>
      <c r="S957" s="185">
        <v>0</v>
      </c>
      <c r="T957" s="186">
        <f>S957*H957</f>
        <v>0</v>
      </c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R957" s="187" t="s">
        <v>574</v>
      </c>
      <c r="AT957" s="187" t="s">
        <v>159</v>
      </c>
      <c r="AU957" s="187" t="s">
        <v>151</v>
      </c>
      <c r="AY957" s="18" t="s">
        <v>136</v>
      </c>
      <c r="BE957" s="188">
        <f>IF(N957="základní",J957,0)</f>
        <v>0</v>
      </c>
      <c r="BF957" s="188">
        <f>IF(N957="snížená",J957,0)</f>
        <v>0</v>
      </c>
      <c r="BG957" s="188">
        <f>IF(N957="zákl. přenesená",J957,0)</f>
        <v>0</v>
      </c>
      <c r="BH957" s="188">
        <f>IF(N957="sníž. přenesená",J957,0)</f>
        <v>0</v>
      </c>
      <c r="BI957" s="188">
        <f>IF(N957="nulová",J957,0)</f>
        <v>0</v>
      </c>
      <c r="BJ957" s="18" t="s">
        <v>79</v>
      </c>
      <c r="BK957" s="188">
        <f>ROUND(I957*H957,2)</f>
        <v>0</v>
      </c>
      <c r="BL957" s="18" t="s">
        <v>476</v>
      </c>
      <c r="BM957" s="187" t="s">
        <v>1321</v>
      </c>
    </row>
    <row r="958" spans="1:65" s="2" customFormat="1" ht="19.5">
      <c r="A958" s="35"/>
      <c r="B958" s="36"/>
      <c r="C958" s="37"/>
      <c r="D958" s="196" t="s">
        <v>187</v>
      </c>
      <c r="E958" s="37"/>
      <c r="F958" s="217" t="s">
        <v>1169</v>
      </c>
      <c r="G958" s="37"/>
      <c r="H958" s="37"/>
      <c r="I958" s="191"/>
      <c r="J958" s="37"/>
      <c r="K958" s="37"/>
      <c r="L958" s="40"/>
      <c r="M958" s="192"/>
      <c r="N958" s="193"/>
      <c r="O958" s="65"/>
      <c r="P958" s="65"/>
      <c r="Q958" s="65"/>
      <c r="R958" s="65"/>
      <c r="S958" s="65"/>
      <c r="T958" s="66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T958" s="18" t="s">
        <v>187</v>
      </c>
      <c r="AU958" s="18" t="s">
        <v>151</v>
      </c>
    </row>
    <row r="959" spans="1:65" s="2" customFormat="1" ht="16.5" customHeight="1">
      <c r="A959" s="35"/>
      <c r="B959" s="36"/>
      <c r="C959" s="175" t="s">
        <v>1322</v>
      </c>
      <c r="D959" s="175" t="s">
        <v>138</v>
      </c>
      <c r="E959" s="176" t="s">
        <v>1323</v>
      </c>
      <c r="F959" s="177" t="s">
        <v>1324</v>
      </c>
      <c r="G959" s="178" t="s">
        <v>154</v>
      </c>
      <c r="H959" s="179">
        <v>10</v>
      </c>
      <c r="I959" s="180"/>
      <c r="J959" s="181">
        <f>ROUND(I959*H959,2)</f>
        <v>0</v>
      </c>
      <c r="K959" s="182"/>
      <c r="L959" s="40"/>
      <c r="M959" s="183" t="s">
        <v>19</v>
      </c>
      <c r="N959" s="184" t="s">
        <v>42</v>
      </c>
      <c r="O959" s="65"/>
      <c r="P959" s="185">
        <f>O959*H959</f>
        <v>0</v>
      </c>
      <c r="Q959" s="185">
        <v>0</v>
      </c>
      <c r="R959" s="185">
        <f>Q959*H959</f>
        <v>0</v>
      </c>
      <c r="S959" s="185">
        <v>0</v>
      </c>
      <c r="T959" s="186">
        <f>S959*H959</f>
        <v>0</v>
      </c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R959" s="187" t="s">
        <v>476</v>
      </c>
      <c r="AT959" s="187" t="s">
        <v>138</v>
      </c>
      <c r="AU959" s="187" t="s">
        <v>151</v>
      </c>
      <c r="AY959" s="18" t="s">
        <v>136</v>
      </c>
      <c r="BE959" s="188">
        <f>IF(N959="základní",J959,0)</f>
        <v>0</v>
      </c>
      <c r="BF959" s="188">
        <f>IF(N959="snížená",J959,0)</f>
        <v>0</v>
      </c>
      <c r="BG959" s="188">
        <f>IF(N959="zákl. přenesená",J959,0)</f>
        <v>0</v>
      </c>
      <c r="BH959" s="188">
        <f>IF(N959="sníž. přenesená",J959,0)</f>
        <v>0</v>
      </c>
      <c r="BI959" s="188">
        <f>IF(N959="nulová",J959,0)</f>
        <v>0</v>
      </c>
      <c r="BJ959" s="18" t="s">
        <v>79</v>
      </c>
      <c r="BK959" s="188">
        <f>ROUND(I959*H959,2)</f>
        <v>0</v>
      </c>
      <c r="BL959" s="18" t="s">
        <v>476</v>
      </c>
      <c r="BM959" s="187" t="s">
        <v>1325</v>
      </c>
    </row>
    <row r="960" spans="1:65" s="2" customFormat="1" ht="11.25">
      <c r="A960" s="35"/>
      <c r="B960" s="36"/>
      <c r="C960" s="37"/>
      <c r="D960" s="189" t="s">
        <v>144</v>
      </c>
      <c r="E960" s="37"/>
      <c r="F960" s="190" t="s">
        <v>1326</v>
      </c>
      <c r="G960" s="37"/>
      <c r="H960" s="37"/>
      <c r="I960" s="191"/>
      <c r="J960" s="37"/>
      <c r="K960" s="37"/>
      <c r="L960" s="40"/>
      <c r="M960" s="192"/>
      <c r="N960" s="193"/>
      <c r="O960" s="65"/>
      <c r="P960" s="65"/>
      <c r="Q960" s="65"/>
      <c r="R960" s="65"/>
      <c r="S960" s="65"/>
      <c r="T960" s="66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T960" s="18" t="s">
        <v>144</v>
      </c>
      <c r="AU960" s="18" t="s">
        <v>151</v>
      </c>
    </row>
    <row r="961" spans="1:65" s="2" customFormat="1" ht="16.5" customHeight="1">
      <c r="A961" s="35"/>
      <c r="B961" s="36"/>
      <c r="C961" s="206" t="s">
        <v>1327</v>
      </c>
      <c r="D961" s="206" t="s">
        <v>159</v>
      </c>
      <c r="E961" s="207" t="s">
        <v>1328</v>
      </c>
      <c r="F961" s="208" t="s">
        <v>1329</v>
      </c>
      <c r="G961" s="209" t="s">
        <v>154</v>
      </c>
      <c r="H961" s="210">
        <v>1</v>
      </c>
      <c r="I961" s="211"/>
      <c r="J961" s="212">
        <f>ROUND(I961*H961,2)</f>
        <v>0</v>
      </c>
      <c r="K961" s="213"/>
      <c r="L961" s="214"/>
      <c r="M961" s="215" t="s">
        <v>19</v>
      </c>
      <c r="N961" s="216" t="s">
        <v>42</v>
      </c>
      <c r="O961" s="65"/>
      <c r="P961" s="185">
        <f>O961*H961</f>
        <v>0</v>
      </c>
      <c r="Q961" s="185">
        <v>6.1999999999999998E-3</v>
      </c>
      <c r="R961" s="185">
        <f>Q961*H961</f>
        <v>6.1999999999999998E-3</v>
      </c>
      <c r="S961" s="185">
        <v>0</v>
      </c>
      <c r="T961" s="186">
        <f>S961*H961</f>
        <v>0</v>
      </c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R961" s="187" t="s">
        <v>574</v>
      </c>
      <c r="AT961" s="187" t="s">
        <v>159</v>
      </c>
      <c r="AU961" s="187" t="s">
        <v>151</v>
      </c>
      <c r="AY961" s="18" t="s">
        <v>136</v>
      </c>
      <c r="BE961" s="188">
        <f>IF(N961="základní",J961,0)</f>
        <v>0</v>
      </c>
      <c r="BF961" s="188">
        <f>IF(N961="snížená",J961,0)</f>
        <v>0</v>
      </c>
      <c r="BG961" s="188">
        <f>IF(N961="zákl. přenesená",J961,0)</f>
        <v>0</v>
      </c>
      <c r="BH961" s="188">
        <f>IF(N961="sníž. přenesená",J961,0)</f>
        <v>0</v>
      </c>
      <c r="BI961" s="188">
        <f>IF(N961="nulová",J961,0)</f>
        <v>0</v>
      </c>
      <c r="BJ961" s="18" t="s">
        <v>79</v>
      </c>
      <c r="BK961" s="188">
        <f>ROUND(I961*H961,2)</f>
        <v>0</v>
      </c>
      <c r="BL961" s="18" t="s">
        <v>476</v>
      </c>
      <c r="BM961" s="187" t="s">
        <v>1330</v>
      </c>
    </row>
    <row r="962" spans="1:65" s="2" customFormat="1" ht="19.5">
      <c r="A962" s="35"/>
      <c r="B962" s="36"/>
      <c r="C962" s="37"/>
      <c r="D962" s="196" t="s">
        <v>187</v>
      </c>
      <c r="E962" s="37"/>
      <c r="F962" s="217" t="s">
        <v>1169</v>
      </c>
      <c r="G962" s="37"/>
      <c r="H962" s="37"/>
      <c r="I962" s="191"/>
      <c r="J962" s="37"/>
      <c r="K962" s="37"/>
      <c r="L962" s="40"/>
      <c r="M962" s="192"/>
      <c r="N962" s="193"/>
      <c r="O962" s="65"/>
      <c r="P962" s="65"/>
      <c r="Q962" s="65"/>
      <c r="R962" s="65"/>
      <c r="S962" s="65"/>
      <c r="T962" s="66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T962" s="18" t="s">
        <v>187</v>
      </c>
      <c r="AU962" s="18" t="s">
        <v>151</v>
      </c>
    </row>
    <row r="963" spans="1:65" s="2" customFormat="1" ht="16.5" customHeight="1">
      <c r="A963" s="35"/>
      <c r="B963" s="36"/>
      <c r="C963" s="206" t="s">
        <v>1331</v>
      </c>
      <c r="D963" s="206" t="s">
        <v>159</v>
      </c>
      <c r="E963" s="207" t="s">
        <v>1332</v>
      </c>
      <c r="F963" s="208" t="s">
        <v>1333</v>
      </c>
      <c r="G963" s="209" t="s">
        <v>154</v>
      </c>
      <c r="H963" s="210">
        <v>9</v>
      </c>
      <c r="I963" s="211"/>
      <c r="J963" s="212">
        <f>ROUND(I963*H963,2)</f>
        <v>0</v>
      </c>
      <c r="K963" s="213"/>
      <c r="L963" s="214"/>
      <c r="M963" s="215" t="s">
        <v>19</v>
      </c>
      <c r="N963" s="216" t="s">
        <v>42</v>
      </c>
      <c r="O963" s="65"/>
      <c r="P963" s="185">
        <f>O963*H963</f>
        <v>0</v>
      </c>
      <c r="Q963" s="185">
        <v>4.4999999999999999E-4</v>
      </c>
      <c r="R963" s="185">
        <f>Q963*H963</f>
        <v>4.0499999999999998E-3</v>
      </c>
      <c r="S963" s="185">
        <v>0</v>
      </c>
      <c r="T963" s="186">
        <f>S963*H963</f>
        <v>0</v>
      </c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R963" s="187" t="s">
        <v>574</v>
      </c>
      <c r="AT963" s="187" t="s">
        <v>159</v>
      </c>
      <c r="AU963" s="187" t="s">
        <v>151</v>
      </c>
      <c r="AY963" s="18" t="s">
        <v>136</v>
      </c>
      <c r="BE963" s="188">
        <f>IF(N963="základní",J963,0)</f>
        <v>0</v>
      </c>
      <c r="BF963" s="188">
        <f>IF(N963="snížená",J963,0)</f>
        <v>0</v>
      </c>
      <c r="BG963" s="188">
        <f>IF(N963="zákl. přenesená",J963,0)</f>
        <v>0</v>
      </c>
      <c r="BH963" s="188">
        <f>IF(N963="sníž. přenesená",J963,0)</f>
        <v>0</v>
      </c>
      <c r="BI963" s="188">
        <f>IF(N963="nulová",J963,0)</f>
        <v>0</v>
      </c>
      <c r="BJ963" s="18" t="s">
        <v>79</v>
      </c>
      <c r="BK963" s="188">
        <f>ROUND(I963*H963,2)</f>
        <v>0</v>
      </c>
      <c r="BL963" s="18" t="s">
        <v>476</v>
      </c>
      <c r="BM963" s="187" t="s">
        <v>1334</v>
      </c>
    </row>
    <row r="964" spans="1:65" s="2" customFormat="1" ht="19.5">
      <c r="A964" s="35"/>
      <c r="B964" s="36"/>
      <c r="C964" s="37"/>
      <c r="D964" s="196" t="s">
        <v>187</v>
      </c>
      <c r="E964" s="37"/>
      <c r="F964" s="217" t="s">
        <v>1169</v>
      </c>
      <c r="G964" s="37"/>
      <c r="H964" s="37"/>
      <c r="I964" s="191"/>
      <c r="J964" s="37"/>
      <c r="K964" s="37"/>
      <c r="L964" s="40"/>
      <c r="M964" s="192"/>
      <c r="N964" s="193"/>
      <c r="O964" s="65"/>
      <c r="P964" s="65"/>
      <c r="Q964" s="65"/>
      <c r="R964" s="65"/>
      <c r="S964" s="65"/>
      <c r="T964" s="66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T964" s="18" t="s">
        <v>187</v>
      </c>
      <c r="AU964" s="18" t="s">
        <v>151</v>
      </c>
    </row>
    <row r="965" spans="1:65" s="2" customFormat="1" ht="21.75" customHeight="1">
      <c r="A965" s="35"/>
      <c r="B965" s="36"/>
      <c r="C965" s="175" t="s">
        <v>1335</v>
      </c>
      <c r="D965" s="175" t="s">
        <v>138</v>
      </c>
      <c r="E965" s="176" t="s">
        <v>1336</v>
      </c>
      <c r="F965" s="177" t="s">
        <v>1337</v>
      </c>
      <c r="G965" s="178" t="s">
        <v>154</v>
      </c>
      <c r="H965" s="179">
        <v>1</v>
      </c>
      <c r="I965" s="180"/>
      <c r="J965" s="181">
        <f>ROUND(I965*H965,2)</f>
        <v>0</v>
      </c>
      <c r="K965" s="182"/>
      <c r="L965" s="40"/>
      <c r="M965" s="183" t="s">
        <v>19</v>
      </c>
      <c r="N965" s="184" t="s">
        <v>42</v>
      </c>
      <c r="O965" s="65"/>
      <c r="P965" s="185">
        <f>O965*H965</f>
        <v>0</v>
      </c>
      <c r="Q965" s="185">
        <v>0</v>
      </c>
      <c r="R965" s="185">
        <f>Q965*H965</f>
        <v>0</v>
      </c>
      <c r="S965" s="185">
        <v>0</v>
      </c>
      <c r="T965" s="186">
        <f>S965*H965</f>
        <v>0</v>
      </c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R965" s="187" t="s">
        <v>476</v>
      </c>
      <c r="AT965" s="187" t="s">
        <v>138</v>
      </c>
      <c r="AU965" s="187" t="s">
        <v>151</v>
      </c>
      <c r="AY965" s="18" t="s">
        <v>136</v>
      </c>
      <c r="BE965" s="188">
        <f>IF(N965="základní",J965,0)</f>
        <v>0</v>
      </c>
      <c r="BF965" s="188">
        <f>IF(N965="snížená",J965,0)</f>
        <v>0</v>
      </c>
      <c r="BG965" s="188">
        <f>IF(N965="zákl. přenesená",J965,0)</f>
        <v>0</v>
      </c>
      <c r="BH965" s="188">
        <f>IF(N965="sníž. přenesená",J965,0)</f>
        <v>0</v>
      </c>
      <c r="BI965" s="188">
        <f>IF(N965="nulová",J965,0)</f>
        <v>0</v>
      </c>
      <c r="BJ965" s="18" t="s">
        <v>79</v>
      </c>
      <c r="BK965" s="188">
        <f>ROUND(I965*H965,2)</f>
        <v>0</v>
      </c>
      <c r="BL965" s="18" t="s">
        <v>476</v>
      </c>
      <c r="BM965" s="187" t="s">
        <v>1338</v>
      </c>
    </row>
    <row r="966" spans="1:65" s="2" customFormat="1" ht="11.25">
      <c r="A966" s="35"/>
      <c r="B966" s="36"/>
      <c r="C966" s="37"/>
      <c r="D966" s="189" t="s">
        <v>144</v>
      </c>
      <c r="E966" s="37"/>
      <c r="F966" s="190" t="s">
        <v>1339</v>
      </c>
      <c r="G966" s="37"/>
      <c r="H966" s="37"/>
      <c r="I966" s="191"/>
      <c r="J966" s="37"/>
      <c r="K966" s="37"/>
      <c r="L966" s="40"/>
      <c r="M966" s="192"/>
      <c r="N966" s="193"/>
      <c r="O966" s="65"/>
      <c r="P966" s="65"/>
      <c r="Q966" s="65"/>
      <c r="R966" s="65"/>
      <c r="S966" s="65"/>
      <c r="T966" s="66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T966" s="18" t="s">
        <v>144</v>
      </c>
      <c r="AU966" s="18" t="s">
        <v>151</v>
      </c>
    </row>
    <row r="967" spans="1:65" s="2" customFormat="1" ht="16.5" customHeight="1">
      <c r="A967" s="35"/>
      <c r="B967" s="36"/>
      <c r="C967" s="206" t="s">
        <v>1340</v>
      </c>
      <c r="D967" s="206" t="s">
        <v>159</v>
      </c>
      <c r="E967" s="207" t="s">
        <v>1341</v>
      </c>
      <c r="F967" s="208" t="s">
        <v>1342</v>
      </c>
      <c r="G967" s="209" t="s">
        <v>154</v>
      </c>
      <c r="H967" s="210">
        <v>1</v>
      </c>
      <c r="I967" s="211"/>
      <c r="J967" s="212">
        <f>ROUND(I967*H967,2)</f>
        <v>0</v>
      </c>
      <c r="K967" s="213"/>
      <c r="L967" s="214"/>
      <c r="M967" s="215" t="s">
        <v>19</v>
      </c>
      <c r="N967" s="216" t="s">
        <v>42</v>
      </c>
      <c r="O967" s="65"/>
      <c r="P967" s="185">
        <f>O967*H967</f>
        <v>0</v>
      </c>
      <c r="Q967" s="185">
        <v>6.9999999999999999E-4</v>
      </c>
      <c r="R967" s="185">
        <f>Q967*H967</f>
        <v>6.9999999999999999E-4</v>
      </c>
      <c r="S967" s="185">
        <v>0</v>
      </c>
      <c r="T967" s="186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187" t="s">
        <v>574</v>
      </c>
      <c r="AT967" s="187" t="s">
        <v>159</v>
      </c>
      <c r="AU967" s="187" t="s">
        <v>151</v>
      </c>
      <c r="AY967" s="18" t="s">
        <v>136</v>
      </c>
      <c r="BE967" s="188">
        <f>IF(N967="základní",J967,0)</f>
        <v>0</v>
      </c>
      <c r="BF967" s="188">
        <f>IF(N967="snížená",J967,0)</f>
        <v>0</v>
      </c>
      <c r="BG967" s="188">
        <f>IF(N967="zákl. přenesená",J967,0)</f>
        <v>0</v>
      </c>
      <c r="BH967" s="188">
        <f>IF(N967="sníž. přenesená",J967,0)</f>
        <v>0</v>
      </c>
      <c r="BI967" s="188">
        <f>IF(N967="nulová",J967,0)</f>
        <v>0</v>
      </c>
      <c r="BJ967" s="18" t="s">
        <v>79</v>
      </c>
      <c r="BK967" s="188">
        <f>ROUND(I967*H967,2)</f>
        <v>0</v>
      </c>
      <c r="BL967" s="18" t="s">
        <v>476</v>
      </c>
      <c r="BM967" s="187" t="s">
        <v>1343</v>
      </c>
    </row>
    <row r="968" spans="1:65" s="2" customFormat="1" ht="19.5">
      <c r="A968" s="35"/>
      <c r="B968" s="36"/>
      <c r="C968" s="37"/>
      <c r="D968" s="196" t="s">
        <v>187</v>
      </c>
      <c r="E968" s="37"/>
      <c r="F968" s="217" t="s">
        <v>1169</v>
      </c>
      <c r="G968" s="37"/>
      <c r="H968" s="37"/>
      <c r="I968" s="191"/>
      <c r="J968" s="37"/>
      <c r="K968" s="37"/>
      <c r="L968" s="40"/>
      <c r="M968" s="192"/>
      <c r="N968" s="193"/>
      <c r="O968" s="65"/>
      <c r="P968" s="65"/>
      <c r="Q968" s="65"/>
      <c r="R968" s="65"/>
      <c r="S968" s="65"/>
      <c r="T968" s="66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T968" s="18" t="s">
        <v>187</v>
      </c>
      <c r="AU968" s="18" t="s">
        <v>151</v>
      </c>
    </row>
    <row r="969" spans="1:65" s="2" customFormat="1" ht="24.2" customHeight="1">
      <c r="A969" s="35"/>
      <c r="B969" s="36"/>
      <c r="C969" s="206" t="s">
        <v>1344</v>
      </c>
      <c r="D969" s="206" t="s">
        <v>159</v>
      </c>
      <c r="E969" s="207" t="s">
        <v>1345</v>
      </c>
      <c r="F969" s="208" t="s">
        <v>1346</v>
      </c>
      <c r="G969" s="209" t="s">
        <v>154</v>
      </c>
      <c r="H969" s="210">
        <v>1</v>
      </c>
      <c r="I969" s="211"/>
      <c r="J969" s="212">
        <f>ROUND(I969*H969,2)</f>
        <v>0</v>
      </c>
      <c r="K969" s="213"/>
      <c r="L969" s="214"/>
      <c r="M969" s="215" t="s">
        <v>19</v>
      </c>
      <c r="N969" s="216" t="s">
        <v>42</v>
      </c>
      <c r="O969" s="65"/>
      <c r="P969" s="185">
        <f>O969*H969</f>
        <v>0</v>
      </c>
      <c r="Q969" s="185">
        <v>0</v>
      </c>
      <c r="R969" s="185">
        <f>Q969*H969</f>
        <v>0</v>
      </c>
      <c r="S969" s="185">
        <v>0</v>
      </c>
      <c r="T969" s="186">
        <f>S969*H969</f>
        <v>0</v>
      </c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R969" s="187" t="s">
        <v>574</v>
      </c>
      <c r="AT969" s="187" t="s">
        <v>159</v>
      </c>
      <c r="AU969" s="187" t="s">
        <v>151</v>
      </c>
      <c r="AY969" s="18" t="s">
        <v>136</v>
      </c>
      <c r="BE969" s="188">
        <f>IF(N969="základní",J969,0)</f>
        <v>0</v>
      </c>
      <c r="BF969" s="188">
        <f>IF(N969="snížená",J969,0)</f>
        <v>0</v>
      </c>
      <c r="BG969" s="188">
        <f>IF(N969="zákl. přenesená",J969,0)</f>
        <v>0</v>
      </c>
      <c r="BH969" s="188">
        <f>IF(N969="sníž. přenesená",J969,0)</f>
        <v>0</v>
      </c>
      <c r="BI969" s="188">
        <f>IF(N969="nulová",J969,0)</f>
        <v>0</v>
      </c>
      <c r="BJ969" s="18" t="s">
        <v>79</v>
      </c>
      <c r="BK969" s="188">
        <f>ROUND(I969*H969,2)</f>
        <v>0</v>
      </c>
      <c r="BL969" s="18" t="s">
        <v>476</v>
      </c>
      <c r="BM969" s="187" t="s">
        <v>1347</v>
      </c>
    </row>
    <row r="970" spans="1:65" s="2" customFormat="1" ht="19.5">
      <c r="A970" s="35"/>
      <c r="B970" s="36"/>
      <c r="C970" s="37"/>
      <c r="D970" s="196" t="s">
        <v>187</v>
      </c>
      <c r="E970" s="37"/>
      <c r="F970" s="217" t="s">
        <v>1169</v>
      </c>
      <c r="G970" s="37"/>
      <c r="H970" s="37"/>
      <c r="I970" s="191"/>
      <c r="J970" s="37"/>
      <c r="K970" s="37"/>
      <c r="L970" s="40"/>
      <c r="M970" s="192"/>
      <c r="N970" s="193"/>
      <c r="O970" s="65"/>
      <c r="P970" s="65"/>
      <c r="Q970" s="65"/>
      <c r="R970" s="65"/>
      <c r="S970" s="65"/>
      <c r="T970" s="66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T970" s="18" t="s">
        <v>187</v>
      </c>
      <c r="AU970" s="18" t="s">
        <v>151</v>
      </c>
    </row>
    <row r="971" spans="1:65" s="2" customFormat="1" ht="33" customHeight="1">
      <c r="A971" s="35"/>
      <c r="B971" s="36"/>
      <c r="C971" s="175" t="s">
        <v>1348</v>
      </c>
      <c r="D971" s="175" t="s">
        <v>138</v>
      </c>
      <c r="E971" s="176" t="s">
        <v>1349</v>
      </c>
      <c r="F971" s="177" t="s">
        <v>1350</v>
      </c>
      <c r="G971" s="178" t="s">
        <v>154</v>
      </c>
      <c r="H971" s="179">
        <v>15</v>
      </c>
      <c r="I971" s="180"/>
      <c r="J971" s="181">
        <f>ROUND(I971*H971,2)</f>
        <v>0</v>
      </c>
      <c r="K971" s="182"/>
      <c r="L971" s="40"/>
      <c r="M971" s="183" t="s">
        <v>19</v>
      </c>
      <c r="N971" s="184" t="s">
        <v>42</v>
      </c>
      <c r="O971" s="65"/>
      <c r="P971" s="185">
        <f>O971*H971</f>
        <v>0</v>
      </c>
      <c r="Q971" s="185">
        <v>0</v>
      </c>
      <c r="R971" s="185">
        <f>Q971*H971</f>
        <v>0</v>
      </c>
      <c r="S971" s="185">
        <v>0</v>
      </c>
      <c r="T971" s="186">
        <f>S971*H971</f>
        <v>0</v>
      </c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R971" s="187" t="s">
        <v>476</v>
      </c>
      <c r="AT971" s="187" t="s">
        <v>138</v>
      </c>
      <c r="AU971" s="187" t="s">
        <v>151</v>
      </c>
      <c r="AY971" s="18" t="s">
        <v>136</v>
      </c>
      <c r="BE971" s="188">
        <f>IF(N971="základní",J971,0)</f>
        <v>0</v>
      </c>
      <c r="BF971" s="188">
        <f>IF(N971="snížená",J971,0)</f>
        <v>0</v>
      </c>
      <c r="BG971" s="188">
        <f>IF(N971="zákl. přenesená",J971,0)</f>
        <v>0</v>
      </c>
      <c r="BH971" s="188">
        <f>IF(N971="sníž. přenesená",J971,0)</f>
        <v>0</v>
      </c>
      <c r="BI971" s="188">
        <f>IF(N971="nulová",J971,0)</f>
        <v>0</v>
      </c>
      <c r="BJ971" s="18" t="s">
        <v>79</v>
      </c>
      <c r="BK971" s="188">
        <f>ROUND(I971*H971,2)</f>
        <v>0</v>
      </c>
      <c r="BL971" s="18" t="s">
        <v>476</v>
      </c>
      <c r="BM971" s="187" t="s">
        <v>1351</v>
      </c>
    </row>
    <row r="972" spans="1:65" s="2" customFormat="1" ht="11.25">
      <c r="A972" s="35"/>
      <c r="B972" s="36"/>
      <c r="C972" s="37"/>
      <c r="D972" s="189" t="s">
        <v>144</v>
      </c>
      <c r="E972" s="37"/>
      <c r="F972" s="190" t="s">
        <v>1352</v>
      </c>
      <c r="G972" s="37"/>
      <c r="H972" s="37"/>
      <c r="I972" s="191"/>
      <c r="J972" s="37"/>
      <c r="K972" s="37"/>
      <c r="L972" s="40"/>
      <c r="M972" s="192"/>
      <c r="N972" s="193"/>
      <c r="O972" s="65"/>
      <c r="P972" s="65"/>
      <c r="Q972" s="65"/>
      <c r="R972" s="65"/>
      <c r="S972" s="65"/>
      <c r="T972" s="66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T972" s="18" t="s">
        <v>144</v>
      </c>
      <c r="AU972" s="18" t="s">
        <v>151</v>
      </c>
    </row>
    <row r="973" spans="1:65" s="2" customFormat="1" ht="16.5" customHeight="1">
      <c r="A973" s="35"/>
      <c r="B973" s="36"/>
      <c r="C973" s="206" t="s">
        <v>1353</v>
      </c>
      <c r="D973" s="206" t="s">
        <v>159</v>
      </c>
      <c r="E973" s="207" t="s">
        <v>1354</v>
      </c>
      <c r="F973" s="208" t="s">
        <v>1355</v>
      </c>
      <c r="G973" s="209" t="s">
        <v>154</v>
      </c>
      <c r="H973" s="210">
        <v>15</v>
      </c>
      <c r="I973" s="211"/>
      <c r="J973" s="212">
        <f>ROUND(I973*H973,2)</f>
        <v>0</v>
      </c>
      <c r="K973" s="213"/>
      <c r="L973" s="214"/>
      <c r="M973" s="215" t="s">
        <v>19</v>
      </c>
      <c r="N973" s="216" t="s">
        <v>42</v>
      </c>
      <c r="O973" s="65"/>
      <c r="P973" s="185">
        <f>O973*H973</f>
        <v>0</v>
      </c>
      <c r="Q973" s="185">
        <v>1E-4</v>
      </c>
      <c r="R973" s="185">
        <f>Q973*H973</f>
        <v>1.5E-3</v>
      </c>
      <c r="S973" s="185">
        <v>0</v>
      </c>
      <c r="T973" s="186">
        <f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187" t="s">
        <v>574</v>
      </c>
      <c r="AT973" s="187" t="s">
        <v>159</v>
      </c>
      <c r="AU973" s="187" t="s">
        <v>151</v>
      </c>
      <c r="AY973" s="18" t="s">
        <v>136</v>
      </c>
      <c r="BE973" s="188">
        <f>IF(N973="základní",J973,0)</f>
        <v>0</v>
      </c>
      <c r="BF973" s="188">
        <f>IF(N973="snížená",J973,0)</f>
        <v>0</v>
      </c>
      <c r="BG973" s="188">
        <f>IF(N973="zákl. přenesená",J973,0)</f>
        <v>0</v>
      </c>
      <c r="BH973" s="188">
        <f>IF(N973="sníž. přenesená",J973,0)</f>
        <v>0</v>
      </c>
      <c r="BI973" s="188">
        <f>IF(N973="nulová",J973,0)</f>
        <v>0</v>
      </c>
      <c r="BJ973" s="18" t="s">
        <v>79</v>
      </c>
      <c r="BK973" s="188">
        <f>ROUND(I973*H973,2)</f>
        <v>0</v>
      </c>
      <c r="BL973" s="18" t="s">
        <v>476</v>
      </c>
      <c r="BM973" s="187" t="s">
        <v>1356</v>
      </c>
    </row>
    <row r="974" spans="1:65" s="2" customFormat="1" ht="19.5">
      <c r="A974" s="35"/>
      <c r="B974" s="36"/>
      <c r="C974" s="37"/>
      <c r="D974" s="196" t="s">
        <v>187</v>
      </c>
      <c r="E974" s="37"/>
      <c r="F974" s="217" t="s">
        <v>1169</v>
      </c>
      <c r="G974" s="37"/>
      <c r="H974" s="37"/>
      <c r="I974" s="191"/>
      <c r="J974" s="37"/>
      <c r="K974" s="37"/>
      <c r="L974" s="40"/>
      <c r="M974" s="192"/>
      <c r="N974" s="193"/>
      <c r="O974" s="65"/>
      <c r="P974" s="65"/>
      <c r="Q974" s="65"/>
      <c r="R974" s="65"/>
      <c r="S974" s="65"/>
      <c r="T974" s="66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T974" s="18" t="s">
        <v>187</v>
      </c>
      <c r="AU974" s="18" t="s">
        <v>151</v>
      </c>
    </row>
    <row r="975" spans="1:65" s="2" customFormat="1" ht="24.2" customHeight="1">
      <c r="A975" s="35"/>
      <c r="B975" s="36"/>
      <c r="C975" s="175" t="s">
        <v>1357</v>
      </c>
      <c r="D975" s="175" t="s">
        <v>138</v>
      </c>
      <c r="E975" s="176" t="s">
        <v>1358</v>
      </c>
      <c r="F975" s="177" t="s">
        <v>1359</v>
      </c>
      <c r="G975" s="178" t="s">
        <v>154</v>
      </c>
      <c r="H975" s="179">
        <v>15</v>
      </c>
      <c r="I975" s="180"/>
      <c r="J975" s="181">
        <f>ROUND(I975*H975,2)</f>
        <v>0</v>
      </c>
      <c r="K975" s="182"/>
      <c r="L975" s="40"/>
      <c r="M975" s="183" t="s">
        <v>19</v>
      </c>
      <c r="N975" s="184" t="s">
        <v>42</v>
      </c>
      <c r="O975" s="65"/>
      <c r="P975" s="185">
        <f>O975*H975</f>
        <v>0</v>
      </c>
      <c r="Q975" s="185">
        <v>0</v>
      </c>
      <c r="R975" s="185">
        <f>Q975*H975</f>
        <v>0</v>
      </c>
      <c r="S975" s="185">
        <v>0</v>
      </c>
      <c r="T975" s="186">
        <f>S975*H975</f>
        <v>0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187" t="s">
        <v>476</v>
      </c>
      <c r="AT975" s="187" t="s">
        <v>138</v>
      </c>
      <c r="AU975" s="187" t="s">
        <v>151</v>
      </c>
      <c r="AY975" s="18" t="s">
        <v>136</v>
      </c>
      <c r="BE975" s="188">
        <f>IF(N975="základní",J975,0)</f>
        <v>0</v>
      </c>
      <c r="BF975" s="188">
        <f>IF(N975="snížená",J975,0)</f>
        <v>0</v>
      </c>
      <c r="BG975" s="188">
        <f>IF(N975="zákl. přenesená",J975,0)</f>
        <v>0</v>
      </c>
      <c r="BH975" s="188">
        <f>IF(N975="sníž. přenesená",J975,0)</f>
        <v>0</v>
      </c>
      <c r="BI975" s="188">
        <f>IF(N975="nulová",J975,0)</f>
        <v>0</v>
      </c>
      <c r="BJ975" s="18" t="s">
        <v>79</v>
      </c>
      <c r="BK975" s="188">
        <f>ROUND(I975*H975,2)</f>
        <v>0</v>
      </c>
      <c r="BL975" s="18" t="s">
        <v>476</v>
      </c>
      <c r="BM975" s="187" t="s">
        <v>1360</v>
      </c>
    </row>
    <row r="976" spans="1:65" s="2" customFormat="1" ht="11.25">
      <c r="A976" s="35"/>
      <c r="B976" s="36"/>
      <c r="C976" s="37"/>
      <c r="D976" s="189" t="s">
        <v>144</v>
      </c>
      <c r="E976" s="37"/>
      <c r="F976" s="190" t="s">
        <v>1361</v>
      </c>
      <c r="G976" s="37"/>
      <c r="H976" s="37"/>
      <c r="I976" s="191"/>
      <c r="J976" s="37"/>
      <c r="K976" s="37"/>
      <c r="L976" s="40"/>
      <c r="M976" s="192"/>
      <c r="N976" s="193"/>
      <c r="O976" s="65"/>
      <c r="P976" s="65"/>
      <c r="Q976" s="65"/>
      <c r="R976" s="65"/>
      <c r="S976" s="65"/>
      <c r="T976" s="66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T976" s="18" t="s">
        <v>144</v>
      </c>
      <c r="AU976" s="18" t="s">
        <v>151</v>
      </c>
    </row>
    <row r="977" spans="1:65" s="2" customFormat="1" ht="16.5" customHeight="1">
      <c r="A977" s="35"/>
      <c r="B977" s="36"/>
      <c r="C977" s="206" t="s">
        <v>1362</v>
      </c>
      <c r="D977" s="206" t="s">
        <v>159</v>
      </c>
      <c r="E977" s="207" t="s">
        <v>1363</v>
      </c>
      <c r="F977" s="208" t="s">
        <v>1364</v>
      </c>
      <c r="G977" s="209" t="s">
        <v>154</v>
      </c>
      <c r="H977" s="210">
        <v>15</v>
      </c>
      <c r="I977" s="211"/>
      <c r="J977" s="212">
        <f>ROUND(I977*H977,2)</f>
        <v>0</v>
      </c>
      <c r="K977" s="213"/>
      <c r="L977" s="214"/>
      <c r="M977" s="215" t="s">
        <v>19</v>
      </c>
      <c r="N977" s="216" t="s">
        <v>42</v>
      </c>
      <c r="O977" s="65"/>
      <c r="P977" s="185">
        <f>O977*H977</f>
        <v>0</v>
      </c>
      <c r="Q977" s="185">
        <v>8.0000000000000007E-5</v>
      </c>
      <c r="R977" s="185">
        <f>Q977*H977</f>
        <v>1.2000000000000001E-3</v>
      </c>
      <c r="S977" s="185">
        <v>0</v>
      </c>
      <c r="T977" s="186">
        <f>S977*H977</f>
        <v>0</v>
      </c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R977" s="187" t="s">
        <v>574</v>
      </c>
      <c r="AT977" s="187" t="s">
        <v>159</v>
      </c>
      <c r="AU977" s="187" t="s">
        <v>151</v>
      </c>
      <c r="AY977" s="18" t="s">
        <v>136</v>
      </c>
      <c r="BE977" s="188">
        <f>IF(N977="základní",J977,0)</f>
        <v>0</v>
      </c>
      <c r="BF977" s="188">
        <f>IF(N977="snížená",J977,0)</f>
        <v>0</v>
      </c>
      <c r="BG977" s="188">
        <f>IF(N977="zákl. přenesená",J977,0)</f>
        <v>0</v>
      </c>
      <c r="BH977" s="188">
        <f>IF(N977="sníž. přenesená",J977,0)</f>
        <v>0</v>
      </c>
      <c r="BI977" s="188">
        <f>IF(N977="nulová",J977,0)</f>
        <v>0</v>
      </c>
      <c r="BJ977" s="18" t="s">
        <v>79</v>
      </c>
      <c r="BK977" s="188">
        <f>ROUND(I977*H977,2)</f>
        <v>0</v>
      </c>
      <c r="BL977" s="18" t="s">
        <v>476</v>
      </c>
      <c r="BM977" s="187" t="s">
        <v>1365</v>
      </c>
    </row>
    <row r="978" spans="1:65" s="2" customFormat="1" ht="19.5">
      <c r="A978" s="35"/>
      <c r="B978" s="36"/>
      <c r="C978" s="37"/>
      <c r="D978" s="196" t="s">
        <v>187</v>
      </c>
      <c r="E978" s="37"/>
      <c r="F978" s="217" t="s">
        <v>1169</v>
      </c>
      <c r="G978" s="37"/>
      <c r="H978" s="37"/>
      <c r="I978" s="191"/>
      <c r="J978" s="37"/>
      <c r="K978" s="37"/>
      <c r="L978" s="40"/>
      <c r="M978" s="192"/>
      <c r="N978" s="193"/>
      <c r="O978" s="65"/>
      <c r="P978" s="65"/>
      <c r="Q978" s="65"/>
      <c r="R978" s="65"/>
      <c r="S978" s="65"/>
      <c r="T978" s="66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T978" s="18" t="s">
        <v>187</v>
      </c>
      <c r="AU978" s="18" t="s">
        <v>151</v>
      </c>
    </row>
    <row r="979" spans="1:65" s="2" customFormat="1" ht="24.2" customHeight="1">
      <c r="A979" s="35"/>
      <c r="B979" s="36"/>
      <c r="C979" s="175" t="s">
        <v>1366</v>
      </c>
      <c r="D979" s="175" t="s">
        <v>138</v>
      </c>
      <c r="E979" s="176" t="s">
        <v>1367</v>
      </c>
      <c r="F979" s="177" t="s">
        <v>1368</v>
      </c>
      <c r="G979" s="178" t="s">
        <v>154</v>
      </c>
      <c r="H979" s="179">
        <v>12</v>
      </c>
      <c r="I979" s="180"/>
      <c r="J979" s="181">
        <f>ROUND(I979*H979,2)</f>
        <v>0</v>
      </c>
      <c r="K979" s="182"/>
      <c r="L979" s="40"/>
      <c r="M979" s="183" t="s">
        <v>19</v>
      </c>
      <c r="N979" s="184" t="s">
        <v>42</v>
      </c>
      <c r="O979" s="65"/>
      <c r="P979" s="185">
        <f>O979*H979</f>
        <v>0</v>
      </c>
      <c r="Q979" s="185">
        <v>0</v>
      </c>
      <c r="R979" s="185">
        <f>Q979*H979</f>
        <v>0</v>
      </c>
      <c r="S979" s="185">
        <v>0</v>
      </c>
      <c r="T979" s="186">
        <f>S979*H979</f>
        <v>0</v>
      </c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R979" s="187" t="s">
        <v>476</v>
      </c>
      <c r="AT979" s="187" t="s">
        <v>138</v>
      </c>
      <c r="AU979" s="187" t="s">
        <v>151</v>
      </c>
      <c r="AY979" s="18" t="s">
        <v>136</v>
      </c>
      <c r="BE979" s="188">
        <f>IF(N979="základní",J979,0)</f>
        <v>0</v>
      </c>
      <c r="BF979" s="188">
        <f>IF(N979="snížená",J979,0)</f>
        <v>0</v>
      </c>
      <c r="BG979" s="188">
        <f>IF(N979="zákl. přenesená",J979,0)</f>
        <v>0</v>
      </c>
      <c r="BH979" s="188">
        <f>IF(N979="sníž. přenesená",J979,0)</f>
        <v>0</v>
      </c>
      <c r="BI979" s="188">
        <f>IF(N979="nulová",J979,0)</f>
        <v>0</v>
      </c>
      <c r="BJ979" s="18" t="s">
        <v>79</v>
      </c>
      <c r="BK979" s="188">
        <f>ROUND(I979*H979,2)</f>
        <v>0</v>
      </c>
      <c r="BL979" s="18" t="s">
        <v>476</v>
      </c>
      <c r="BM979" s="187" t="s">
        <v>1369</v>
      </c>
    </row>
    <row r="980" spans="1:65" s="2" customFormat="1" ht="11.25">
      <c r="A980" s="35"/>
      <c r="B980" s="36"/>
      <c r="C980" s="37"/>
      <c r="D980" s="189" t="s">
        <v>144</v>
      </c>
      <c r="E980" s="37"/>
      <c r="F980" s="190" t="s">
        <v>1370</v>
      </c>
      <c r="G980" s="37"/>
      <c r="H980" s="37"/>
      <c r="I980" s="191"/>
      <c r="J980" s="37"/>
      <c r="K980" s="37"/>
      <c r="L980" s="40"/>
      <c r="M980" s="192"/>
      <c r="N980" s="193"/>
      <c r="O980" s="65"/>
      <c r="P980" s="65"/>
      <c r="Q980" s="65"/>
      <c r="R980" s="65"/>
      <c r="S980" s="65"/>
      <c r="T980" s="66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T980" s="18" t="s">
        <v>144</v>
      </c>
      <c r="AU980" s="18" t="s">
        <v>151</v>
      </c>
    </row>
    <row r="981" spans="1:65" s="2" customFormat="1" ht="24.2" customHeight="1">
      <c r="A981" s="35"/>
      <c r="B981" s="36"/>
      <c r="C981" s="206" t="s">
        <v>1371</v>
      </c>
      <c r="D981" s="206" t="s">
        <v>159</v>
      </c>
      <c r="E981" s="207" t="s">
        <v>1372</v>
      </c>
      <c r="F981" s="208" t="s">
        <v>1373</v>
      </c>
      <c r="G981" s="209" t="s">
        <v>154</v>
      </c>
      <c r="H981" s="210">
        <v>12</v>
      </c>
      <c r="I981" s="211"/>
      <c r="J981" s="212">
        <f>ROUND(I981*H981,2)</f>
        <v>0</v>
      </c>
      <c r="K981" s="213"/>
      <c r="L981" s="214"/>
      <c r="M981" s="215" t="s">
        <v>19</v>
      </c>
      <c r="N981" s="216" t="s">
        <v>42</v>
      </c>
      <c r="O981" s="65"/>
      <c r="P981" s="185">
        <f>O981*H981</f>
        <v>0</v>
      </c>
      <c r="Q981" s="185">
        <v>2.0000000000000001E-4</v>
      </c>
      <c r="R981" s="185">
        <f>Q981*H981</f>
        <v>2.4000000000000002E-3</v>
      </c>
      <c r="S981" s="185">
        <v>0</v>
      </c>
      <c r="T981" s="186">
        <f>S981*H981</f>
        <v>0</v>
      </c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R981" s="187" t="s">
        <v>574</v>
      </c>
      <c r="AT981" s="187" t="s">
        <v>159</v>
      </c>
      <c r="AU981" s="187" t="s">
        <v>151</v>
      </c>
      <c r="AY981" s="18" t="s">
        <v>136</v>
      </c>
      <c r="BE981" s="188">
        <f>IF(N981="základní",J981,0)</f>
        <v>0</v>
      </c>
      <c r="BF981" s="188">
        <f>IF(N981="snížená",J981,0)</f>
        <v>0</v>
      </c>
      <c r="BG981" s="188">
        <f>IF(N981="zákl. přenesená",J981,0)</f>
        <v>0</v>
      </c>
      <c r="BH981" s="188">
        <f>IF(N981="sníž. přenesená",J981,0)</f>
        <v>0</v>
      </c>
      <c r="BI981" s="188">
        <f>IF(N981="nulová",J981,0)</f>
        <v>0</v>
      </c>
      <c r="BJ981" s="18" t="s">
        <v>79</v>
      </c>
      <c r="BK981" s="188">
        <f>ROUND(I981*H981,2)</f>
        <v>0</v>
      </c>
      <c r="BL981" s="18" t="s">
        <v>476</v>
      </c>
      <c r="BM981" s="187" t="s">
        <v>1374</v>
      </c>
    </row>
    <row r="982" spans="1:65" s="2" customFormat="1" ht="19.5">
      <c r="A982" s="35"/>
      <c r="B982" s="36"/>
      <c r="C982" s="37"/>
      <c r="D982" s="196" t="s">
        <v>187</v>
      </c>
      <c r="E982" s="37"/>
      <c r="F982" s="217" t="s">
        <v>1169</v>
      </c>
      <c r="G982" s="37"/>
      <c r="H982" s="37"/>
      <c r="I982" s="191"/>
      <c r="J982" s="37"/>
      <c r="K982" s="37"/>
      <c r="L982" s="40"/>
      <c r="M982" s="192"/>
      <c r="N982" s="193"/>
      <c r="O982" s="65"/>
      <c r="P982" s="65"/>
      <c r="Q982" s="65"/>
      <c r="R982" s="65"/>
      <c r="S982" s="65"/>
      <c r="T982" s="66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T982" s="18" t="s">
        <v>187</v>
      </c>
      <c r="AU982" s="18" t="s">
        <v>151</v>
      </c>
    </row>
    <row r="983" spans="1:65" s="2" customFormat="1" ht="24.2" customHeight="1">
      <c r="A983" s="35"/>
      <c r="B983" s="36"/>
      <c r="C983" s="175" t="s">
        <v>1375</v>
      </c>
      <c r="D983" s="175" t="s">
        <v>138</v>
      </c>
      <c r="E983" s="176" t="s">
        <v>1376</v>
      </c>
      <c r="F983" s="177" t="s">
        <v>1377</v>
      </c>
      <c r="G983" s="178" t="s">
        <v>154</v>
      </c>
      <c r="H983" s="179">
        <v>7</v>
      </c>
      <c r="I983" s="180"/>
      <c r="J983" s="181">
        <f>ROUND(I983*H983,2)</f>
        <v>0</v>
      </c>
      <c r="K983" s="182"/>
      <c r="L983" s="40"/>
      <c r="M983" s="183" t="s">
        <v>19</v>
      </c>
      <c r="N983" s="184" t="s">
        <v>42</v>
      </c>
      <c r="O983" s="65"/>
      <c r="P983" s="185">
        <f>O983*H983</f>
        <v>0</v>
      </c>
      <c r="Q983" s="185">
        <v>0</v>
      </c>
      <c r="R983" s="185">
        <f>Q983*H983</f>
        <v>0</v>
      </c>
      <c r="S983" s="185">
        <v>0</v>
      </c>
      <c r="T983" s="186">
        <f>S983*H983</f>
        <v>0</v>
      </c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R983" s="187" t="s">
        <v>476</v>
      </c>
      <c r="AT983" s="187" t="s">
        <v>138</v>
      </c>
      <c r="AU983" s="187" t="s">
        <v>151</v>
      </c>
      <c r="AY983" s="18" t="s">
        <v>136</v>
      </c>
      <c r="BE983" s="188">
        <f>IF(N983="základní",J983,0)</f>
        <v>0</v>
      </c>
      <c r="BF983" s="188">
        <f>IF(N983="snížená",J983,0)</f>
        <v>0</v>
      </c>
      <c r="BG983" s="188">
        <f>IF(N983="zákl. přenesená",J983,0)</f>
        <v>0</v>
      </c>
      <c r="BH983" s="188">
        <f>IF(N983="sníž. přenesená",J983,0)</f>
        <v>0</v>
      </c>
      <c r="BI983" s="188">
        <f>IF(N983="nulová",J983,0)</f>
        <v>0</v>
      </c>
      <c r="BJ983" s="18" t="s">
        <v>79</v>
      </c>
      <c r="BK983" s="188">
        <f>ROUND(I983*H983,2)</f>
        <v>0</v>
      </c>
      <c r="BL983" s="18" t="s">
        <v>476</v>
      </c>
      <c r="BM983" s="187" t="s">
        <v>1378</v>
      </c>
    </row>
    <row r="984" spans="1:65" s="2" customFormat="1" ht="11.25">
      <c r="A984" s="35"/>
      <c r="B984" s="36"/>
      <c r="C984" s="37"/>
      <c r="D984" s="189" t="s">
        <v>144</v>
      </c>
      <c r="E984" s="37"/>
      <c r="F984" s="190" t="s">
        <v>1379</v>
      </c>
      <c r="G984" s="37"/>
      <c r="H984" s="37"/>
      <c r="I984" s="191"/>
      <c r="J984" s="37"/>
      <c r="K984" s="37"/>
      <c r="L984" s="40"/>
      <c r="M984" s="192"/>
      <c r="N984" s="193"/>
      <c r="O984" s="65"/>
      <c r="P984" s="65"/>
      <c r="Q984" s="65"/>
      <c r="R984" s="65"/>
      <c r="S984" s="65"/>
      <c r="T984" s="66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T984" s="18" t="s">
        <v>144</v>
      </c>
      <c r="AU984" s="18" t="s">
        <v>151</v>
      </c>
    </row>
    <row r="985" spans="1:65" s="2" customFormat="1" ht="24.2" customHeight="1">
      <c r="A985" s="35"/>
      <c r="B985" s="36"/>
      <c r="C985" s="206" t="s">
        <v>1380</v>
      </c>
      <c r="D985" s="206" t="s">
        <v>159</v>
      </c>
      <c r="E985" s="207" t="s">
        <v>1381</v>
      </c>
      <c r="F985" s="208" t="s">
        <v>1382</v>
      </c>
      <c r="G985" s="209" t="s">
        <v>154</v>
      </c>
      <c r="H985" s="210">
        <v>7</v>
      </c>
      <c r="I985" s="211"/>
      <c r="J985" s="212">
        <f>ROUND(I985*H985,2)</f>
        <v>0</v>
      </c>
      <c r="K985" s="213"/>
      <c r="L985" s="214"/>
      <c r="M985" s="215" t="s">
        <v>19</v>
      </c>
      <c r="N985" s="216" t="s">
        <v>42</v>
      </c>
      <c r="O985" s="65"/>
      <c r="P985" s="185">
        <f>O985*H985</f>
        <v>0</v>
      </c>
      <c r="Q985" s="185">
        <v>8.8000000000000003E-4</v>
      </c>
      <c r="R985" s="185">
        <f>Q985*H985</f>
        <v>6.1600000000000005E-3</v>
      </c>
      <c r="S985" s="185">
        <v>0</v>
      </c>
      <c r="T985" s="186">
        <f>S985*H985</f>
        <v>0</v>
      </c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R985" s="187" t="s">
        <v>574</v>
      </c>
      <c r="AT985" s="187" t="s">
        <v>159</v>
      </c>
      <c r="AU985" s="187" t="s">
        <v>151</v>
      </c>
      <c r="AY985" s="18" t="s">
        <v>136</v>
      </c>
      <c r="BE985" s="188">
        <f>IF(N985="základní",J985,0)</f>
        <v>0</v>
      </c>
      <c r="BF985" s="188">
        <f>IF(N985="snížená",J985,0)</f>
        <v>0</v>
      </c>
      <c r="BG985" s="188">
        <f>IF(N985="zákl. přenesená",J985,0)</f>
        <v>0</v>
      </c>
      <c r="BH985" s="188">
        <f>IF(N985="sníž. přenesená",J985,0)</f>
        <v>0</v>
      </c>
      <c r="BI985" s="188">
        <f>IF(N985="nulová",J985,0)</f>
        <v>0</v>
      </c>
      <c r="BJ985" s="18" t="s">
        <v>79</v>
      </c>
      <c r="BK985" s="188">
        <f>ROUND(I985*H985,2)</f>
        <v>0</v>
      </c>
      <c r="BL985" s="18" t="s">
        <v>476</v>
      </c>
      <c r="BM985" s="187" t="s">
        <v>1383</v>
      </c>
    </row>
    <row r="986" spans="1:65" s="2" customFormat="1" ht="19.5">
      <c r="A986" s="35"/>
      <c r="B986" s="36"/>
      <c r="C986" s="37"/>
      <c r="D986" s="196" t="s">
        <v>187</v>
      </c>
      <c r="E986" s="37"/>
      <c r="F986" s="217" t="s">
        <v>1169</v>
      </c>
      <c r="G986" s="37"/>
      <c r="H986" s="37"/>
      <c r="I986" s="191"/>
      <c r="J986" s="37"/>
      <c r="K986" s="37"/>
      <c r="L986" s="40"/>
      <c r="M986" s="192"/>
      <c r="N986" s="193"/>
      <c r="O986" s="65"/>
      <c r="P986" s="65"/>
      <c r="Q986" s="65"/>
      <c r="R986" s="65"/>
      <c r="S986" s="65"/>
      <c r="T986" s="66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T986" s="18" t="s">
        <v>187</v>
      </c>
      <c r="AU986" s="18" t="s">
        <v>151</v>
      </c>
    </row>
    <row r="987" spans="1:65" s="2" customFormat="1" ht="24.2" customHeight="1">
      <c r="A987" s="35"/>
      <c r="B987" s="36"/>
      <c r="C987" s="175" t="s">
        <v>1384</v>
      </c>
      <c r="D987" s="175" t="s">
        <v>138</v>
      </c>
      <c r="E987" s="176" t="s">
        <v>1385</v>
      </c>
      <c r="F987" s="177" t="s">
        <v>1386</v>
      </c>
      <c r="G987" s="178" t="s">
        <v>154</v>
      </c>
      <c r="H987" s="179">
        <v>2</v>
      </c>
      <c r="I987" s="180"/>
      <c r="J987" s="181">
        <f>ROUND(I987*H987,2)</f>
        <v>0</v>
      </c>
      <c r="K987" s="182"/>
      <c r="L987" s="40"/>
      <c r="M987" s="183" t="s">
        <v>19</v>
      </c>
      <c r="N987" s="184" t="s">
        <v>42</v>
      </c>
      <c r="O987" s="65"/>
      <c r="P987" s="185">
        <f>O987*H987</f>
        <v>0</v>
      </c>
      <c r="Q987" s="185">
        <v>0</v>
      </c>
      <c r="R987" s="185">
        <f>Q987*H987</f>
        <v>0</v>
      </c>
      <c r="S987" s="185">
        <v>0</v>
      </c>
      <c r="T987" s="186">
        <f>S987*H987</f>
        <v>0</v>
      </c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R987" s="187" t="s">
        <v>476</v>
      </c>
      <c r="AT987" s="187" t="s">
        <v>138</v>
      </c>
      <c r="AU987" s="187" t="s">
        <v>151</v>
      </c>
      <c r="AY987" s="18" t="s">
        <v>136</v>
      </c>
      <c r="BE987" s="188">
        <f>IF(N987="základní",J987,0)</f>
        <v>0</v>
      </c>
      <c r="BF987" s="188">
        <f>IF(N987="snížená",J987,0)</f>
        <v>0</v>
      </c>
      <c r="BG987" s="188">
        <f>IF(N987="zákl. přenesená",J987,0)</f>
        <v>0</v>
      </c>
      <c r="BH987" s="188">
        <f>IF(N987="sníž. přenesená",J987,0)</f>
        <v>0</v>
      </c>
      <c r="BI987" s="188">
        <f>IF(N987="nulová",J987,0)</f>
        <v>0</v>
      </c>
      <c r="BJ987" s="18" t="s">
        <v>79</v>
      </c>
      <c r="BK987" s="188">
        <f>ROUND(I987*H987,2)</f>
        <v>0</v>
      </c>
      <c r="BL987" s="18" t="s">
        <v>476</v>
      </c>
      <c r="BM987" s="187" t="s">
        <v>1387</v>
      </c>
    </row>
    <row r="988" spans="1:65" s="2" customFormat="1" ht="11.25">
      <c r="A988" s="35"/>
      <c r="B988" s="36"/>
      <c r="C988" s="37"/>
      <c r="D988" s="189" t="s">
        <v>144</v>
      </c>
      <c r="E988" s="37"/>
      <c r="F988" s="190" t="s">
        <v>1388</v>
      </c>
      <c r="G988" s="37"/>
      <c r="H988" s="37"/>
      <c r="I988" s="191"/>
      <c r="J988" s="37"/>
      <c r="K988" s="37"/>
      <c r="L988" s="40"/>
      <c r="M988" s="192"/>
      <c r="N988" s="193"/>
      <c r="O988" s="65"/>
      <c r="P988" s="65"/>
      <c r="Q988" s="65"/>
      <c r="R988" s="65"/>
      <c r="S988" s="65"/>
      <c r="T988" s="66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T988" s="18" t="s">
        <v>144</v>
      </c>
      <c r="AU988" s="18" t="s">
        <v>151</v>
      </c>
    </row>
    <row r="989" spans="1:65" s="2" customFormat="1" ht="24.2" customHeight="1">
      <c r="A989" s="35"/>
      <c r="B989" s="36"/>
      <c r="C989" s="206" t="s">
        <v>1389</v>
      </c>
      <c r="D989" s="206" t="s">
        <v>159</v>
      </c>
      <c r="E989" s="207" t="s">
        <v>1390</v>
      </c>
      <c r="F989" s="208" t="s">
        <v>1391</v>
      </c>
      <c r="G989" s="209" t="s">
        <v>154</v>
      </c>
      <c r="H989" s="210">
        <v>2</v>
      </c>
      <c r="I989" s="211"/>
      <c r="J989" s="212">
        <f>ROUND(I989*H989,2)</f>
        <v>0</v>
      </c>
      <c r="K989" s="213"/>
      <c r="L989" s="214"/>
      <c r="M989" s="215" t="s">
        <v>19</v>
      </c>
      <c r="N989" s="216" t="s">
        <v>42</v>
      </c>
      <c r="O989" s="65"/>
      <c r="P989" s="185">
        <f>O989*H989</f>
        <v>0</v>
      </c>
      <c r="Q989" s="185">
        <v>0</v>
      </c>
      <c r="R989" s="185">
        <f>Q989*H989</f>
        <v>0</v>
      </c>
      <c r="S989" s="185">
        <v>0</v>
      </c>
      <c r="T989" s="186">
        <f>S989*H989</f>
        <v>0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R989" s="187" t="s">
        <v>574</v>
      </c>
      <c r="AT989" s="187" t="s">
        <v>159</v>
      </c>
      <c r="AU989" s="187" t="s">
        <v>151</v>
      </c>
      <c r="AY989" s="18" t="s">
        <v>136</v>
      </c>
      <c r="BE989" s="188">
        <f>IF(N989="základní",J989,0)</f>
        <v>0</v>
      </c>
      <c r="BF989" s="188">
        <f>IF(N989="snížená",J989,0)</f>
        <v>0</v>
      </c>
      <c r="BG989" s="188">
        <f>IF(N989="zákl. přenesená",J989,0)</f>
        <v>0</v>
      </c>
      <c r="BH989" s="188">
        <f>IF(N989="sníž. přenesená",J989,0)</f>
        <v>0</v>
      </c>
      <c r="BI989" s="188">
        <f>IF(N989="nulová",J989,0)</f>
        <v>0</v>
      </c>
      <c r="BJ989" s="18" t="s">
        <v>79</v>
      </c>
      <c r="BK989" s="188">
        <f>ROUND(I989*H989,2)</f>
        <v>0</v>
      </c>
      <c r="BL989" s="18" t="s">
        <v>476</v>
      </c>
      <c r="BM989" s="187" t="s">
        <v>1392</v>
      </c>
    </row>
    <row r="990" spans="1:65" s="2" customFormat="1" ht="19.5">
      <c r="A990" s="35"/>
      <c r="B990" s="36"/>
      <c r="C990" s="37"/>
      <c r="D990" s="196" t="s">
        <v>187</v>
      </c>
      <c r="E990" s="37"/>
      <c r="F990" s="217" t="s">
        <v>1169</v>
      </c>
      <c r="G990" s="37"/>
      <c r="H990" s="37"/>
      <c r="I990" s="191"/>
      <c r="J990" s="37"/>
      <c r="K990" s="37"/>
      <c r="L990" s="40"/>
      <c r="M990" s="192"/>
      <c r="N990" s="193"/>
      <c r="O990" s="65"/>
      <c r="P990" s="65"/>
      <c r="Q990" s="65"/>
      <c r="R990" s="65"/>
      <c r="S990" s="65"/>
      <c r="T990" s="66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T990" s="18" t="s">
        <v>187</v>
      </c>
      <c r="AU990" s="18" t="s">
        <v>151</v>
      </c>
    </row>
    <row r="991" spans="1:65" s="2" customFormat="1" ht="24.2" customHeight="1">
      <c r="A991" s="35"/>
      <c r="B991" s="36"/>
      <c r="C991" s="175" t="s">
        <v>1393</v>
      </c>
      <c r="D991" s="175" t="s">
        <v>138</v>
      </c>
      <c r="E991" s="176" t="s">
        <v>1394</v>
      </c>
      <c r="F991" s="177" t="s">
        <v>1395</v>
      </c>
      <c r="G991" s="178" t="s">
        <v>154</v>
      </c>
      <c r="H991" s="179">
        <v>1</v>
      </c>
      <c r="I991" s="180"/>
      <c r="J991" s="181">
        <f>ROUND(I991*H991,2)</f>
        <v>0</v>
      </c>
      <c r="K991" s="182"/>
      <c r="L991" s="40"/>
      <c r="M991" s="183" t="s">
        <v>19</v>
      </c>
      <c r="N991" s="184" t="s">
        <v>42</v>
      </c>
      <c r="O991" s="65"/>
      <c r="P991" s="185">
        <f>O991*H991</f>
        <v>0</v>
      </c>
      <c r="Q991" s="185">
        <v>0</v>
      </c>
      <c r="R991" s="185">
        <f>Q991*H991</f>
        <v>0</v>
      </c>
      <c r="S991" s="185">
        <v>0</v>
      </c>
      <c r="T991" s="186">
        <f>S991*H991</f>
        <v>0</v>
      </c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R991" s="187" t="s">
        <v>476</v>
      </c>
      <c r="AT991" s="187" t="s">
        <v>138</v>
      </c>
      <c r="AU991" s="187" t="s">
        <v>151</v>
      </c>
      <c r="AY991" s="18" t="s">
        <v>136</v>
      </c>
      <c r="BE991" s="188">
        <f>IF(N991="základní",J991,0)</f>
        <v>0</v>
      </c>
      <c r="BF991" s="188">
        <f>IF(N991="snížená",J991,0)</f>
        <v>0</v>
      </c>
      <c r="BG991" s="188">
        <f>IF(N991="zákl. přenesená",J991,0)</f>
        <v>0</v>
      </c>
      <c r="BH991" s="188">
        <f>IF(N991="sníž. přenesená",J991,0)</f>
        <v>0</v>
      </c>
      <c r="BI991" s="188">
        <f>IF(N991="nulová",J991,0)</f>
        <v>0</v>
      </c>
      <c r="BJ991" s="18" t="s">
        <v>79</v>
      </c>
      <c r="BK991" s="188">
        <f>ROUND(I991*H991,2)</f>
        <v>0</v>
      </c>
      <c r="BL991" s="18" t="s">
        <v>476</v>
      </c>
      <c r="BM991" s="187" t="s">
        <v>1396</v>
      </c>
    </row>
    <row r="992" spans="1:65" s="2" customFormat="1" ht="11.25">
      <c r="A992" s="35"/>
      <c r="B992" s="36"/>
      <c r="C992" s="37"/>
      <c r="D992" s="189" t="s">
        <v>144</v>
      </c>
      <c r="E992" s="37"/>
      <c r="F992" s="190" t="s">
        <v>1397</v>
      </c>
      <c r="G992" s="37"/>
      <c r="H992" s="37"/>
      <c r="I992" s="191"/>
      <c r="J992" s="37"/>
      <c r="K992" s="37"/>
      <c r="L992" s="40"/>
      <c r="M992" s="192"/>
      <c r="N992" s="193"/>
      <c r="O992" s="65"/>
      <c r="P992" s="65"/>
      <c r="Q992" s="65"/>
      <c r="R992" s="65"/>
      <c r="S992" s="65"/>
      <c r="T992" s="66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T992" s="18" t="s">
        <v>144</v>
      </c>
      <c r="AU992" s="18" t="s">
        <v>151</v>
      </c>
    </row>
    <row r="993" spans="1:65" s="2" customFormat="1" ht="24.2" customHeight="1">
      <c r="A993" s="35"/>
      <c r="B993" s="36"/>
      <c r="C993" s="175" t="s">
        <v>1398</v>
      </c>
      <c r="D993" s="175" t="s">
        <v>138</v>
      </c>
      <c r="E993" s="176" t="s">
        <v>1399</v>
      </c>
      <c r="F993" s="177" t="s">
        <v>1400</v>
      </c>
      <c r="G993" s="178" t="s">
        <v>154</v>
      </c>
      <c r="H993" s="179">
        <v>27</v>
      </c>
      <c r="I993" s="180"/>
      <c r="J993" s="181">
        <f>ROUND(I993*H993,2)</f>
        <v>0</v>
      </c>
      <c r="K993" s="182"/>
      <c r="L993" s="40"/>
      <c r="M993" s="183" t="s">
        <v>19</v>
      </c>
      <c r="N993" s="184" t="s">
        <v>42</v>
      </c>
      <c r="O993" s="65"/>
      <c r="P993" s="185">
        <f>O993*H993</f>
        <v>0</v>
      </c>
      <c r="Q993" s="185">
        <v>0</v>
      </c>
      <c r="R993" s="185">
        <f>Q993*H993</f>
        <v>0</v>
      </c>
      <c r="S993" s="185">
        <v>0</v>
      </c>
      <c r="T993" s="186">
        <f>S993*H993</f>
        <v>0</v>
      </c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R993" s="187" t="s">
        <v>476</v>
      </c>
      <c r="AT993" s="187" t="s">
        <v>138</v>
      </c>
      <c r="AU993" s="187" t="s">
        <v>151</v>
      </c>
      <c r="AY993" s="18" t="s">
        <v>136</v>
      </c>
      <c r="BE993" s="188">
        <f>IF(N993="základní",J993,0)</f>
        <v>0</v>
      </c>
      <c r="BF993" s="188">
        <f>IF(N993="snížená",J993,0)</f>
        <v>0</v>
      </c>
      <c r="BG993" s="188">
        <f>IF(N993="zákl. přenesená",J993,0)</f>
        <v>0</v>
      </c>
      <c r="BH993" s="188">
        <f>IF(N993="sníž. přenesená",J993,0)</f>
        <v>0</v>
      </c>
      <c r="BI993" s="188">
        <f>IF(N993="nulová",J993,0)</f>
        <v>0</v>
      </c>
      <c r="BJ993" s="18" t="s">
        <v>79</v>
      </c>
      <c r="BK993" s="188">
        <f>ROUND(I993*H993,2)</f>
        <v>0</v>
      </c>
      <c r="BL993" s="18" t="s">
        <v>476</v>
      </c>
      <c r="BM993" s="187" t="s">
        <v>1401</v>
      </c>
    </row>
    <row r="994" spans="1:65" s="2" customFormat="1" ht="11.25">
      <c r="A994" s="35"/>
      <c r="B994" s="36"/>
      <c r="C994" s="37"/>
      <c r="D994" s="189" t="s">
        <v>144</v>
      </c>
      <c r="E994" s="37"/>
      <c r="F994" s="190" t="s">
        <v>1402</v>
      </c>
      <c r="G994" s="37"/>
      <c r="H994" s="37"/>
      <c r="I994" s="191"/>
      <c r="J994" s="37"/>
      <c r="K994" s="37"/>
      <c r="L994" s="40"/>
      <c r="M994" s="192"/>
      <c r="N994" s="193"/>
      <c r="O994" s="65"/>
      <c r="P994" s="65"/>
      <c r="Q994" s="65"/>
      <c r="R994" s="65"/>
      <c r="S994" s="65"/>
      <c r="T994" s="66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T994" s="18" t="s">
        <v>144</v>
      </c>
      <c r="AU994" s="18" t="s">
        <v>151</v>
      </c>
    </row>
    <row r="995" spans="1:65" s="2" customFormat="1" ht="24.2" customHeight="1">
      <c r="A995" s="35"/>
      <c r="B995" s="36"/>
      <c r="C995" s="175" t="s">
        <v>1403</v>
      </c>
      <c r="D995" s="175" t="s">
        <v>138</v>
      </c>
      <c r="E995" s="176" t="s">
        <v>1404</v>
      </c>
      <c r="F995" s="177" t="s">
        <v>1405</v>
      </c>
      <c r="G995" s="178" t="s">
        <v>154</v>
      </c>
      <c r="H995" s="179">
        <v>27</v>
      </c>
      <c r="I995" s="180"/>
      <c r="J995" s="181">
        <f>ROUND(I995*H995,2)</f>
        <v>0</v>
      </c>
      <c r="K995" s="182"/>
      <c r="L995" s="40"/>
      <c r="M995" s="183" t="s">
        <v>19</v>
      </c>
      <c r="N995" s="184" t="s">
        <v>42</v>
      </c>
      <c r="O995" s="65"/>
      <c r="P995" s="185">
        <f>O995*H995</f>
        <v>0</v>
      </c>
      <c r="Q995" s="185">
        <v>0</v>
      </c>
      <c r="R995" s="185">
        <f>Q995*H995</f>
        <v>0</v>
      </c>
      <c r="S995" s="185">
        <v>0</v>
      </c>
      <c r="T995" s="186">
        <f>S995*H995</f>
        <v>0</v>
      </c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R995" s="187" t="s">
        <v>476</v>
      </c>
      <c r="AT995" s="187" t="s">
        <v>138</v>
      </c>
      <c r="AU995" s="187" t="s">
        <v>151</v>
      </c>
      <c r="AY995" s="18" t="s">
        <v>136</v>
      </c>
      <c r="BE995" s="188">
        <f>IF(N995="základní",J995,0)</f>
        <v>0</v>
      </c>
      <c r="BF995" s="188">
        <f>IF(N995="snížená",J995,0)</f>
        <v>0</v>
      </c>
      <c r="BG995" s="188">
        <f>IF(N995="zákl. přenesená",J995,0)</f>
        <v>0</v>
      </c>
      <c r="BH995" s="188">
        <f>IF(N995="sníž. přenesená",J995,0)</f>
        <v>0</v>
      </c>
      <c r="BI995" s="188">
        <f>IF(N995="nulová",J995,0)</f>
        <v>0</v>
      </c>
      <c r="BJ995" s="18" t="s">
        <v>79</v>
      </c>
      <c r="BK995" s="188">
        <f>ROUND(I995*H995,2)</f>
        <v>0</v>
      </c>
      <c r="BL995" s="18" t="s">
        <v>476</v>
      </c>
      <c r="BM995" s="187" t="s">
        <v>1406</v>
      </c>
    </row>
    <row r="996" spans="1:65" s="2" customFormat="1" ht="11.25">
      <c r="A996" s="35"/>
      <c r="B996" s="36"/>
      <c r="C996" s="37"/>
      <c r="D996" s="189" t="s">
        <v>144</v>
      </c>
      <c r="E996" s="37"/>
      <c r="F996" s="190" t="s">
        <v>1407</v>
      </c>
      <c r="G996" s="37"/>
      <c r="H996" s="37"/>
      <c r="I996" s="191"/>
      <c r="J996" s="37"/>
      <c r="K996" s="37"/>
      <c r="L996" s="40"/>
      <c r="M996" s="192"/>
      <c r="N996" s="193"/>
      <c r="O996" s="65"/>
      <c r="P996" s="65"/>
      <c r="Q996" s="65"/>
      <c r="R996" s="65"/>
      <c r="S996" s="65"/>
      <c r="T996" s="66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T996" s="18" t="s">
        <v>144</v>
      </c>
      <c r="AU996" s="18" t="s">
        <v>151</v>
      </c>
    </row>
    <row r="997" spans="1:65" s="2" customFormat="1" ht="24.2" customHeight="1">
      <c r="A997" s="35"/>
      <c r="B997" s="36"/>
      <c r="C997" s="175" t="s">
        <v>1408</v>
      </c>
      <c r="D997" s="175" t="s">
        <v>138</v>
      </c>
      <c r="E997" s="176" t="s">
        <v>1409</v>
      </c>
      <c r="F997" s="177" t="s">
        <v>1410</v>
      </c>
      <c r="G997" s="178" t="s">
        <v>154</v>
      </c>
      <c r="H997" s="179">
        <v>1</v>
      </c>
      <c r="I997" s="180"/>
      <c r="J997" s="181">
        <f>ROUND(I997*H997,2)</f>
        <v>0</v>
      </c>
      <c r="K997" s="182"/>
      <c r="L997" s="40"/>
      <c r="M997" s="183" t="s">
        <v>19</v>
      </c>
      <c r="N997" s="184" t="s">
        <v>42</v>
      </c>
      <c r="O997" s="65"/>
      <c r="P997" s="185">
        <f>O997*H997</f>
        <v>0</v>
      </c>
      <c r="Q997" s="185">
        <v>0</v>
      </c>
      <c r="R997" s="185">
        <f>Q997*H997</f>
        <v>0</v>
      </c>
      <c r="S997" s="185">
        <v>0</v>
      </c>
      <c r="T997" s="186">
        <f>S997*H997</f>
        <v>0</v>
      </c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R997" s="187" t="s">
        <v>476</v>
      </c>
      <c r="AT997" s="187" t="s">
        <v>138</v>
      </c>
      <c r="AU997" s="187" t="s">
        <v>151</v>
      </c>
      <c r="AY997" s="18" t="s">
        <v>136</v>
      </c>
      <c r="BE997" s="188">
        <f>IF(N997="základní",J997,0)</f>
        <v>0</v>
      </c>
      <c r="BF997" s="188">
        <f>IF(N997="snížená",J997,0)</f>
        <v>0</v>
      </c>
      <c r="BG997" s="188">
        <f>IF(N997="zákl. přenesená",J997,0)</f>
        <v>0</v>
      </c>
      <c r="BH997" s="188">
        <f>IF(N997="sníž. přenesená",J997,0)</f>
        <v>0</v>
      </c>
      <c r="BI997" s="188">
        <f>IF(N997="nulová",J997,0)</f>
        <v>0</v>
      </c>
      <c r="BJ997" s="18" t="s">
        <v>79</v>
      </c>
      <c r="BK997" s="188">
        <f>ROUND(I997*H997,2)</f>
        <v>0</v>
      </c>
      <c r="BL997" s="18" t="s">
        <v>476</v>
      </c>
      <c r="BM997" s="187" t="s">
        <v>1411</v>
      </c>
    </row>
    <row r="998" spans="1:65" s="2" customFormat="1" ht="11.25">
      <c r="A998" s="35"/>
      <c r="B998" s="36"/>
      <c r="C998" s="37"/>
      <c r="D998" s="189" t="s">
        <v>144</v>
      </c>
      <c r="E998" s="37"/>
      <c r="F998" s="190" t="s">
        <v>1412</v>
      </c>
      <c r="G998" s="37"/>
      <c r="H998" s="37"/>
      <c r="I998" s="191"/>
      <c r="J998" s="37"/>
      <c r="K998" s="37"/>
      <c r="L998" s="40"/>
      <c r="M998" s="192"/>
      <c r="N998" s="193"/>
      <c r="O998" s="65"/>
      <c r="P998" s="65"/>
      <c r="Q998" s="65"/>
      <c r="R998" s="65"/>
      <c r="S998" s="65"/>
      <c r="T998" s="66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T998" s="18" t="s">
        <v>144</v>
      </c>
      <c r="AU998" s="18" t="s">
        <v>151</v>
      </c>
    </row>
    <row r="999" spans="1:65" s="2" customFormat="1" ht="21.75" customHeight="1">
      <c r="A999" s="35"/>
      <c r="B999" s="36"/>
      <c r="C999" s="175" t="s">
        <v>1413</v>
      </c>
      <c r="D999" s="175" t="s">
        <v>138</v>
      </c>
      <c r="E999" s="176" t="s">
        <v>1414</v>
      </c>
      <c r="F999" s="177" t="s">
        <v>1415</v>
      </c>
      <c r="G999" s="178" t="s">
        <v>154</v>
      </c>
      <c r="H999" s="179">
        <v>1</v>
      </c>
      <c r="I999" s="180"/>
      <c r="J999" s="181">
        <f>ROUND(I999*H999,2)</f>
        <v>0</v>
      </c>
      <c r="K999" s="182"/>
      <c r="L999" s="40"/>
      <c r="M999" s="183" t="s">
        <v>19</v>
      </c>
      <c r="N999" s="184" t="s">
        <v>42</v>
      </c>
      <c r="O999" s="65"/>
      <c r="P999" s="185">
        <f>O999*H999</f>
        <v>0</v>
      </c>
      <c r="Q999" s="185">
        <v>0</v>
      </c>
      <c r="R999" s="185">
        <f>Q999*H999</f>
        <v>0</v>
      </c>
      <c r="S999" s="185">
        <v>0</v>
      </c>
      <c r="T999" s="186">
        <f>S999*H999</f>
        <v>0</v>
      </c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R999" s="187" t="s">
        <v>476</v>
      </c>
      <c r="AT999" s="187" t="s">
        <v>138</v>
      </c>
      <c r="AU999" s="187" t="s">
        <v>151</v>
      </c>
      <c r="AY999" s="18" t="s">
        <v>136</v>
      </c>
      <c r="BE999" s="188">
        <f>IF(N999="základní",J999,0)</f>
        <v>0</v>
      </c>
      <c r="BF999" s="188">
        <f>IF(N999="snížená",J999,0)</f>
        <v>0</v>
      </c>
      <c r="BG999" s="188">
        <f>IF(N999="zákl. přenesená",J999,0)</f>
        <v>0</v>
      </c>
      <c r="BH999" s="188">
        <f>IF(N999="sníž. přenesená",J999,0)</f>
        <v>0</v>
      </c>
      <c r="BI999" s="188">
        <f>IF(N999="nulová",J999,0)</f>
        <v>0</v>
      </c>
      <c r="BJ999" s="18" t="s">
        <v>79</v>
      </c>
      <c r="BK999" s="188">
        <f>ROUND(I999*H999,2)</f>
        <v>0</v>
      </c>
      <c r="BL999" s="18" t="s">
        <v>476</v>
      </c>
      <c r="BM999" s="187" t="s">
        <v>1416</v>
      </c>
    </row>
    <row r="1000" spans="1:65" s="2" customFormat="1" ht="11.25">
      <c r="A1000" s="35"/>
      <c r="B1000" s="36"/>
      <c r="C1000" s="37"/>
      <c r="D1000" s="189" t="s">
        <v>144</v>
      </c>
      <c r="E1000" s="37"/>
      <c r="F1000" s="190" t="s">
        <v>1417</v>
      </c>
      <c r="G1000" s="37"/>
      <c r="H1000" s="37"/>
      <c r="I1000" s="191"/>
      <c r="J1000" s="37"/>
      <c r="K1000" s="37"/>
      <c r="L1000" s="40"/>
      <c r="M1000" s="192"/>
      <c r="N1000" s="193"/>
      <c r="O1000" s="65"/>
      <c r="P1000" s="65"/>
      <c r="Q1000" s="65"/>
      <c r="R1000" s="65"/>
      <c r="S1000" s="65"/>
      <c r="T1000" s="66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T1000" s="18" t="s">
        <v>144</v>
      </c>
      <c r="AU1000" s="18" t="s">
        <v>151</v>
      </c>
    </row>
    <row r="1001" spans="1:65" s="2" customFormat="1" ht="24.2" customHeight="1">
      <c r="A1001" s="35"/>
      <c r="B1001" s="36"/>
      <c r="C1001" s="206" t="s">
        <v>1418</v>
      </c>
      <c r="D1001" s="206" t="s">
        <v>159</v>
      </c>
      <c r="E1001" s="207" t="s">
        <v>1419</v>
      </c>
      <c r="F1001" s="208" t="s">
        <v>1420</v>
      </c>
      <c r="G1001" s="209" t="s">
        <v>154</v>
      </c>
      <c r="H1001" s="210">
        <v>300</v>
      </c>
      <c r="I1001" s="211"/>
      <c r="J1001" s="212">
        <f>ROUND(I1001*H1001,2)</f>
        <v>0</v>
      </c>
      <c r="K1001" s="213"/>
      <c r="L1001" s="214"/>
      <c r="M1001" s="215" t="s">
        <v>19</v>
      </c>
      <c r="N1001" s="216" t="s">
        <v>42</v>
      </c>
      <c r="O1001" s="65"/>
      <c r="P1001" s="185">
        <f>O1001*H1001</f>
        <v>0</v>
      </c>
      <c r="Q1001" s="185">
        <v>1.9000000000000001E-4</v>
      </c>
      <c r="R1001" s="185">
        <f>Q1001*H1001</f>
        <v>5.7000000000000002E-2</v>
      </c>
      <c r="S1001" s="185">
        <v>0</v>
      </c>
      <c r="T1001" s="186">
        <f>S1001*H1001</f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187" t="s">
        <v>574</v>
      </c>
      <c r="AT1001" s="187" t="s">
        <v>159</v>
      </c>
      <c r="AU1001" s="187" t="s">
        <v>151</v>
      </c>
      <c r="AY1001" s="18" t="s">
        <v>136</v>
      </c>
      <c r="BE1001" s="188">
        <f>IF(N1001="základní",J1001,0)</f>
        <v>0</v>
      </c>
      <c r="BF1001" s="188">
        <f>IF(N1001="snížená",J1001,0)</f>
        <v>0</v>
      </c>
      <c r="BG1001" s="188">
        <f>IF(N1001="zákl. přenesená",J1001,0)</f>
        <v>0</v>
      </c>
      <c r="BH1001" s="188">
        <f>IF(N1001="sníž. přenesená",J1001,0)</f>
        <v>0</v>
      </c>
      <c r="BI1001" s="188">
        <f>IF(N1001="nulová",J1001,0)</f>
        <v>0</v>
      </c>
      <c r="BJ1001" s="18" t="s">
        <v>79</v>
      </c>
      <c r="BK1001" s="188">
        <f>ROUND(I1001*H1001,2)</f>
        <v>0</v>
      </c>
      <c r="BL1001" s="18" t="s">
        <v>476</v>
      </c>
      <c r="BM1001" s="187" t="s">
        <v>1421</v>
      </c>
    </row>
    <row r="1002" spans="1:65" s="2" customFormat="1" ht="19.5">
      <c r="A1002" s="35"/>
      <c r="B1002" s="36"/>
      <c r="C1002" s="37"/>
      <c r="D1002" s="196" t="s">
        <v>187</v>
      </c>
      <c r="E1002" s="37"/>
      <c r="F1002" s="217" t="s">
        <v>1169</v>
      </c>
      <c r="G1002" s="37"/>
      <c r="H1002" s="37"/>
      <c r="I1002" s="191"/>
      <c r="J1002" s="37"/>
      <c r="K1002" s="37"/>
      <c r="L1002" s="40"/>
      <c r="M1002" s="192"/>
      <c r="N1002" s="193"/>
      <c r="O1002" s="65"/>
      <c r="P1002" s="65"/>
      <c r="Q1002" s="65"/>
      <c r="R1002" s="65"/>
      <c r="S1002" s="65"/>
      <c r="T1002" s="66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T1002" s="18" t="s">
        <v>187</v>
      </c>
      <c r="AU1002" s="18" t="s">
        <v>151</v>
      </c>
    </row>
    <row r="1003" spans="1:65" s="2" customFormat="1" ht="37.9" customHeight="1">
      <c r="A1003" s="35"/>
      <c r="B1003" s="36"/>
      <c r="C1003" s="175" t="s">
        <v>1422</v>
      </c>
      <c r="D1003" s="175" t="s">
        <v>138</v>
      </c>
      <c r="E1003" s="176" t="s">
        <v>1423</v>
      </c>
      <c r="F1003" s="177" t="s">
        <v>1424</v>
      </c>
      <c r="G1003" s="178" t="s">
        <v>154</v>
      </c>
      <c r="H1003" s="179">
        <v>1</v>
      </c>
      <c r="I1003" s="180"/>
      <c r="J1003" s="181">
        <f>ROUND(I1003*H1003,2)</f>
        <v>0</v>
      </c>
      <c r="K1003" s="182"/>
      <c r="L1003" s="40"/>
      <c r="M1003" s="183" t="s">
        <v>19</v>
      </c>
      <c r="N1003" s="184" t="s">
        <v>42</v>
      </c>
      <c r="O1003" s="65"/>
      <c r="P1003" s="185">
        <f>O1003*H1003</f>
        <v>0</v>
      </c>
      <c r="Q1003" s="185">
        <v>0</v>
      </c>
      <c r="R1003" s="185">
        <f>Q1003*H1003</f>
        <v>0</v>
      </c>
      <c r="S1003" s="185">
        <v>0</v>
      </c>
      <c r="T1003" s="186">
        <f>S1003*H1003</f>
        <v>0</v>
      </c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R1003" s="187" t="s">
        <v>476</v>
      </c>
      <c r="AT1003" s="187" t="s">
        <v>138</v>
      </c>
      <c r="AU1003" s="187" t="s">
        <v>151</v>
      </c>
      <c r="AY1003" s="18" t="s">
        <v>136</v>
      </c>
      <c r="BE1003" s="188">
        <f>IF(N1003="základní",J1003,0)</f>
        <v>0</v>
      </c>
      <c r="BF1003" s="188">
        <f>IF(N1003="snížená",J1003,0)</f>
        <v>0</v>
      </c>
      <c r="BG1003" s="188">
        <f>IF(N1003="zákl. přenesená",J1003,0)</f>
        <v>0</v>
      </c>
      <c r="BH1003" s="188">
        <f>IF(N1003="sníž. přenesená",J1003,0)</f>
        <v>0</v>
      </c>
      <c r="BI1003" s="188">
        <f>IF(N1003="nulová",J1003,0)</f>
        <v>0</v>
      </c>
      <c r="BJ1003" s="18" t="s">
        <v>79</v>
      </c>
      <c r="BK1003" s="188">
        <f>ROUND(I1003*H1003,2)</f>
        <v>0</v>
      </c>
      <c r="BL1003" s="18" t="s">
        <v>476</v>
      </c>
      <c r="BM1003" s="187" t="s">
        <v>1425</v>
      </c>
    </row>
    <row r="1004" spans="1:65" s="2" customFormat="1" ht="11.25">
      <c r="A1004" s="35"/>
      <c r="B1004" s="36"/>
      <c r="C1004" s="37"/>
      <c r="D1004" s="189" t="s">
        <v>144</v>
      </c>
      <c r="E1004" s="37"/>
      <c r="F1004" s="190" t="s">
        <v>1426</v>
      </c>
      <c r="G1004" s="37"/>
      <c r="H1004" s="37"/>
      <c r="I1004" s="191"/>
      <c r="J1004" s="37"/>
      <c r="K1004" s="37"/>
      <c r="L1004" s="40"/>
      <c r="M1004" s="192"/>
      <c r="N1004" s="193"/>
      <c r="O1004" s="65"/>
      <c r="P1004" s="65"/>
      <c r="Q1004" s="65"/>
      <c r="R1004" s="65"/>
      <c r="S1004" s="65"/>
      <c r="T1004" s="66"/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T1004" s="18" t="s">
        <v>144</v>
      </c>
      <c r="AU1004" s="18" t="s">
        <v>151</v>
      </c>
    </row>
    <row r="1005" spans="1:65" s="2" customFormat="1" ht="24.2" customHeight="1">
      <c r="A1005" s="35"/>
      <c r="B1005" s="36"/>
      <c r="C1005" s="206" t="s">
        <v>1427</v>
      </c>
      <c r="D1005" s="206" t="s">
        <v>159</v>
      </c>
      <c r="E1005" s="207" t="s">
        <v>1428</v>
      </c>
      <c r="F1005" s="208" t="s">
        <v>1429</v>
      </c>
      <c r="G1005" s="209" t="s">
        <v>154</v>
      </c>
      <c r="H1005" s="210">
        <v>2</v>
      </c>
      <c r="I1005" s="211"/>
      <c r="J1005" s="212">
        <f>ROUND(I1005*H1005,2)</f>
        <v>0</v>
      </c>
      <c r="K1005" s="213"/>
      <c r="L1005" s="214"/>
      <c r="M1005" s="215" t="s">
        <v>19</v>
      </c>
      <c r="N1005" s="216" t="s">
        <v>42</v>
      </c>
      <c r="O1005" s="65"/>
      <c r="P1005" s="185">
        <f>O1005*H1005</f>
        <v>0</v>
      </c>
      <c r="Q1005" s="185">
        <v>5.9999999999999995E-4</v>
      </c>
      <c r="R1005" s="185">
        <f>Q1005*H1005</f>
        <v>1.1999999999999999E-3</v>
      </c>
      <c r="S1005" s="185">
        <v>0</v>
      </c>
      <c r="T1005" s="186">
        <f>S1005*H1005</f>
        <v>0</v>
      </c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R1005" s="187" t="s">
        <v>574</v>
      </c>
      <c r="AT1005" s="187" t="s">
        <v>159</v>
      </c>
      <c r="AU1005" s="187" t="s">
        <v>151</v>
      </c>
      <c r="AY1005" s="18" t="s">
        <v>136</v>
      </c>
      <c r="BE1005" s="188">
        <f>IF(N1005="základní",J1005,0)</f>
        <v>0</v>
      </c>
      <c r="BF1005" s="188">
        <f>IF(N1005="snížená",J1005,0)</f>
        <v>0</v>
      </c>
      <c r="BG1005" s="188">
        <f>IF(N1005="zákl. přenesená",J1005,0)</f>
        <v>0</v>
      </c>
      <c r="BH1005" s="188">
        <f>IF(N1005="sníž. přenesená",J1005,0)</f>
        <v>0</v>
      </c>
      <c r="BI1005" s="188">
        <f>IF(N1005="nulová",J1005,0)</f>
        <v>0</v>
      </c>
      <c r="BJ1005" s="18" t="s">
        <v>79</v>
      </c>
      <c r="BK1005" s="188">
        <f>ROUND(I1005*H1005,2)</f>
        <v>0</v>
      </c>
      <c r="BL1005" s="18" t="s">
        <v>476</v>
      </c>
      <c r="BM1005" s="187" t="s">
        <v>1430</v>
      </c>
    </row>
    <row r="1006" spans="1:65" s="2" customFormat="1" ht="16.5" customHeight="1">
      <c r="A1006" s="35"/>
      <c r="B1006" s="36"/>
      <c r="C1006" s="206" t="s">
        <v>1431</v>
      </c>
      <c r="D1006" s="206" t="s">
        <v>159</v>
      </c>
      <c r="E1006" s="207" t="s">
        <v>1432</v>
      </c>
      <c r="F1006" s="208" t="s">
        <v>1433</v>
      </c>
      <c r="G1006" s="209" t="s">
        <v>154</v>
      </c>
      <c r="H1006" s="210">
        <v>1</v>
      </c>
      <c r="I1006" s="211"/>
      <c r="J1006" s="212">
        <f>ROUND(I1006*H1006,2)</f>
        <v>0</v>
      </c>
      <c r="K1006" s="213"/>
      <c r="L1006" s="214"/>
      <c r="M1006" s="215" t="s">
        <v>19</v>
      </c>
      <c r="N1006" s="216" t="s">
        <v>42</v>
      </c>
      <c r="O1006" s="65"/>
      <c r="P1006" s="185">
        <f>O1006*H1006</f>
        <v>0</v>
      </c>
      <c r="Q1006" s="185">
        <v>2.9999999999999997E-4</v>
      </c>
      <c r="R1006" s="185">
        <f>Q1006*H1006</f>
        <v>2.9999999999999997E-4</v>
      </c>
      <c r="S1006" s="185">
        <v>0</v>
      </c>
      <c r="T1006" s="186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187" t="s">
        <v>574</v>
      </c>
      <c r="AT1006" s="187" t="s">
        <v>159</v>
      </c>
      <c r="AU1006" s="187" t="s">
        <v>151</v>
      </c>
      <c r="AY1006" s="18" t="s">
        <v>136</v>
      </c>
      <c r="BE1006" s="188">
        <f>IF(N1006="základní",J1006,0)</f>
        <v>0</v>
      </c>
      <c r="BF1006" s="188">
        <f>IF(N1006="snížená",J1006,0)</f>
        <v>0</v>
      </c>
      <c r="BG1006" s="188">
        <f>IF(N1006="zákl. přenesená",J1006,0)</f>
        <v>0</v>
      </c>
      <c r="BH1006" s="188">
        <f>IF(N1006="sníž. přenesená",J1006,0)</f>
        <v>0</v>
      </c>
      <c r="BI1006" s="188">
        <f>IF(N1006="nulová",J1006,0)</f>
        <v>0</v>
      </c>
      <c r="BJ1006" s="18" t="s">
        <v>79</v>
      </c>
      <c r="BK1006" s="188">
        <f>ROUND(I1006*H1006,2)</f>
        <v>0</v>
      </c>
      <c r="BL1006" s="18" t="s">
        <v>476</v>
      </c>
      <c r="BM1006" s="187" t="s">
        <v>1434</v>
      </c>
    </row>
    <row r="1007" spans="1:65" s="2" customFormat="1" ht="19.5">
      <c r="A1007" s="35"/>
      <c r="B1007" s="36"/>
      <c r="C1007" s="37"/>
      <c r="D1007" s="196" t="s">
        <v>187</v>
      </c>
      <c r="E1007" s="37"/>
      <c r="F1007" s="217" t="s">
        <v>1169</v>
      </c>
      <c r="G1007" s="37"/>
      <c r="H1007" s="37"/>
      <c r="I1007" s="191"/>
      <c r="J1007" s="37"/>
      <c r="K1007" s="37"/>
      <c r="L1007" s="40"/>
      <c r="M1007" s="192"/>
      <c r="N1007" s="193"/>
      <c r="O1007" s="65"/>
      <c r="P1007" s="65"/>
      <c r="Q1007" s="65"/>
      <c r="R1007" s="65"/>
      <c r="S1007" s="65"/>
      <c r="T1007" s="66"/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T1007" s="18" t="s">
        <v>187</v>
      </c>
      <c r="AU1007" s="18" t="s">
        <v>151</v>
      </c>
    </row>
    <row r="1008" spans="1:65" s="2" customFormat="1" ht="16.5" customHeight="1">
      <c r="A1008" s="35"/>
      <c r="B1008" s="36"/>
      <c r="C1008" s="206" t="s">
        <v>1435</v>
      </c>
      <c r="D1008" s="206" t="s">
        <v>159</v>
      </c>
      <c r="E1008" s="207" t="s">
        <v>1436</v>
      </c>
      <c r="F1008" s="208" t="s">
        <v>1437</v>
      </c>
      <c r="G1008" s="209" t="s">
        <v>154</v>
      </c>
      <c r="H1008" s="210">
        <v>54</v>
      </c>
      <c r="I1008" s="211"/>
      <c r="J1008" s="212">
        <f>ROUND(I1008*H1008,2)</f>
        <v>0</v>
      </c>
      <c r="K1008" s="213"/>
      <c r="L1008" s="214"/>
      <c r="M1008" s="215" t="s">
        <v>19</v>
      </c>
      <c r="N1008" s="216" t="s">
        <v>42</v>
      </c>
      <c r="O1008" s="65"/>
      <c r="P1008" s="185">
        <f>O1008*H1008</f>
        <v>0</v>
      </c>
      <c r="Q1008" s="185">
        <v>2.0000000000000002E-5</v>
      </c>
      <c r="R1008" s="185">
        <f>Q1008*H1008</f>
        <v>1.08E-3</v>
      </c>
      <c r="S1008" s="185">
        <v>0</v>
      </c>
      <c r="T1008" s="186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187" t="s">
        <v>574</v>
      </c>
      <c r="AT1008" s="187" t="s">
        <v>159</v>
      </c>
      <c r="AU1008" s="187" t="s">
        <v>151</v>
      </c>
      <c r="AY1008" s="18" t="s">
        <v>136</v>
      </c>
      <c r="BE1008" s="188">
        <f>IF(N1008="základní",J1008,0)</f>
        <v>0</v>
      </c>
      <c r="BF1008" s="188">
        <f>IF(N1008="snížená",J1008,0)</f>
        <v>0</v>
      </c>
      <c r="BG1008" s="188">
        <f>IF(N1008="zákl. přenesená",J1008,0)</f>
        <v>0</v>
      </c>
      <c r="BH1008" s="188">
        <f>IF(N1008="sníž. přenesená",J1008,0)</f>
        <v>0</v>
      </c>
      <c r="BI1008" s="188">
        <f>IF(N1008="nulová",J1008,0)</f>
        <v>0</v>
      </c>
      <c r="BJ1008" s="18" t="s">
        <v>79</v>
      </c>
      <c r="BK1008" s="188">
        <f>ROUND(I1008*H1008,2)</f>
        <v>0</v>
      </c>
      <c r="BL1008" s="18" t="s">
        <v>476</v>
      </c>
      <c r="BM1008" s="187" t="s">
        <v>1438</v>
      </c>
    </row>
    <row r="1009" spans="1:65" s="12" customFormat="1" ht="20.85" customHeight="1">
      <c r="B1009" s="159"/>
      <c r="C1009" s="160"/>
      <c r="D1009" s="161" t="s">
        <v>70</v>
      </c>
      <c r="E1009" s="173" t="s">
        <v>1439</v>
      </c>
      <c r="F1009" s="173" t="s">
        <v>1440</v>
      </c>
      <c r="G1009" s="160"/>
      <c r="H1009" s="160"/>
      <c r="I1009" s="163"/>
      <c r="J1009" s="174">
        <f>BK1009</f>
        <v>0</v>
      </c>
      <c r="K1009" s="160"/>
      <c r="L1009" s="165"/>
      <c r="M1009" s="166"/>
      <c r="N1009" s="167"/>
      <c r="O1009" s="167"/>
      <c r="P1009" s="168">
        <f>SUM(P1010:P1039)</f>
        <v>0</v>
      </c>
      <c r="Q1009" s="167"/>
      <c r="R1009" s="168">
        <f>SUM(R1010:R1039)</f>
        <v>4.4560000000000009E-2</v>
      </c>
      <c r="S1009" s="167"/>
      <c r="T1009" s="169">
        <f>SUM(T1010:T1039)</f>
        <v>0</v>
      </c>
      <c r="AR1009" s="170" t="s">
        <v>81</v>
      </c>
      <c r="AT1009" s="171" t="s">
        <v>70</v>
      </c>
      <c r="AU1009" s="171" t="s">
        <v>81</v>
      </c>
      <c r="AY1009" s="170" t="s">
        <v>136</v>
      </c>
      <c r="BK1009" s="172">
        <f>SUM(BK1010:BK1039)</f>
        <v>0</v>
      </c>
    </row>
    <row r="1010" spans="1:65" s="2" customFormat="1" ht="24.2" customHeight="1">
      <c r="A1010" s="35"/>
      <c r="B1010" s="36"/>
      <c r="C1010" s="175" t="s">
        <v>1441</v>
      </c>
      <c r="D1010" s="175" t="s">
        <v>138</v>
      </c>
      <c r="E1010" s="176" t="s">
        <v>1247</v>
      </c>
      <c r="F1010" s="177" t="s">
        <v>1248</v>
      </c>
      <c r="G1010" s="178" t="s">
        <v>154</v>
      </c>
      <c r="H1010" s="179">
        <v>8</v>
      </c>
      <c r="I1010" s="180"/>
      <c r="J1010" s="181">
        <f>ROUND(I1010*H1010,2)</f>
        <v>0</v>
      </c>
      <c r="K1010" s="182"/>
      <c r="L1010" s="40"/>
      <c r="M1010" s="183" t="s">
        <v>19</v>
      </c>
      <c r="N1010" s="184" t="s">
        <v>42</v>
      </c>
      <c r="O1010" s="65"/>
      <c r="P1010" s="185">
        <f>O1010*H1010</f>
        <v>0</v>
      </c>
      <c r="Q1010" s="185">
        <v>0</v>
      </c>
      <c r="R1010" s="185">
        <f>Q1010*H1010</f>
        <v>0</v>
      </c>
      <c r="S1010" s="185">
        <v>0</v>
      </c>
      <c r="T1010" s="186">
        <f>S1010*H1010</f>
        <v>0</v>
      </c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R1010" s="187" t="s">
        <v>476</v>
      </c>
      <c r="AT1010" s="187" t="s">
        <v>138</v>
      </c>
      <c r="AU1010" s="187" t="s">
        <v>151</v>
      </c>
      <c r="AY1010" s="18" t="s">
        <v>136</v>
      </c>
      <c r="BE1010" s="188">
        <f>IF(N1010="základní",J1010,0)</f>
        <v>0</v>
      </c>
      <c r="BF1010" s="188">
        <f>IF(N1010="snížená",J1010,0)</f>
        <v>0</v>
      </c>
      <c r="BG1010" s="188">
        <f>IF(N1010="zákl. přenesená",J1010,0)</f>
        <v>0</v>
      </c>
      <c r="BH1010" s="188">
        <f>IF(N1010="sníž. přenesená",J1010,0)</f>
        <v>0</v>
      </c>
      <c r="BI1010" s="188">
        <f>IF(N1010="nulová",J1010,0)</f>
        <v>0</v>
      </c>
      <c r="BJ1010" s="18" t="s">
        <v>79</v>
      </c>
      <c r="BK1010" s="188">
        <f>ROUND(I1010*H1010,2)</f>
        <v>0</v>
      </c>
      <c r="BL1010" s="18" t="s">
        <v>476</v>
      </c>
      <c r="BM1010" s="187" t="s">
        <v>1442</v>
      </c>
    </row>
    <row r="1011" spans="1:65" s="2" customFormat="1" ht="11.25">
      <c r="A1011" s="35"/>
      <c r="B1011" s="36"/>
      <c r="C1011" s="37"/>
      <c r="D1011" s="189" t="s">
        <v>144</v>
      </c>
      <c r="E1011" s="37"/>
      <c r="F1011" s="190" t="s">
        <v>1250</v>
      </c>
      <c r="G1011" s="37"/>
      <c r="H1011" s="37"/>
      <c r="I1011" s="191"/>
      <c r="J1011" s="37"/>
      <c r="K1011" s="37"/>
      <c r="L1011" s="40"/>
      <c r="M1011" s="192"/>
      <c r="N1011" s="193"/>
      <c r="O1011" s="65"/>
      <c r="P1011" s="65"/>
      <c r="Q1011" s="65"/>
      <c r="R1011" s="65"/>
      <c r="S1011" s="65"/>
      <c r="T1011" s="66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T1011" s="18" t="s">
        <v>144</v>
      </c>
      <c r="AU1011" s="18" t="s">
        <v>151</v>
      </c>
    </row>
    <row r="1012" spans="1:65" s="13" customFormat="1" ht="11.25">
      <c r="B1012" s="194"/>
      <c r="C1012" s="195"/>
      <c r="D1012" s="196" t="s">
        <v>157</v>
      </c>
      <c r="E1012" s="197" t="s">
        <v>19</v>
      </c>
      <c r="F1012" s="198" t="s">
        <v>1443</v>
      </c>
      <c r="G1012" s="195"/>
      <c r="H1012" s="199">
        <v>8</v>
      </c>
      <c r="I1012" s="200"/>
      <c r="J1012" s="195"/>
      <c r="K1012" s="195"/>
      <c r="L1012" s="201"/>
      <c r="M1012" s="202"/>
      <c r="N1012" s="203"/>
      <c r="O1012" s="203"/>
      <c r="P1012" s="203"/>
      <c r="Q1012" s="203"/>
      <c r="R1012" s="203"/>
      <c r="S1012" s="203"/>
      <c r="T1012" s="204"/>
      <c r="AT1012" s="205" t="s">
        <v>157</v>
      </c>
      <c r="AU1012" s="205" t="s">
        <v>151</v>
      </c>
      <c r="AV1012" s="13" t="s">
        <v>81</v>
      </c>
      <c r="AW1012" s="13" t="s">
        <v>32</v>
      </c>
      <c r="AX1012" s="13" t="s">
        <v>71</v>
      </c>
      <c r="AY1012" s="205" t="s">
        <v>136</v>
      </c>
    </row>
    <row r="1013" spans="1:65" s="2" customFormat="1" ht="24.2" customHeight="1">
      <c r="A1013" s="35"/>
      <c r="B1013" s="36"/>
      <c r="C1013" s="206" t="s">
        <v>1444</v>
      </c>
      <c r="D1013" s="206" t="s">
        <v>159</v>
      </c>
      <c r="E1013" s="207" t="s">
        <v>739</v>
      </c>
      <c r="F1013" s="208" t="s">
        <v>740</v>
      </c>
      <c r="G1013" s="209" t="s">
        <v>154</v>
      </c>
      <c r="H1013" s="210">
        <v>8</v>
      </c>
      <c r="I1013" s="211"/>
      <c r="J1013" s="212">
        <f>ROUND(I1013*H1013,2)</f>
        <v>0</v>
      </c>
      <c r="K1013" s="213"/>
      <c r="L1013" s="214"/>
      <c r="M1013" s="215" t="s">
        <v>19</v>
      </c>
      <c r="N1013" s="216" t="s">
        <v>42</v>
      </c>
      <c r="O1013" s="65"/>
      <c r="P1013" s="185">
        <f>O1013*H1013</f>
        <v>0</v>
      </c>
      <c r="Q1013" s="185">
        <v>4.0000000000000003E-5</v>
      </c>
      <c r="R1013" s="185">
        <f>Q1013*H1013</f>
        <v>3.2000000000000003E-4</v>
      </c>
      <c r="S1013" s="185">
        <v>0</v>
      </c>
      <c r="T1013" s="186">
        <f>S1013*H1013</f>
        <v>0</v>
      </c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R1013" s="187" t="s">
        <v>574</v>
      </c>
      <c r="AT1013" s="187" t="s">
        <v>159</v>
      </c>
      <c r="AU1013" s="187" t="s">
        <v>151</v>
      </c>
      <c r="AY1013" s="18" t="s">
        <v>136</v>
      </c>
      <c r="BE1013" s="188">
        <f>IF(N1013="základní",J1013,0)</f>
        <v>0</v>
      </c>
      <c r="BF1013" s="188">
        <f>IF(N1013="snížená",J1013,0)</f>
        <v>0</v>
      </c>
      <c r="BG1013" s="188">
        <f>IF(N1013="zákl. přenesená",J1013,0)</f>
        <v>0</v>
      </c>
      <c r="BH1013" s="188">
        <f>IF(N1013="sníž. přenesená",J1013,0)</f>
        <v>0</v>
      </c>
      <c r="BI1013" s="188">
        <f>IF(N1013="nulová",J1013,0)</f>
        <v>0</v>
      </c>
      <c r="BJ1013" s="18" t="s">
        <v>79</v>
      </c>
      <c r="BK1013" s="188">
        <f>ROUND(I1013*H1013,2)</f>
        <v>0</v>
      </c>
      <c r="BL1013" s="18" t="s">
        <v>476</v>
      </c>
      <c r="BM1013" s="187" t="s">
        <v>1445</v>
      </c>
    </row>
    <row r="1014" spans="1:65" s="2" customFormat="1" ht="29.25">
      <c r="A1014" s="35"/>
      <c r="B1014" s="36"/>
      <c r="C1014" s="37"/>
      <c r="D1014" s="196" t="s">
        <v>187</v>
      </c>
      <c r="E1014" s="37"/>
      <c r="F1014" s="217" t="s">
        <v>1446</v>
      </c>
      <c r="G1014" s="37"/>
      <c r="H1014" s="37"/>
      <c r="I1014" s="191"/>
      <c r="J1014" s="37"/>
      <c r="K1014" s="37"/>
      <c r="L1014" s="40"/>
      <c r="M1014" s="192"/>
      <c r="N1014" s="193"/>
      <c r="O1014" s="65"/>
      <c r="P1014" s="65"/>
      <c r="Q1014" s="65"/>
      <c r="R1014" s="65"/>
      <c r="S1014" s="65"/>
      <c r="T1014" s="66"/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T1014" s="18" t="s">
        <v>187</v>
      </c>
      <c r="AU1014" s="18" t="s">
        <v>151</v>
      </c>
    </row>
    <row r="1015" spans="1:65" s="2" customFormat="1" ht="24.2" customHeight="1">
      <c r="A1015" s="35"/>
      <c r="B1015" s="36"/>
      <c r="C1015" s="175" t="s">
        <v>1447</v>
      </c>
      <c r="D1015" s="175" t="s">
        <v>138</v>
      </c>
      <c r="E1015" s="176" t="s">
        <v>1448</v>
      </c>
      <c r="F1015" s="177" t="s">
        <v>1449</v>
      </c>
      <c r="G1015" s="178" t="s">
        <v>148</v>
      </c>
      <c r="H1015" s="179">
        <v>500</v>
      </c>
      <c r="I1015" s="180"/>
      <c r="J1015" s="181">
        <f>ROUND(I1015*H1015,2)</f>
        <v>0</v>
      </c>
      <c r="K1015" s="182"/>
      <c r="L1015" s="40"/>
      <c r="M1015" s="183" t="s">
        <v>19</v>
      </c>
      <c r="N1015" s="184" t="s">
        <v>42</v>
      </c>
      <c r="O1015" s="65"/>
      <c r="P1015" s="185">
        <f>O1015*H1015</f>
        <v>0</v>
      </c>
      <c r="Q1015" s="185">
        <v>0</v>
      </c>
      <c r="R1015" s="185">
        <f>Q1015*H1015</f>
        <v>0</v>
      </c>
      <c r="S1015" s="185">
        <v>0</v>
      </c>
      <c r="T1015" s="186">
        <f>S1015*H1015</f>
        <v>0</v>
      </c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R1015" s="187" t="s">
        <v>476</v>
      </c>
      <c r="AT1015" s="187" t="s">
        <v>138</v>
      </c>
      <c r="AU1015" s="187" t="s">
        <v>151</v>
      </c>
      <c r="AY1015" s="18" t="s">
        <v>136</v>
      </c>
      <c r="BE1015" s="188">
        <f>IF(N1015="základní",J1015,0)</f>
        <v>0</v>
      </c>
      <c r="BF1015" s="188">
        <f>IF(N1015="snížená",J1015,0)</f>
        <v>0</v>
      </c>
      <c r="BG1015" s="188">
        <f>IF(N1015="zákl. přenesená",J1015,0)</f>
        <v>0</v>
      </c>
      <c r="BH1015" s="188">
        <f>IF(N1015="sníž. přenesená",J1015,0)</f>
        <v>0</v>
      </c>
      <c r="BI1015" s="188">
        <f>IF(N1015="nulová",J1015,0)</f>
        <v>0</v>
      </c>
      <c r="BJ1015" s="18" t="s">
        <v>79</v>
      </c>
      <c r="BK1015" s="188">
        <f>ROUND(I1015*H1015,2)</f>
        <v>0</v>
      </c>
      <c r="BL1015" s="18" t="s">
        <v>476</v>
      </c>
      <c r="BM1015" s="187" t="s">
        <v>1450</v>
      </c>
    </row>
    <row r="1016" spans="1:65" s="2" customFormat="1" ht="11.25">
      <c r="A1016" s="35"/>
      <c r="B1016" s="36"/>
      <c r="C1016" s="37"/>
      <c r="D1016" s="189" t="s">
        <v>144</v>
      </c>
      <c r="E1016" s="37"/>
      <c r="F1016" s="190" t="s">
        <v>1451</v>
      </c>
      <c r="G1016" s="37"/>
      <c r="H1016" s="37"/>
      <c r="I1016" s="191"/>
      <c r="J1016" s="37"/>
      <c r="K1016" s="37"/>
      <c r="L1016" s="40"/>
      <c r="M1016" s="192"/>
      <c r="N1016" s="193"/>
      <c r="O1016" s="65"/>
      <c r="P1016" s="65"/>
      <c r="Q1016" s="65"/>
      <c r="R1016" s="65"/>
      <c r="S1016" s="65"/>
      <c r="T1016" s="66"/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T1016" s="18" t="s">
        <v>144</v>
      </c>
      <c r="AU1016" s="18" t="s">
        <v>151</v>
      </c>
    </row>
    <row r="1017" spans="1:65" s="2" customFormat="1" ht="33" customHeight="1">
      <c r="A1017" s="35"/>
      <c r="B1017" s="36"/>
      <c r="C1017" s="206" t="s">
        <v>1452</v>
      </c>
      <c r="D1017" s="206" t="s">
        <v>159</v>
      </c>
      <c r="E1017" s="207" t="s">
        <v>1453</v>
      </c>
      <c r="F1017" s="208" t="s">
        <v>1454</v>
      </c>
      <c r="G1017" s="209" t="s">
        <v>148</v>
      </c>
      <c r="H1017" s="210">
        <v>600</v>
      </c>
      <c r="I1017" s="211"/>
      <c r="J1017" s="212">
        <f>ROUND(I1017*H1017,2)</f>
        <v>0</v>
      </c>
      <c r="K1017" s="213"/>
      <c r="L1017" s="214"/>
      <c r="M1017" s="215" t="s">
        <v>19</v>
      </c>
      <c r="N1017" s="216" t="s">
        <v>42</v>
      </c>
      <c r="O1017" s="65"/>
      <c r="P1017" s="185">
        <f>O1017*H1017</f>
        <v>0</v>
      </c>
      <c r="Q1017" s="185">
        <v>6.0000000000000002E-5</v>
      </c>
      <c r="R1017" s="185">
        <f>Q1017*H1017</f>
        <v>3.6000000000000004E-2</v>
      </c>
      <c r="S1017" s="185">
        <v>0</v>
      </c>
      <c r="T1017" s="186">
        <f>S1017*H1017</f>
        <v>0</v>
      </c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R1017" s="187" t="s">
        <v>574</v>
      </c>
      <c r="AT1017" s="187" t="s">
        <v>159</v>
      </c>
      <c r="AU1017" s="187" t="s">
        <v>151</v>
      </c>
      <c r="AY1017" s="18" t="s">
        <v>136</v>
      </c>
      <c r="BE1017" s="188">
        <f>IF(N1017="základní",J1017,0)</f>
        <v>0</v>
      </c>
      <c r="BF1017" s="188">
        <f>IF(N1017="snížená",J1017,0)</f>
        <v>0</v>
      </c>
      <c r="BG1017" s="188">
        <f>IF(N1017="zákl. přenesená",J1017,0)</f>
        <v>0</v>
      </c>
      <c r="BH1017" s="188">
        <f>IF(N1017="sníž. přenesená",J1017,0)</f>
        <v>0</v>
      </c>
      <c r="BI1017" s="188">
        <f>IF(N1017="nulová",J1017,0)</f>
        <v>0</v>
      </c>
      <c r="BJ1017" s="18" t="s">
        <v>79</v>
      </c>
      <c r="BK1017" s="188">
        <f>ROUND(I1017*H1017,2)</f>
        <v>0</v>
      </c>
      <c r="BL1017" s="18" t="s">
        <v>476</v>
      </c>
      <c r="BM1017" s="187" t="s">
        <v>1455</v>
      </c>
    </row>
    <row r="1018" spans="1:65" s="2" customFormat="1" ht="29.25">
      <c r="A1018" s="35"/>
      <c r="B1018" s="36"/>
      <c r="C1018" s="37"/>
      <c r="D1018" s="196" t="s">
        <v>187</v>
      </c>
      <c r="E1018" s="37"/>
      <c r="F1018" s="217" t="s">
        <v>1446</v>
      </c>
      <c r="G1018" s="37"/>
      <c r="H1018" s="37"/>
      <c r="I1018" s="191"/>
      <c r="J1018" s="37"/>
      <c r="K1018" s="37"/>
      <c r="L1018" s="40"/>
      <c r="M1018" s="192"/>
      <c r="N1018" s="193"/>
      <c r="O1018" s="65"/>
      <c r="P1018" s="65"/>
      <c r="Q1018" s="65"/>
      <c r="R1018" s="65"/>
      <c r="S1018" s="65"/>
      <c r="T1018" s="66"/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T1018" s="18" t="s">
        <v>187</v>
      </c>
      <c r="AU1018" s="18" t="s">
        <v>151</v>
      </c>
    </row>
    <row r="1019" spans="1:65" s="13" customFormat="1" ht="11.25">
      <c r="B1019" s="194"/>
      <c r="C1019" s="195"/>
      <c r="D1019" s="196" t="s">
        <v>157</v>
      </c>
      <c r="E1019" s="195"/>
      <c r="F1019" s="198" t="s">
        <v>1456</v>
      </c>
      <c r="G1019" s="195"/>
      <c r="H1019" s="199">
        <v>600</v>
      </c>
      <c r="I1019" s="200"/>
      <c r="J1019" s="195"/>
      <c r="K1019" s="195"/>
      <c r="L1019" s="201"/>
      <c r="M1019" s="202"/>
      <c r="N1019" s="203"/>
      <c r="O1019" s="203"/>
      <c r="P1019" s="203"/>
      <c r="Q1019" s="203"/>
      <c r="R1019" s="203"/>
      <c r="S1019" s="203"/>
      <c r="T1019" s="204"/>
      <c r="AT1019" s="205" t="s">
        <v>157</v>
      </c>
      <c r="AU1019" s="205" t="s">
        <v>151</v>
      </c>
      <c r="AV1019" s="13" t="s">
        <v>81</v>
      </c>
      <c r="AW1019" s="13" t="s">
        <v>4</v>
      </c>
      <c r="AX1019" s="13" t="s">
        <v>79</v>
      </c>
      <c r="AY1019" s="205" t="s">
        <v>136</v>
      </c>
    </row>
    <row r="1020" spans="1:65" s="2" customFormat="1" ht="24.2" customHeight="1">
      <c r="A1020" s="35"/>
      <c r="B1020" s="36"/>
      <c r="C1020" s="175" t="s">
        <v>1457</v>
      </c>
      <c r="D1020" s="175" t="s">
        <v>138</v>
      </c>
      <c r="E1020" s="176" t="s">
        <v>1458</v>
      </c>
      <c r="F1020" s="177" t="s">
        <v>1459</v>
      </c>
      <c r="G1020" s="178" t="s">
        <v>154</v>
      </c>
      <c r="H1020" s="179">
        <v>16</v>
      </c>
      <c r="I1020" s="180"/>
      <c r="J1020" s="181">
        <f>ROUND(I1020*H1020,2)</f>
        <v>0</v>
      </c>
      <c r="K1020" s="182"/>
      <c r="L1020" s="40"/>
      <c r="M1020" s="183" t="s">
        <v>19</v>
      </c>
      <c r="N1020" s="184" t="s">
        <v>42</v>
      </c>
      <c r="O1020" s="65"/>
      <c r="P1020" s="185">
        <f>O1020*H1020</f>
        <v>0</v>
      </c>
      <c r="Q1020" s="185">
        <v>0</v>
      </c>
      <c r="R1020" s="185">
        <f>Q1020*H1020</f>
        <v>0</v>
      </c>
      <c r="S1020" s="185">
        <v>0</v>
      </c>
      <c r="T1020" s="186">
        <f>S1020*H1020</f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187" t="s">
        <v>476</v>
      </c>
      <c r="AT1020" s="187" t="s">
        <v>138</v>
      </c>
      <c r="AU1020" s="187" t="s">
        <v>151</v>
      </c>
      <c r="AY1020" s="18" t="s">
        <v>136</v>
      </c>
      <c r="BE1020" s="188">
        <f>IF(N1020="základní",J1020,0)</f>
        <v>0</v>
      </c>
      <c r="BF1020" s="188">
        <f>IF(N1020="snížená",J1020,0)</f>
        <v>0</v>
      </c>
      <c r="BG1020" s="188">
        <f>IF(N1020="zákl. přenesená",J1020,0)</f>
        <v>0</v>
      </c>
      <c r="BH1020" s="188">
        <f>IF(N1020="sníž. přenesená",J1020,0)</f>
        <v>0</v>
      </c>
      <c r="BI1020" s="188">
        <f>IF(N1020="nulová",J1020,0)</f>
        <v>0</v>
      </c>
      <c r="BJ1020" s="18" t="s">
        <v>79</v>
      </c>
      <c r="BK1020" s="188">
        <f>ROUND(I1020*H1020,2)</f>
        <v>0</v>
      </c>
      <c r="BL1020" s="18" t="s">
        <v>476</v>
      </c>
      <c r="BM1020" s="187" t="s">
        <v>1460</v>
      </c>
    </row>
    <row r="1021" spans="1:65" s="2" customFormat="1" ht="11.25">
      <c r="A1021" s="35"/>
      <c r="B1021" s="36"/>
      <c r="C1021" s="37"/>
      <c r="D1021" s="189" t="s">
        <v>144</v>
      </c>
      <c r="E1021" s="37"/>
      <c r="F1021" s="190" t="s">
        <v>1461</v>
      </c>
      <c r="G1021" s="37"/>
      <c r="H1021" s="37"/>
      <c r="I1021" s="191"/>
      <c r="J1021" s="37"/>
      <c r="K1021" s="37"/>
      <c r="L1021" s="40"/>
      <c r="M1021" s="192"/>
      <c r="N1021" s="193"/>
      <c r="O1021" s="65"/>
      <c r="P1021" s="65"/>
      <c r="Q1021" s="65"/>
      <c r="R1021" s="65"/>
      <c r="S1021" s="65"/>
      <c r="T1021" s="66"/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T1021" s="18" t="s">
        <v>144</v>
      </c>
      <c r="AU1021" s="18" t="s">
        <v>151</v>
      </c>
    </row>
    <row r="1022" spans="1:65" s="2" customFormat="1" ht="24.2" customHeight="1">
      <c r="A1022" s="35"/>
      <c r="B1022" s="36"/>
      <c r="C1022" s="206" t="s">
        <v>1462</v>
      </c>
      <c r="D1022" s="206" t="s">
        <v>159</v>
      </c>
      <c r="E1022" s="207" t="s">
        <v>1463</v>
      </c>
      <c r="F1022" s="208" t="s">
        <v>1464</v>
      </c>
      <c r="G1022" s="209" t="s">
        <v>154</v>
      </c>
      <c r="H1022" s="210">
        <v>16</v>
      </c>
      <c r="I1022" s="211"/>
      <c r="J1022" s="212">
        <f>ROUND(I1022*H1022,2)</f>
        <v>0</v>
      </c>
      <c r="K1022" s="213"/>
      <c r="L1022" s="214"/>
      <c r="M1022" s="215" t="s">
        <v>19</v>
      </c>
      <c r="N1022" s="216" t="s">
        <v>42</v>
      </c>
      <c r="O1022" s="65"/>
      <c r="P1022" s="185">
        <f>O1022*H1022</f>
        <v>0</v>
      </c>
      <c r="Q1022" s="185">
        <v>5.0000000000000002E-5</v>
      </c>
      <c r="R1022" s="185">
        <f>Q1022*H1022</f>
        <v>8.0000000000000004E-4</v>
      </c>
      <c r="S1022" s="185">
        <v>0</v>
      </c>
      <c r="T1022" s="186">
        <f>S1022*H1022</f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187" t="s">
        <v>574</v>
      </c>
      <c r="AT1022" s="187" t="s">
        <v>159</v>
      </c>
      <c r="AU1022" s="187" t="s">
        <v>151</v>
      </c>
      <c r="AY1022" s="18" t="s">
        <v>136</v>
      </c>
      <c r="BE1022" s="188">
        <f>IF(N1022="základní",J1022,0)</f>
        <v>0</v>
      </c>
      <c r="BF1022" s="188">
        <f>IF(N1022="snížená",J1022,0)</f>
        <v>0</v>
      </c>
      <c r="BG1022" s="188">
        <f>IF(N1022="zákl. přenesená",J1022,0)</f>
        <v>0</v>
      </c>
      <c r="BH1022" s="188">
        <f>IF(N1022="sníž. přenesená",J1022,0)</f>
        <v>0</v>
      </c>
      <c r="BI1022" s="188">
        <f>IF(N1022="nulová",J1022,0)</f>
        <v>0</v>
      </c>
      <c r="BJ1022" s="18" t="s">
        <v>79</v>
      </c>
      <c r="BK1022" s="188">
        <f>ROUND(I1022*H1022,2)</f>
        <v>0</v>
      </c>
      <c r="BL1022" s="18" t="s">
        <v>476</v>
      </c>
      <c r="BM1022" s="187" t="s">
        <v>1465</v>
      </c>
    </row>
    <row r="1023" spans="1:65" s="2" customFormat="1" ht="29.25">
      <c r="A1023" s="35"/>
      <c r="B1023" s="36"/>
      <c r="C1023" s="37"/>
      <c r="D1023" s="196" t="s">
        <v>187</v>
      </c>
      <c r="E1023" s="37"/>
      <c r="F1023" s="217" t="s">
        <v>1446</v>
      </c>
      <c r="G1023" s="37"/>
      <c r="H1023" s="37"/>
      <c r="I1023" s="191"/>
      <c r="J1023" s="37"/>
      <c r="K1023" s="37"/>
      <c r="L1023" s="40"/>
      <c r="M1023" s="192"/>
      <c r="N1023" s="193"/>
      <c r="O1023" s="65"/>
      <c r="P1023" s="65"/>
      <c r="Q1023" s="65"/>
      <c r="R1023" s="65"/>
      <c r="S1023" s="65"/>
      <c r="T1023" s="66"/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T1023" s="18" t="s">
        <v>187</v>
      </c>
      <c r="AU1023" s="18" t="s">
        <v>151</v>
      </c>
    </row>
    <row r="1024" spans="1:65" s="2" customFormat="1" ht="24.2" customHeight="1">
      <c r="A1024" s="35"/>
      <c r="B1024" s="36"/>
      <c r="C1024" s="175" t="s">
        <v>1466</v>
      </c>
      <c r="D1024" s="175" t="s">
        <v>138</v>
      </c>
      <c r="E1024" s="176" t="s">
        <v>1467</v>
      </c>
      <c r="F1024" s="177" t="s">
        <v>1468</v>
      </c>
      <c r="G1024" s="178" t="s">
        <v>154</v>
      </c>
      <c r="H1024" s="179">
        <v>1</v>
      </c>
      <c r="I1024" s="180"/>
      <c r="J1024" s="181">
        <f>ROUND(I1024*H1024,2)</f>
        <v>0</v>
      </c>
      <c r="K1024" s="182"/>
      <c r="L1024" s="40"/>
      <c r="M1024" s="183" t="s">
        <v>19</v>
      </c>
      <c r="N1024" s="184" t="s">
        <v>42</v>
      </c>
      <c r="O1024" s="65"/>
      <c r="P1024" s="185">
        <f>O1024*H1024</f>
        <v>0</v>
      </c>
      <c r="Q1024" s="185">
        <v>0</v>
      </c>
      <c r="R1024" s="185">
        <f>Q1024*H1024</f>
        <v>0</v>
      </c>
      <c r="S1024" s="185">
        <v>0</v>
      </c>
      <c r="T1024" s="186">
        <f>S1024*H1024</f>
        <v>0</v>
      </c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R1024" s="187" t="s">
        <v>476</v>
      </c>
      <c r="AT1024" s="187" t="s">
        <v>138</v>
      </c>
      <c r="AU1024" s="187" t="s">
        <v>151</v>
      </c>
      <c r="AY1024" s="18" t="s">
        <v>136</v>
      </c>
      <c r="BE1024" s="188">
        <f>IF(N1024="základní",J1024,0)</f>
        <v>0</v>
      </c>
      <c r="BF1024" s="188">
        <f>IF(N1024="snížená",J1024,0)</f>
        <v>0</v>
      </c>
      <c r="BG1024" s="188">
        <f>IF(N1024="zákl. přenesená",J1024,0)</f>
        <v>0</v>
      </c>
      <c r="BH1024" s="188">
        <f>IF(N1024="sníž. přenesená",J1024,0)</f>
        <v>0</v>
      </c>
      <c r="BI1024" s="188">
        <f>IF(N1024="nulová",J1024,0)</f>
        <v>0</v>
      </c>
      <c r="BJ1024" s="18" t="s">
        <v>79</v>
      </c>
      <c r="BK1024" s="188">
        <f>ROUND(I1024*H1024,2)</f>
        <v>0</v>
      </c>
      <c r="BL1024" s="18" t="s">
        <v>476</v>
      </c>
      <c r="BM1024" s="187" t="s">
        <v>1469</v>
      </c>
    </row>
    <row r="1025" spans="1:65" s="2" customFormat="1" ht="11.25">
      <c r="A1025" s="35"/>
      <c r="B1025" s="36"/>
      <c r="C1025" s="37"/>
      <c r="D1025" s="189" t="s">
        <v>144</v>
      </c>
      <c r="E1025" s="37"/>
      <c r="F1025" s="190" t="s">
        <v>1470</v>
      </c>
      <c r="G1025" s="37"/>
      <c r="H1025" s="37"/>
      <c r="I1025" s="191"/>
      <c r="J1025" s="37"/>
      <c r="K1025" s="37"/>
      <c r="L1025" s="40"/>
      <c r="M1025" s="192"/>
      <c r="N1025" s="193"/>
      <c r="O1025" s="65"/>
      <c r="P1025" s="65"/>
      <c r="Q1025" s="65"/>
      <c r="R1025" s="65"/>
      <c r="S1025" s="65"/>
      <c r="T1025" s="66"/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T1025" s="18" t="s">
        <v>144</v>
      </c>
      <c r="AU1025" s="18" t="s">
        <v>151</v>
      </c>
    </row>
    <row r="1026" spans="1:65" s="2" customFormat="1" ht="37.9" customHeight="1">
      <c r="A1026" s="35"/>
      <c r="B1026" s="36"/>
      <c r="C1026" s="206" t="s">
        <v>1471</v>
      </c>
      <c r="D1026" s="206" t="s">
        <v>159</v>
      </c>
      <c r="E1026" s="207" t="s">
        <v>1472</v>
      </c>
      <c r="F1026" s="208" t="s">
        <v>1473</v>
      </c>
      <c r="G1026" s="209" t="s">
        <v>154</v>
      </c>
      <c r="H1026" s="210">
        <v>1</v>
      </c>
      <c r="I1026" s="211"/>
      <c r="J1026" s="212">
        <f>ROUND(I1026*H1026,2)</f>
        <v>0</v>
      </c>
      <c r="K1026" s="213"/>
      <c r="L1026" s="214"/>
      <c r="M1026" s="215" t="s">
        <v>19</v>
      </c>
      <c r="N1026" s="216" t="s">
        <v>42</v>
      </c>
      <c r="O1026" s="65"/>
      <c r="P1026" s="185">
        <f>O1026*H1026</f>
        <v>0</v>
      </c>
      <c r="Q1026" s="185">
        <v>2E-3</v>
      </c>
      <c r="R1026" s="185">
        <f>Q1026*H1026</f>
        <v>2E-3</v>
      </c>
      <c r="S1026" s="185">
        <v>0</v>
      </c>
      <c r="T1026" s="186">
        <f>S1026*H1026</f>
        <v>0</v>
      </c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R1026" s="187" t="s">
        <v>574</v>
      </c>
      <c r="AT1026" s="187" t="s">
        <v>159</v>
      </c>
      <c r="AU1026" s="187" t="s">
        <v>151</v>
      </c>
      <c r="AY1026" s="18" t="s">
        <v>136</v>
      </c>
      <c r="BE1026" s="188">
        <f>IF(N1026="základní",J1026,0)</f>
        <v>0</v>
      </c>
      <c r="BF1026" s="188">
        <f>IF(N1026="snížená",J1026,0)</f>
        <v>0</v>
      </c>
      <c r="BG1026" s="188">
        <f>IF(N1026="zákl. přenesená",J1026,0)</f>
        <v>0</v>
      </c>
      <c r="BH1026" s="188">
        <f>IF(N1026="sníž. přenesená",J1026,0)</f>
        <v>0</v>
      </c>
      <c r="BI1026" s="188">
        <f>IF(N1026="nulová",J1026,0)</f>
        <v>0</v>
      </c>
      <c r="BJ1026" s="18" t="s">
        <v>79</v>
      </c>
      <c r="BK1026" s="188">
        <f>ROUND(I1026*H1026,2)</f>
        <v>0</v>
      </c>
      <c r="BL1026" s="18" t="s">
        <v>476</v>
      </c>
      <c r="BM1026" s="187" t="s">
        <v>1474</v>
      </c>
    </row>
    <row r="1027" spans="1:65" s="2" customFormat="1" ht="29.25">
      <c r="A1027" s="35"/>
      <c r="B1027" s="36"/>
      <c r="C1027" s="37"/>
      <c r="D1027" s="196" t="s">
        <v>187</v>
      </c>
      <c r="E1027" s="37"/>
      <c r="F1027" s="217" t="s">
        <v>1446</v>
      </c>
      <c r="G1027" s="37"/>
      <c r="H1027" s="37"/>
      <c r="I1027" s="191"/>
      <c r="J1027" s="37"/>
      <c r="K1027" s="37"/>
      <c r="L1027" s="40"/>
      <c r="M1027" s="192"/>
      <c r="N1027" s="193"/>
      <c r="O1027" s="65"/>
      <c r="P1027" s="65"/>
      <c r="Q1027" s="65"/>
      <c r="R1027" s="65"/>
      <c r="S1027" s="65"/>
      <c r="T1027" s="66"/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T1027" s="18" t="s">
        <v>187</v>
      </c>
      <c r="AU1027" s="18" t="s">
        <v>151</v>
      </c>
    </row>
    <row r="1028" spans="1:65" s="2" customFormat="1" ht="16.5" customHeight="1">
      <c r="A1028" s="35"/>
      <c r="B1028" s="36"/>
      <c r="C1028" s="206" t="s">
        <v>1475</v>
      </c>
      <c r="D1028" s="206" t="s">
        <v>159</v>
      </c>
      <c r="E1028" s="207" t="s">
        <v>1476</v>
      </c>
      <c r="F1028" s="208" t="s">
        <v>1477</v>
      </c>
      <c r="G1028" s="209" t="s">
        <v>154</v>
      </c>
      <c r="H1028" s="210">
        <v>1</v>
      </c>
      <c r="I1028" s="211"/>
      <c r="J1028" s="212">
        <f>ROUND(I1028*H1028,2)</f>
        <v>0</v>
      </c>
      <c r="K1028" s="213"/>
      <c r="L1028" s="214"/>
      <c r="M1028" s="215" t="s">
        <v>19</v>
      </c>
      <c r="N1028" s="216" t="s">
        <v>42</v>
      </c>
      <c r="O1028" s="65"/>
      <c r="P1028" s="185">
        <f>O1028*H1028</f>
        <v>0</v>
      </c>
      <c r="Q1028" s="185">
        <v>0</v>
      </c>
      <c r="R1028" s="185">
        <f>Q1028*H1028</f>
        <v>0</v>
      </c>
      <c r="S1028" s="185">
        <v>0</v>
      </c>
      <c r="T1028" s="186">
        <f>S1028*H1028</f>
        <v>0</v>
      </c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R1028" s="187" t="s">
        <v>574</v>
      </c>
      <c r="AT1028" s="187" t="s">
        <v>159</v>
      </c>
      <c r="AU1028" s="187" t="s">
        <v>151</v>
      </c>
      <c r="AY1028" s="18" t="s">
        <v>136</v>
      </c>
      <c r="BE1028" s="188">
        <f>IF(N1028="základní",J1028,0)</f>
        <v>0</v>
      </c>
      <c r="BF1028" s="188">
        <f>IF(N1028="snížená",J1028,0)</f>
        <v>0</v>
      </c>
      <c r="BG1028" s="188">
        <f>IF(N1028="zákl. přenesená",J1028,0)</f>
        <v>0</v>
      </c>
      <c r="BH1028" s="188">
        <f>IF(N1028="sníž. přenesená",J1028,0)</f>
        <v>0</v>
      </c>
      <c r="BI1028" s="188">
        <f>IF(N1028="nulová",J1028,0)</f>
        <v>0</v>
      </c>
      <c r="BJ1028" s="18" t="s">
        <v>79</v>
      </c>
      <c r="BK1028" s="188">
        <f>ROUND(I1028*H1028,2)</f>
        <v>0</v>
      </c>
      <c r="BL1028" s="18" t="s">
        <v>476</v>
      </c>
      <c r="BM1028" s="187" t="s">
        <v>1478</v>
      </c>
    </row>
    <row r="1029" spans="1:65" s="2" customFormat="1" ht="29.25">
      <c r="A1029" s="35"/>
      <c r="B1029" s="36"/>
      <c r="C1029" s="37"/>
      <c r="D1029" s="196" t="s">
        <v>187</v>
      </c>
      <c r="E1029" s="37"/>
      <c r="F1029" s="217" t="s">
        <v>1446</v>
      </c>
      <c r="G1029" s="37"/>
      <c r="H1029" s="37"/>
      <c r="I1029" s="191"/>
      <c r="J1029" s="37"/>
      <c r="K1029" s="37"/>
      <c r="L1029" s="40"/>
      <c r="M1029" s="192"/>
      <c r="N1029" s="193"/>
      <c r="O1029" s="65"/>
      <c r="P1029" s="65"/>
      <c r="Q1029" s="65"/>
      <c r="R1029" s="65"/>
      <c r="S1029" s="65"/>
      <c r="T1029" s="66"/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T1029" s="18" t="s">
        <v>187</v>
      </c>
      <c r="AU1029" s="18" t="s">
        <v>151</v>
      </c>
    </row>
    <row r="1030" spans="1:65" s="2" customFormat="1" ht="16.5" customHeight="1">
      <c r="A1030" s="35"/>
      <c r="B1030" s="36"/>
      <c r="C1030" s="175" t="s">
        <v>1479</v>
      </c>
      <c r="D1030" s="175" t="s">
        <v>138</v>
      </c>
      <c r="E1030" s="176" t="s">
        <v>1480</v>
      </c>
      <c r="F1030" s="177" t="s">
        <v>1481</v>
      </c>
      <c r="G1030" s="178" t="s">
        <v>154</v>
      </c>
      <c r="H1030" s="179">
        <v>8</v>
      </c>
      <c r="I1030" s="180"/>
      <c r="J1030" s="181">
        <f>ROUND(I1030*H1030,2)</f>
        <v>0</v>
      </c>
      <c r="K1030" s="182"/>
      <c r="L1030" s="40"/>
      <c r="M1030" s="183" t="s">
        <v>19</v>
      </c>
      <c r="N1030" s="184" t="s">
        <v>42</v>
      </c>
      <c r="O1030" s="65"/>
      <c r="P1030" s="185">
        <f>O1030*H1030</f>
        <v>0</v>
      </c>
      <c r="Q1030" s="185">
        <v>0</v>
      </c>
      <c r="R1030" s="185">
        <f>Q1030*H1030</f>
        <v>0</v>
      </c>
      <c r="S1030" s="185">
        <v>0</v>
      </c>
      <c r="T1030" s="186">
        <f>S1030*H1030</f>
        <v>0</v>
      </c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R1030" s="187" t="s">
        <v>476</v>
      </c>
      <c r="AT1030" s="187" t="s">
        <v>138</v>
      </c>
      <c r="AU1030" s="187" t="s">
        <v>151</v>
      </c>
      <c r="AY1030" s="18" t="s">
        <v>136</v>
      </c>
      <c r="BE1030" s="188">
        <f>IF(N1030="základní",J1030,0)</f>
        <v>0</v>
      </c>
      <c r="BF1030" s="188">
        <f>IF(N1030="snížená",J1030,0)</f>
        <v>0</v>
      </c>
      <c r="BG1030" s="188">
        <f>IF(N1030="zákl. přenesená",J1030,0)</f>
        <v>0</v>
      </c>
      <c r="BH1030" s="188">
        <f>IF(N1030="sníž. přenesená",J1030,0)</f>
        <v>0</v>
      </c>
      <c r="BI1030" s="188">
        <f>IF(N1030="nulová",J1030,0)</f>
        <v>0</v>
      </c>
      <c r="BJ1030" s="18" t="s">
        <v>79</v>
      </c>
      <c r="BK1030" s="188">
        <f>ROUND(I1030*H1030,2)</f>
        <v>0</v>
      </c>
      <c r="BL1030" s="18" t="s">
        <v>476</v>
      </c>
      <c r="BM1030" s="187" t="s">
        <v>1482</v>
      </c>
    </row>
    <row r="1031" spans="1:65" s="2" customFormat="1" ht="11.25">
      <c r="A1031" s="35"/>
      <c r="B1031" s="36"/>
      <c r="C1031" s="37"/>
      <c r="D1031" s="189" t="s">
        <v>144</v>
      </c>
      <c r="E1031" s="37"/>
      <c r="F1031" s="190" t="s">
        <v>1483</v>
      </c>
      <c r="G1031" s="37"/>
      <c r="H1031" s="37"/>
      <c r="I1031" s="191"/>
      <c r="J1031" s="37"/>
      <c r="K1031" s="37"/>
      <c r="L1031" s="40"/>
      <c r="M1031" s="192"/>
      <c r="N1031" s="193"/>
      <c r="O1031" s="65"/>
      <c r="P1031" s="65"/>
      <c r="Q1031" s="65"/>
      <c r="R1031" s="65"/>
      <c r="S1031" s="65"/>
      <c r="T1031" s="66"/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T1031" s="18" t="s">
        <v>144</v>
      </c>
      <c r="AU1031" s="18" t="s">
        <v>151</v>
      </c>
    </row>
    <row r="1032" spans="1:65" s="2" customFormat="1" ht="24.2" customHeight="1">
      <c r="A1032" s="35"/>
      <c r="B1032" s="36"/>
      <c r="C1032" s="206" t="s">
        <v>1484</v>
      </c>
      <c r="D1032" s="206" t="s">
        <v>159</v>
      </c>
      <c r="E1032" s="207" t="s">
        <v>1485</v>
      </c>
      <c r="F1032" s="208" t="s">
        <v>1486</v>
      </c>
      <c r="G1032" s="209" t="s">
        <v>154</v>
      </c>
      <c r="H1032" s="210">
        <v>8</v>
      </c>
      <c r="I1032" s="211"/>
      <c r="J1032" s="212">
        <f>ROUND(I1032*H1032,2)</f>
        <v>0</v>
      </c>
      <c r="K1032" s="213"/>
      <c r="L1032" s="214"/>
      <c r="M1032" s="215" t="s">
        <v>19</v>
      </c>
      <c r="N1032" s="216" t="s">
        <v>42</v>
      </c>
      <c r="O1032" s="65"/>
      <c r="P1032" s="185">
        <f>O1032*H1032</f>
        <v>0</v>
      </c>
      <c r="Q1032" s="185">
        <v>4.0000000000000002E-4</v>
      </c>
      <c r="R1032" s="185">
        <f>Q1032*H1032</f>
        <v>3.2000000000000002E-3</v>
      </c>
      <c r="S1032" s="185">
        <v>0</v>
      </c>
      <c r="T1032" s="186">
        <f>S1032*H1032</f>
        <v>0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R1032" s="187" t="s">
        <v>574</v>
      </c>
      <c r="AT1032" s="187" t="s">
        <v>159</v>
      </c>
      <c r="AU1032" s="187" t="s">
        <v>151</v>
      </c>
      <c r="AY1032" s="18" t="s">
        <v>136</v>
      </c>
      <c r="BE1032" s="188">
        <f>IF(N1032="základní",J1032,0)</f>
        <v>0</v>
      </c>
      <c r="BF1032" s="188">
        <f>IF(N1032="snížená",J1032,0)</f>
        <v>0</v>
      </c>
      <c r="BG1032" s="188">
        <f>IF(N1032="zákl. přenesená",J1032,0)</f>
        <v>0</v>
      </c>
      <c r="BH1032" s="188">
        <f>IF(N1032="sníž. přenesená",J1032,0)</f>
        <v>0</v>
      </c>
      <c r="BI1032" s="188">
        <f>IF(N1032="nulová",J1032,0)</f>
        <v>0</v>
      </c>
      <c r="BJ1032" s="18" t="s">
        <v>79</v>
      </c>
      <c r="BK1032" s="188">
        <f>ROUND(I1032*H1032,2)</f>
        <v>0</v>
      </c>
      <c r="BL1032" s="18" t="s">
        <v>476</v>
      </c>
      <c r="BM1032" s="187" t="s">
        <v>1487</v>
      </c>
    </row>
    <row r="1033" spans="1:65" s="2" customFormat="1" ht="29.25">
      <c r="A1033" s="35"/>
      <c r="B1033" s="36"/>
      <c r="C1033" s="37"/>
      <c r="D1033" s="196" t="s">
        <v>187</v>
      </c>
      <c r="E1033" s="37"/>
      <c r="F1033" s="217" t="s">
        <v>1446</v>
      </c>
      <c r="G1033" s="37"/>
      <c r="H1033" s="37"/>
      <c r="I1033" s="191"/>
      <c r="J1033" s="37"/>
      <c r="K1033" s="37"/>
      <c r="L1033" s="40"/>
      <c r="M1033" s="192"/>
      <c r="N1033" s="193"/>
      <c r="O1033" s="65"/>
      <c r="P1033" s="65"/>
      <c r="Q1033" s="65"/>
      <c r="R1033" s="65"/>
      <c r="S1033" s="65"/>
      <c r="T1033" s="66"/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T1033" s="18" t="s">
        <v>187</v>
      </c>
      <c r="AU1033" s="18" t="s">
        <v>151</v>
      </c>
    </row>
    <row r="1034" spans="1:65" s="2" customFormat="1" ht="24.2" customHeight="1">
      <c r="A1034" s="35"/>
      <c r="B1034" s="36"/>
      <c r="C1034" s="175" t="s">
        <v>1488</v>
      </c>
      <c r="D1034" s="175" t="s">
        <v>138</v>
      </c>
      <c r="E1034" s="176" t="s">
        <v>1489</v>
      </c>
      <c r="F1034" s="177" t="s">
        <v>1490</v>
      </c>
      <c r="G1034" s="178" t="s">
        <v>154</v>
      </c>
      <c r="H1034" s="179">
        <v>8</v>
      </c>
      <c r="I1034" s="180"/>
      <c r="J1034" s="181">
        <f>ROUND(I1034*H1034,2)</f>
        <v>0</v>
      </c>
      <c r="K1034" s="182"/>
      <c r="L1034" s="40"/>
      <c r="M1034" s="183" t="s">
        <v>19</v>
      </c>
      <c r="N1034" s="184" t="s">
        <v>42</v>
      </c>
      <c r="O1034" s="65"/>
      <c r="P1034" s="185">
        <f>O1034*H1034</f>
        <v>0</v>
      </c>
      <c r="Q1034" s="185">
        <v>0</v>
      </c>
      <c r="R1034" s="185">
        <f>Q1034*H1034</f>
        <v>0</v>
      </c>
      <c r="S1034" s="185">
        <v>0</v>
      </c>
      <c r="T1034" s="186">
        <f>S1034*H1034</f>
        <v>0</v>
      </c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R1034" s="187" t="s">
        <v>476</v>
      </c>
      <c r="AT1034" s="187" t="s">
        <v>138</v>
      </c>
      <c r="AU1034" s="187" t="s">
        <v>151</v>
      </c>
      <c r="AY1034" s="18" t="s">
        <v>136</v>
      </c>
      <c r="BE1034" s="188">
        <f>IF(N1034="základní",J1034,0)</f>
        <v>0</v>
      </c>
      <c r="BF1034" s="188">
        <f>IF(N1034="snížená",J1034,0)</f>
        <v>0</v>
      </c>
      <c r="BG1034" s="188">
        <f>IF(N1034="zákl. přenesená",J1034,0)</f>
        <v>0</v>
      </c>
      <c r="BH1034" s="188">
        <f>IF(N1034="sníž. přenesená",J1034,0)</f>
        <v>0</v>
      </c>
      <c r="BI1034" s="188">
        <f>IF(N1034="nulová",J1034,0)</f>
        <v>0</v>
      </c>
      <c r="BJ1034" s="18" t="s">
        <v>79</v>
      </c>
      <c r="BK1034" s="188">
        <f>ROUND(I1034*H1034,2)</f>
        <v>0</v>
      </c>
      <c r="BL1034" s="18" t="s">
        <v>476</v>
      </c>
      <c r="BM1034" s="187" t="s">
        <v>1491</v>
      </c>
    </row>
    <row r="1035" spans="1:65" s="2" customFormat="1" ht="11.25">
      <c r="A1035" s="35"/>
      <c r="B1035" s="36"/>
      <c r="C1035" s="37"/>
      <c r="D1035" s="189" t="s">
        <v>144</v>
      </c>
      <c r="E1035" s="37"/>
      <c r="F1035" s="190" t="s">
        <v>1492</v>
      </c>
      <c r="G1035" s="37"/>
      <c r="H1035" s="37"/>
      <c r="I1035" s="191"/>
      <c r="J1035" s="37"/>
      <c r="K1035" s="37"/>
      <c r="L1035" s="40"/>
      <c r="M1035" s="192"/>
      <c r="N1035" s="193"/>
      <c r="O1035" s="65"/>
      <c r="P1035" s="65"/>
      <c r="Q1035" s="65"/>
      <c r="R1035" s="65"/>
      <c r="S1035" s="65"/>
      <c r="T1035" s="66"/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T1035" s="18" t="s">
        <v>144</v>
      </c>
      <c r="AU1035" s="18" t="s">
        <v>151</v>
      </c>
    </row>
    <row r="1036" spans="1:65" s="2" customFormat="1" ht="24.2" customHeight="1">
      <c r="A1036" s="35"/>
      <c r="B1036" s="36"/>
      <c r="C1036" s="206" t="s">
        <v>1493</v>
      </c>
      <c r="D1036" s="206" t="s">
        <v>159</v>
      </c>
      <c r="E1036" s="207" t="s">
        <v>1494</v>
      </c>
      <c r="F1036" s="208" t="s">
        <v>1495</v>
      </c>
      <c r="G1036" s="209" t="s">
        <v>154</v>
      </c>
      <c r="H1036" s="210">
        <v>8</v>
      </c>
      <c r="I1036" s="211"/>
      <c r="J1036" s="212">
        <f>ROUND(I1036*H1036,2)</f>
        <v>0</v>
      </c>
      <c r="K1036" s="213"/>
      <c r="L1036" s="214"/>
      <c r="M1036" s="215" t="s">
        <v>19</v>
      </c>
      <c r="N1036" s="216" t="s">
        <v>42</v>
      </c>
      <c r="O1036" s="65"/>
      <c r="P1036" s="185">
        <f>O1036*H1036</f>
        <v>0</v>
      </c>
      <c r="Q1036" s="185">
        <v>2.7999999999999998E-4</v>
      </c>
      <c r="R1036" s="185">
        <f>Q1036*H1036</f>
        <v>2.2399999999999998E-3</v>
      </c>
      <c r="S1036" s="185">
        <v>0</v>
      </c>
      <c r="T1036" s="186">
        <f>S1036*H1036</f>
        <v>0</v>
      </c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R1036" s="187" t="s">
        <v>574</v>
      </c>
      <c r="AT1036" s="187" t="s">
        <v>159</v>
      </c>
      <c r="AU1036" s="187" t="s">
        <v>151</v>
      </c>
      <c r="AY1036" s="18" t="s">
        <v>136</v>
      </c>
      <c r="BE1036" s="188">
        <f>IF(N1036="základní",J1036,0)</f>
        <v>0</v>
      </c>
      <c r="BF1036" s="188">
        <f>IF(N1036="snížená",J1036,0)</f>
        <v>0</v>
      </c>
      <c r="BG1036" s="188">
        <f>IF(N1036="zákl. přenesená",J1036,0)</f>
        <v>0</v>
      </c>
      <c r="BH1036" s="188">
        <f>IF(N1036="sníž. přenesená",J1036,0)</f>
        <v>0</v>
      </c>
      <c r="BI1036" s="188">
        <f>IF(N1036="nulová",J1036,0)</f>
        <v>0</v>
      </c>
      <c r="BJ1036" s="18" t="s">
        <v>79</v>
      </c>
      <c r="BK1036" s="188">
        <f>ROUND(I1036*H1036,2)</f>
        <v>0</v>
      </c>
      <c r="BL1036" s="18" t="s">
        <v>476</v>
      </c>
      <c r="BM1036" s="187" t="s">
        <v>1496</v>
      </c>
    </row>
    <row r="1037" spans="1:65" s="2" customFormat="1" ht="29.25">
      <c r="A1037" s="35"/>
      <c r="B1037" s="36"/>
      <c r="C1037" s="37"/>
      <c r="D1037" s="196" t="s">
        <v>187</v>
      </c>
      <c r="E1037" s="37"/>
      <c r="F1037" s="217" t="s">
        <v>1446</v>
      </c>
      <c r="G1037" s="37"/>
      <c r="H1037" s="37"/>
      <c r="I1037" s="191"/>
      <c r="J1037" s="37"/>
      <c r="K1037" s="37"/>
      <c r="L1037" s="40"/>
      <c r="M1037" s="192"/>
      <c r="N1037" s="193"/>
      <c r="O1037" s="65"/>
      <c r="P1037" s="65"/>
      <c r="Q1037" s="65"/>
      <c r="R1037" s="65"/>
      <c r="S1037" s="65"/>
      <c r="T1037" s="66"/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T1037" s="18" t="s">
        <v>187</v>
      </c>
      <c r="AU1037" s="18" t="s">
        <v>151</v>
      </c>
    </row>
    <row r="1038" spans="1:65" s="2" customFormat="1" ht="24.2" customHeight="1">
      <c r="A1038" s="35"/>
      <c r="B1038" s="36"/>
      <c r="C1038" s="175" t="s">
        <v>1497</v>
      </c>
      <c r="D1038" s="175" t="s">
        <v>138</v>
      </c>
      <c r="E1038" s="176" t="s">
        <v>1498</v>
      </c>
      <c r="F1038" s="177" t="s">
        <v>1499</v>
      </c>
      <c r="G1038" s="178" t="s">
        <v>154</v>
      </c>
      <c r="H1038" s="179">
        <v>8</v>
      </c>
      <c r="I1038" s="180"/>
      <c r="J1038" s="181">
        <f>ROUND(I1038*H1038,2)</f>
        <v>0</v>
      </c>
      <c r="K1038" s="182"/>
      <c r="L1038" s="40"/>
      <c r="M1038" s="183" t="s">
        <v>19</v>
      </c>
      <c r="N1038" s="184" t="s">
        <v>42</v>
      </c>
      <c r="O1038" s="65"/>
      <c r="P1038" s="185">
        <f>O1038*H1038</f>
        <v>0</v>
      </c>
      <c r="Q1038" s="185">
        <v>0</v>
      </c>
      <c r="R1038" s="185">
        <f>Q1038*H1038</f>
        <v>0</v>
      </c>
      <c r="S1038" s="185">
        <v>0</v>
      </c>
      <c r="T1038" s="186">
        <f>S1038*H1038</f>
        <v>0</v>
      </c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R1038" s="187" t="s">
        <v>476</v>
      </c>
      <c r="AT1038" s="187" t="s">
        <v>138</v>
      </c>
      <c r="AU1038" s="187" t="s">
        <v>151</v>
      </c>
      <c r="AY1038" s="18" t="s">
        <v>136</v>
      </c>
      <c r="BE1038" s="188">
        <f>IF(N1038="základní",J1038,0)</f>
        <v>0</v>
      </c>
      <c r="BF1038" s="188">
        <f>IF(N1038="snížená",J1038,0)</f>
        <v>0</v>
      </c>
      <c r="BG1038" s="188">
        <f>IF(N1038="zákl. přenesená",J1038,0)</f>
        <v>0</v>
      </c>
      <c r="BH1038" s="188">
        <f>IF(N1038="sníž. přenesená",J1038,0)</f>
        <v>0</v>
      </c>
      <c r="BI1038" s="188">
        <f>IF(N1038="nulová",J1038,0)</f>
        <v>0</v>
      </c>
      <c r="BJ1038" s="18" t="s">
        <v>79</v>
      </c>
      <c r="BK1038" s="188">
        <f>ROUND(I1038*H1038,2)</f>
        <v>0</v>
      </c>
      <c r="BL1038" s="18" t="s">
        <v>476</v>
      </c>
      <c r="BM1038" s="187" t="s">
        <v>1500</v>
      </c>
    </row>
    <row r="1039" spans="1:65" s="2" customFormat="1" ht="11.25">
      <c r="A1039" s="35"/>
      <c r="B1039" s="36"/>
      <c r="C1039" s="37"/>
      <c r="D1039" s="189" t="s">
        <v>144</v>
      </c>
      <c r="E1039" s="37"/>
      <c r="F1039" s="190" t="s">
        <v>1501</v>
      </c>
      <c r="G1039" s="37"/>
      <c r="H1039" s="37"/>
      <c r="I1039" s="191"/>
      <c r="J1039" s="37"/>
      <c r="K1039" s="37"/>
      <c r="L1039" s="40"/>
      <c r="M1039" s="192"/>
      <c r="N1039" s="193"/>
      <c r="O1039" s="65"/>
      <c r="P1039" s="65"/>
      <c r="Q1039" s="65"/>
      <c r="R1039" s="65"/>
      <c r="S1039" s="65"/>
      <c r="T1039" s="66"/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T1039" s="18" t="s">
        <v>144</v>
      </c>
      <c r="AU1039" s="18" t="s">
        <v>151</v>
      </c>
    </row>
    <row r="1040" spans="1:65" s="12" customFormat="1" ht="20.85" customHeight="1">
      <c r="B1040" s="159"/>
      <c r="C1040" s="160"/>
      <c r="D1040" s="161" t="s">
        <v>70</v>
      </c>
      <c r="E1040" s="173" t="s">
        <v>1502</v>
      </c>
      <c r="F1040" s="173" t="s">
        <v>1503</v>
      </c>
      <c r="G1040" s="160"/>
      <c r="H1040" s="160"/>
      <c r="I1040" s="163"/>
      <c r="J1040" s="174">
        <f>BK1040</f>
        <v>0</v>
      </c>
      <c r="K1040" s="160"/>
      <c r="L1040" s="165"/>
      <c r="M1040" s="166"/>
      <c r="N1040" s="167"/>
      <c r="O1040" s="167"/>
      <c r="P1040" s="168">
        <f>SUM(P1041:P1097)</f>
        <v>0</v>
      </c>
      <c r="Q1040" s="167"/>
      <c r="R1040" s="168">
        <f>SUM(R1041:R1097)</f>
        <v>5.6060000000000006E-2</v>
      </c>
      <c r="S1040" s="167"/>
      <c r="T1040" s="169">
        <f>SUM(T1041:T1097)</f>
        <v>0</v>
      </c>
      <c r="AR1040" s="170" t="s">
        <v>81</v>
      </c>
      <c r="AT1040" s="171" t="s">
        <v>70</v>
      </c>
      <c r="AU1040" s="171" t="s">
        <v>81</v>
      </c>
      <c r="AY1040" s="170" t="s">
        <v>136</v>
      </c>
      <c r="BK1040" s="172">
        <f>SUM(BK1041:BK1097)</f>
        <v>0</v>
      </c>
    </row>
    <row r="1041" spans="1:65" s="2" customFormat="1" ht="24.2" customHeight="1">
      <c r="A1041" s="35"/>
      <c r="B1041" s="36"/>
      <c r="C1041" s="175" t="s">
        <v>1504</v>
      </c>
      <c r="D1041" s="175" t="s">
        <v>138</v>
      </c>
      <c r="E1041" s="176" t="s">
        <v>1247</v>
      </c>
      <c r="F1041" s="177" t="s">
        <v>1248</v>
      </c>
      <c r="G1041" s="178" t="s">
        <v>154</v>
      </c>
      <c r="H1041" s="179">
        <v>24</v>
      </c>
      <c r="I1041" s="180"/>
      <c r="J1041" s="181">
        <f>ROUND(I1041*H1041,2)</f>
        <v>0</v>
      </c>
      <c r="K1041" s="182"/>
      <c r="L1041" s="40"/>
      <c r="M1041" s="183" t="s">
        <v>19</v>
      </c>
      <c r="N1041" s="184" t="s">
        <v>42</v>
      </c>
      <c r="O1041" s="65"/>
      <c r="P1041" s="185">
        <f>O1041*H1041</f>
        <v>0</v>
      </c>
      <c r="Q1041" s="185">
        <v>0</v>
      </c>
      <c r="R1041" s="185">
        <f>Q1041*H1041</f>
        <v>0</v>
      </c>
      <c r="S1041" s="185">
        <v>0</v>
      </c>
      <c r="T1041" s="186">
        <f>S1041*H1041</f>
        <v>0</v>
      </c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R1041" s="187" t="s">
        <v>476</v>
      </c>
      <c r="AT1041" s="187" t="s">
        <v>138</v>
      </c>
      <c r="AU1041" s="187" t="s">
        <v>151</v>
      </c>
      <c r="AY1041" s="18" t="s">
        <v>136</v>
      </c>
      <c r="BE1041" s="188">
        <f>IF(N1041="základní",J1041,0)</f>
        <v>0</v>
      </c>
      <c r="BF1041" s="188">
        <f>IF(N1041="snížená",J1041,0)</f>
        <v>0</v>
      </c>
      <c r="BG1041" s="188">
        <f>IF(N1041="zákl. přenesená",J1041,0)</f>
        <v>0</v>
      </c>
      <c r="BH1041" s="188">
        <f>IF(N1041="sníž. přenesená",J1041,0)</f>
        <v>0</v>
      </c>
      <c r="BI1041" s="188">
        <f>IF(N1041="nulová",J1041,0)</f>
        <v>0</v>
      </c>
      <c r="BJ1041" s="18" t="s">
        <v>79</v>
      </c>
      <c r="BK1041" s="188">
        <f>ROUND(I1041*H1041,2)</f>
        <v>0</v>
      </c>
      <c r="BL1041" s="18" t="s">
        <v>476</v>
      </c>
      <c r="BM1041" s="187" t="s">
        <v>1505</v>
      </c>
    </row>
    <row r="1042" spans="1:65" s="2" customFormat="1" ht="11.25">
      <c r="A1042" s="35"/>
      <c r="B1042" s="36"/>
      <c r="C1042" s="37"/>
      <c r="D1042" s="189" t="s">
        <v>144</v>
      </c>
      <c r="E1042" s="37"/>
      <c r="F1042" s="190" t="s">
        <v>1250</v>
      </c>
      <c r="G1042" s="37"/>
      <c r="H1042" s="37"/>
      <c r="I1042" s="191"/>
      <c r="J1042" s="37"/>
      <c r="K1042" s="37"/>
      <c r="L1042" s="40"/>
      <c r="M1042" s="192"/>
      <c r="N1042" s="193"/>
      <c r="O1042" s="65"/>
      <c r="P1042" s="65"/>
      <c r="Q1042" s="65"/>
      <c r="R1042" s="65"/>
      <c r="S1042" s="65"/>
      <c r="T1042" s="66"/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T1042" s="18" t="s">
        <v>144</v>
      </c>
      <c r="AU1042" s="18" t="s">
        <v>151</v>
      </c>
    </row>
    <row r="1043" spans="1:65" s="13" customFormat="1" ht="11.25">
      <c r="B1043" s="194"/>
      <c r="C1043" s="195"/>
      <c r="D1043" s="196" t="s">
        <v>157</v>
      </c>
      <c r="E1043" s="197" t="s">
        <v>19</v>
      </c>
      <c r="F1043" s="198" t="s">
        <v>1506</v>
      </c>
      <c r="G1043" s="195"/>
      <c r="H1043" s="199">
        <v>24</v>
      </c>
      <c r="I1043" s="200"/>
      <c r="J1043" s="195"/>
      <c r="K1043" s="195"/>
      <c r="L1043" s="201"/>
      <c r="M1043" s="202"/>
      <c r="N1043" s="203"/>
      <c r="O1043" s="203"/>
      <c r="P1043" s="203"/>
      <c r="Q1043" s="203"/>
      <c r="R1043" s="203"/>
      <c r="S1043" s="203"/>
      <c r="T1043" s="204"/>
      <c r="AT1043" s="205" t="s">
        <v>157</v>
      </c>
      <c r="AU1043" s="205" t="s">
        <v>151</v>
      </c>
      <c r="AV1043" s="13" t="s">
        <v>81</v>
      </c>
      <c r="AW1043" s="13" t="s">
        <v>32</v>
      </c>
      <c r="AX1043" s="13" t="s">
        <v>71</v>
      </c>
      <c r="AY1043" s="205" t="s">
        <v>136</v>
      </c>
    </row>
    <row r="1044" spans="1:65" s="2" customFormat="1" ht="24.2" customHeight="1">
      <c r="A1044" s="35"/>
      <c r="B1044" s="36"/>
      <c r="C1044" s="206" t="s">
        <v>1507</v>
      </c>
      <c r="D1044" s="206" t="s">
        <v>159</v>
      </c>
      <c r="E1044" s="207" t="s">
        <v>739</v>
      </c>
      <c r="F1044" s="208" t="s">
        <v>740</v>
      </c>
      <c r="G1044" s="209" t="s">
        <v>154</v>
      </c>
      <c r="H1044" s="210">
        <v>24</v>
      </c>
      <c r="I1044" s="211"/>
      <c r="J1044" s="212">
        <f>ROUND(I1044*H1044,2)</f>
        <v>0</v>
      </c>
      <c r="K1044" s="213"/>
      <c r="L1044" s="214"/>
      <c r="M1044" s="215" t="s">
        <v>19</v>
      </c>
      <c r="N1044" s="216" t="s">
        <v>42</v>
      </c>
      <c r="O1044" s="65"/>
      <c r="P1044" s="185">
        <f>O1044*H1044</f>
        <v>0</v>
      </c>
      <c r="Q1044" s="185">
        <v>4.0000000000000003E-5</v>
      </c>
      <c r="R1044" s="185">
        <f>Q1044*H1044</f>
        <v>9.6000000000000013E-4</v>
      </c>
      <c r="S1044" s="185">
        <v>0</v>
      </c>
      <c r="T1044" s="186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187" t="s">
        <v>574</v>
      </c>
      <c r="AT1044" s="187" t="s">
        <v>159</v>
      </c>
      <c r="AU1044" s="187" t="s">
        <v>151</v>
      </c>
      <c r="AY1044" s="18" t="s">
        <v>136</v>
      </c>
      <c r="BE1044" s="188">
        <f>IF(N1044="základní",J1044,0)</f>
        <v>0</v>
      </c>
      <c r="BF1044" s="188">
        <f>IF(N1044="snížená",J1044,0)</f>
        <v>0</v>
      </c>
      <c r="BG1044" s="188">
        <f>IF(N1044="zákl. přenesená",J1044,0)</f>
        <v>0</v>
      </c>
      <c r="BH1044" s="188">
        <f>IF(N1044="sníž. přenesená",J1044,0)</f>
        <v>0</v>
      </c>
      <c r="BI1044" s="188">
        <f>IF(N1044="nulová",J1044,0)</f>
        <v>0</v>
      </c>
      <c r="BJ1044" s="18" t="s">
        <v>79</v>
      </c>
      <c r="BK1044" s="188">
        <f>ROUND(I1044*H1044,2)</f>
        <v>0</v>
      </c>
      <c r="BL1044" s="18" t="s">
        <v>476</v>
      </c>
      <c r="BM1044" s="187" t="s">
        <v>1508</v>
      </c>
    </row>
    <row r="1045" spans="1:65" s="2" customFormat="1" ht="29.25">
      <c r="A1045" s="35"/>
      <c r="B1045" s="36"/>
      <c r="C1045" s="37"/>
      <c r="D1045" s="196" t="s">
        <v>187</v>
      </c>
      <c r="E1045" s="37"/>
      <c r="F1045" s="217" t="s">
        <v>1446</v>
      </c>
      <c r="G1045" s="37"/>
      <c r="H1045" s="37"/>
      <c r="I1045" s="191"/>
      <c r="J1045" s="37"/>
      <c r="K1045" s="37"/>
      <c r="L1045" s="40"/>
      <c r="M1045" s="192"/>
      <c r="N1045" s="193"/>
      <c r="O1045" s="65"/>
      <c r="P1045" s="65"/>
      <c r="Q1045" s="65"/>
      <c r="R1045" s="65"/>
      <c r="S1045" s="65"/>
      <c r="T1045" s="66"/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T1045" s="18" t="s">
        <v>187</v>
      </c>
      <c r="AU1045" s="18" t="s">
        <v>151</v>
      </c>
    </row>
    <row r="1046" spans="1:65" s="2" customFormat="1" ht="24.2" customHeight="1">
      <c r="A1046" s="35"/>
      <c r="B1046" s="36"/>
      <c r="C1046" s="175" t="s">
        <v>1509</v>
      </c>
      <c r="D1046" s="175" t="s">
        <v>138</v>
      </c>
      <c r="E1046" s="176" t="s">
        <v>1510</v>
      </c>
      <c r="F1046" s="177" t="s">
        <v>1511</v>
      </c>
      <c r="G1046" s="178" t="s">
        <v>148</v>
      </c>
      <c r="H1046" s="179">
        <v>50</v>
      </c>
      <c r="I1046" s="180"/>
      <c r="J1046" s="181">
        <f>ROUND(I1046*H1046,2)</f>
        <v>0</v>
      </c>
      <c r="K1046" s="182"/>
      <c r="L1046" s="40"/>
      <c r="M1046" s="183" t="s">
        <v>19</v>
      </c>
      <c r="N1046" s="184" t="s">
        <v>42</v>
      </c>
      <c r="O1046" s="65"/>
      <c r="P1046" s="185">
        <f>O1046*H1046</f>
        <v>0</v>
      </c>
      <c r="Q1046" s="185">
        <v>0</v>
      </c>
      <c r="R1046" s="185">
        <f>Q1046*H1046</f>
        <v>0</v>
      </c>
      <c r="S1046" s="185">
        <v>0</v>
      </c>
      <c r="T1046" s="186">
        <f>S1046*H1046</f>
        <v>0</v>
      </c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R1046" s="187" t="s">
        <v>476</v>
      </c>
      <c r="AT1046" s="187" t="s">
        <v>138</v>
      </c>
      <c r="AU1046" s="187" t="s">
        <v>151</v>
      </c>
      <c r="AY1046" s="18" t="s">
        <v>136</v>
      </c>
      <c r="BE1046" s="188">
        <f>IF(N1046="základní",J1046,0)</f>
        <v>0</v>
      </c>
      <c r="BF1046" s="188">
        <f>IF(N1046="snížená",J1046,0)</f>
        <v>0</v>
      </c>
      <c r="BG1046" s="188">
        <f>IF(N1046="zákl. přenesená",J1046,0)</f>
        <v>0</v>
      </c>
      <c r="BH1046" s="188">
        <f>IF(N1046="sníž. přenesená",J1046,0)</f>
        <v>0</v>
      </c>
      <c r="BI1046" s="188">
        <f>IF(N1046="nulová",J1046,0)</f>
        <v>0</v>
      </c>
      <c r="BJ1046" s="18" t="s">
        <v>79</v>
      </c>
      <c r="BK1046" s="188">
        <f>ROUND(I1046*H1046,2)</f>
        <v>0</v>
      </c>
      <c r="BL1046" s="18" t="s">
        <v>476</v>
      </c>
      <c r="BM1046" s="187" t="s">
        <v>1512</v>
      </c>
    </row>
    <row r="1047" spans="1:65" s="2" customFormat="1" ht="11.25">
      <c r="A1047" s="35"/>
      <c r="B1047" s="36"/>
      <c r="C1047" s="37"/>
      <c r="D1047" s="189" t="s">
        <v>144</v>
      </c>
      <c r="E1047" s="37"/>
      <c r="F1047" s="190" t="s">
        <v>1513</v>
      </c>
      <c r="G1047" s="37"/>
      <c r="H1047" s="37"/>
      <c r="I1047" s="191"/>
      <c r="J1047" s="37"/>
      <c r="K1047" s="37"/>
      <c r="L1047" s="40"/>
      <c r="M1047" s="192"/>
      <c r="N1047" s="193"/>
      <c r="O1047" s="65"/>
      <c r="P1047" s="65"/>
      <c r="Q1047" s="65"/>
      <c r="R1047" s="65"/>
      <c r="S1047" s="65"/>
      <c r="T1047" s="66"/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T1047" s="18" t="s">
        <v>144</v>
      </c>
      <c r="AU1047" s="18" t="s">
        <v>151</v>
      </c>
    </row>
    <row r="1048" spans="1:65" s="2" customFormat="1" ht="24.2" customHeight="1">
      <c r="A1048" s="35"/>
      <c r="B1048" s="36"/>
      <c r="C1048" s="206" t="s">
        <v>1514</v>
      </c>
      <c r="D1048" s="206" t="s">
        <v>159</v>
      </c>
      <c r="E1048" s="207" t="s">
        <v>1515</v>
      </c>
      <c r="F1048" s="208" t="s">
        <v>1516</v>
      </c>
      <c r="G1048" s="209" t="s">
        <v>154</v>
      </c>
      <c r="H1048" s="210">
        <v>50</v>
      </c>
      <c r="I1048" s="211"/>
      <c r="J1048" s="212">
        <f>ROUND(I1048*H1048,2)</f>
        <v>0</v>
      </c>
      <c r="K1048" s="213"/>
      <c r="L1048" s="214"/>
      <c r="M1048" s="215" t="s">
        <v>19</v>
      </c>
      <c r="N1048" s="216" t="s">
        <v>42</v>
      </c>
      <c r="O1048" s="65"/>
      <c r="P1048" s="185">
        <f>O1048*H1048</f>
        <v>0</v>
      </c>
      <c r="Q1048" s="185">
        <v>4.0000000000000003E-5</v>
      </c>
      <c r="R1048" s="185">
        <f>Q1048*H1048</f>
        <v>2E-3</v>
      </c>
      <c r="S1048" s="185">
        <v>0</v>
      </c>
      <c r="T1048" s="186">
        <f>S1048*H1048</f>
        <v>0</v>
      </c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R1048" s="187" t="s">
        <v>574</v>
      </c>
      <c r="AT1048" s="187" t="s">
        <v>159</v>
      </c>
      <c r="AU1048" s="187" t="s">
        <v>151</v>
      </c>
      <c r="AY1048" s="18" t="s">
        <v>136</v>
      </c>
      <c r="BE1048" s="188">
        <f>IF(N1048="základní",J1048,0)</f>
        <v>0</v>
      </c>
      <c r="BF1048" s="188">
        <f>IF(N1048="snížená",J1048,0)</f>
        <v>0</v>
      </c>
      <c r="BG1048" s="188">
        <f>IF(N1048="zákl. přenesená",J1048,0)</f>
        <v>0</v>
      </c>
      <c r="BH1048" s="188">
        <f>IF(N1048="sníž. přenesená",J1048,0)</f>
        <v>0</v>
      </c>
      <c r="BI1048" s="188">
        <f>IF(N1048="nulová",J1048,0)</f>
        <v>0</v>
      </c>
      <c r="BJ1048" s="18" t="s">
        <v>79</v>
      </c>
      <c r="BK1048" s="188">
        <f>ROUND(I1048*H1048,2)</f>
        <v>0</v>
      </c>
      <c r="BL1048" s="18" t="s">
        <v>476</v>
      </c>
      <c r="BM1048" s="187" t="s">
        <v>1517</v>
      </c>
    </row>
    <row r="1049" spans="1:65" s="2" customFormat="1" ht="29.25">
      <c r="A1049" s="35"/>
      <c r="B1049" s="36"/>
      <c r="C1049" s="37"/>
      <c r="D1049" s="196" t="s">
        <v>187</v>
      </c>
      <c r="E1049" s="37"/>
      <c r="F1049" s="217" t="s">
        <v>1446</v>
      </c>
      <c r="G1049" s="37"/>
      <c r="H1049" s="37"/>
      <c r="I1049" s="191"/>
      <c r="J1049" s="37"/>
      <c r="K1049" s="37"/>
      <c r="L1049" s="40"/>
      <c r="M1049" s="192"/>
      <c r="N1049" s="193"/>
      <c r="O1049" s="65"/>
      <c r="P1049" s="65"/>
      <c r="Q1049" s="65"/>
      <c r="R1049" s="65"/>
      <c r="S1049" s="65"/>
      <c r="T1049" s="66"/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T1049" s="18" t="s">
        <v>187</v>
      </c>
      <c r="AU1049" s="18" t="s">
        <v>151</v>
      </c>
    </row>
    <row r="1050" spans="1:65" s="13" customFormat="1" ht="11.25">
      <c r="B1050" s="194"/>
      <c r="C1050" s="195"/>
      <c r="D1050" s="196" t="s">
        <v>157</v>
      </c>
      <c r="E1050" s="195"/>
      <c r="F1050" s="198" t="s">
        <v>1518</v>
      </c>
      <c r="G1050" s="195"/>
      <c r="H1050" s="199">
        <v>50</v>
      </c>
      <c r="I1050" s="200"/>
      <c r="J1050" s="195"/>
      <c r="K1050" s="195"/>
      <c r="L1050" s="201"/>
      <c r="M1050" s="202"/>
      <c r="N1050" s="203"/>
      <c r="O1050" s="203"/>
      <c r="P1050" s="203"/>
      <c r="Q1050" s="203"/>
      <c r="R1050" s="203"/>
      <c r="S1050" s="203"/>
      <c r="T1050" s="204"/>
      <c r="AT1050" s="205" t="s">
        <v>157</v>
      </c>
      <c r="AU1050" s="205" t="s">
        <v>151</v>
      </c>
      <c r="AV1050" s="13" t="s">
        <v>81</v>
      </c>
      <c r="AW1050" s="13" t="s">
        <v>4</v>
      </c>
      <c r="AX1050" s="13" t="s">
        <v>79</v>
      </c>
      <c r="AY1050" s="205" t="s">
        <v>136</v>
      </c>
    </row>
    <row r="1051" spans="1:65" s="2" customFormat="1" ht="24.2" customHeight="1">
      <c r="A1051" s="35"/>
      <c r="B1051" s="36"/>
      <c r="C1051" s="175" t="s">
        <v>1519</v>
      </c>
      <c r="D1051" s="175" t="s">
        <v>138</v>
      </c>
      <c r="E1051" s="176" t="s">
        <v>1255</v>
      </c>
      <c r="F1051" s="177" t="s">
        <v>1256</v>
      </c>
      <c r="G1051" s="178" t="s">
        <v>148</v>
      </c>
      <c r="H1051" s="179">
        <v>10</v>
      </c>
      <c r="I1051" s="180"/>
      <c r="J1051" s="181">
        <f>ROUND(I1051*H1051,2)</f>
        <v>0</v>
      </c>
      <c r="K1051" s="182"/>
      <c r="L1051" s="40"/>
      <c r="M1051" s="183" t="s">
        <v>19</v>
      </c>
      <c r="N1051" s="184" t="s">
        <v>42</v>
      </c>
      <c r="O1051" s="65"/>
      <c r="P1051" s="185">
        <f>O1051*H1051</f>
        <v>0</v>
      </c>
      <c r="Q1051" s="185">
        <v>0</v>
      </c>
      <c r="R1051" s="185">
        <f>Q1051*H1051</f>
        <v>0</v>
      </c>
      <c r="S1051" s="185">
        <v>0</v>
      </c>
      <c r="T1051" s="186">
        <f>S1051*H1051</f>
        <v>0</v>
      </c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R1051" s="187" t="s">
        <v>476</v>
      </c>
      <c r="AT1051" s="187" t="s">
        <v>138</v>
      </c>
      <c r="AU1051" s="187" t="s">
        <v>151</v>
      </c>
      <c r="AY1051" s="18" t="s">
        <v>136</v>
      </c>
      <c r="BE1051" s="188">
        <f>IF(N1051="základní",J1051,0)</f>
        <v>0</v>
      </c>
      <c r="BF1051" s="188">
        <f>IF(N1051="snížená",J1051,0)</f>
        <v>0</v>
      </c>
      <c r="BG1051" s="188">
        <f>IF(N1051="zákl. přenesená",J1051,0)</f>
        <v>0</v>
      </c>
      <c r="BH1051" s="188">
        <f>IF(N1051="sníž. přenesená",J1051,0)</f>
        <v>0</v>
      </c>
      <c r="BI1051" s="188">
        <f>IF(N1051="nulová",J1051,0)</f>
        <v>0</v>
      </c>
      <c r="BJ1051" s="18" t="s">
        <v>79</v>
      </c>
      <c r="BK1051" s="188">
        <f>ROUND(I1051*H1051,2)</f>
        <v>0</v>
      </c>
      <c r="BL1051" s="18" t="s">
        <v>476</v>
      </c>
      <c r="BM1051" s="187" t="s">
        <v>1520</v>
      </c>
    </row>
    <row r="1052" spans="1:65" s="2" customFormat="1" ht="11.25">
      <c r="A1052" s="35"/>
      <c r="B1052" s="36"/>
      <c r="C1052" s="37"/>
      <c r="D1052" s="189" t="s">
        <v>144</v>
      </c>
      <c r="E1052" s="37"/>
      <c r="F1052" s="190" t="s">
        <v>1258</v>
      </c>
      <c r="G1052" s="37"/>
      <c r="H1052" s="37"/>
      <c r="I1052" s="191"/>
      <c r="J1052" s="37"/>
      <c r="K1052" s="37"/>
      <c r="L1052" s="40"/>
      <c r="M1052" s="192"/>
      <c r="N1052" s="193"/>
      <c r="O1052" s="65"/>
      <c r="P1052" s="65"/>
      <c r="Q1052" s="65"/>
      <c r="R1052" s="65"/>
      <c r="S1052" s="65"/>
      <c r="T1052" s="66"/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T1052" s="18" t="s">
        <v>144</v>
      </c>
      <c r="AU1052" s="18" t="s">
        <v>151</v>
      </c>
    </row>
    <row r="1053" spans="1:65" s="2" customFormat="1" ht="24.2" customHeight="1">
      <c r="A1053" s="35"/>
      <c r="B1053" s="36"/>
      <c r="C1053" s="206" t="s">
        <v>1521</v>
      </c>
      <c r="D1053" s="206" t="s">
        <v>159</v>
      </c>
      <c r="E1053" s="207" t="s">
        <v>1522</v>
      </c>
      <c r="F1053" s="208" t="s">
        <v>1523</v>
      </c>
      <c r="G1053" s="209" t="s">
        <v>148</v>
      </c>
      <c r="H1053" s="210">
        <v>12</v>
      </c>
      <c r="I1053" s="211"/>
      <c r="J1053" s="212">
        <f>ROUND(I1053*H1053,2)</f>
        <v>0</v>
      </c>
      <c r="K1053" s="213"/>
      <c r="L1053" s="214"/>
      <c r="M1053" s="215" t="s">
        <v>19</v>
      </c>
      <c r="N1053" s="216" t="s">
        <v>42</v>
      </c>
      <c r="O1053" s="65"/>
      <c r="P1053" s="185">
        <f>O1053*H1053</f>
        <v>0</v>
      </c>
      <c r="Q1053" s="185">
        <v>0</v>
      </c>
      <c r="R1053" s="185">
        <f>Q1053*H1053</f>
        <v>0</v>
      </c>
      <c r="S1053" s="185">
        <v>0</v>
      </c>
      <c r="T1053" s="186">
        <f>S1053*H1053</f>
        <v>0</v>
      </c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R1053" s="187" t="s">
        <v>574</v>
      </c>
      <c r="AT1053" s="187" t="s">
        <v>159</v>
      </c>
      <c r="AU1053" s="187" t="s">
        <v>151</v>
      </c>
      <c r="AY1053" s="18" t="s">
        <v>136</v>
      </c>
      <c r="BE1053" s="188">
        <f>IF(N1053="základní",J1053,0)</f>
        <v>0</v>
      </c>
      <c r="BF1053" s="188">
        <f>IF(N1053="snížená",J1053,0)</f>
        <v>0</v>
      </c>
      <c r="BG1053" s="188">
        <f>IF(N1053="zákl. přenesená",J1053,0)</f>
        <v>0</v>
      </c>
      <c r="BH1053" s="188">
        <f>IF(N1053="sníž. přenesená",J1053,0)</f>
        <v>0</v>
      </c>
      <c r="BI1053" s="188">
        <f>IF(N1053="nulová",J1053,0)</f>
        <v>0</v>
      </c>
      <c r="BJ1053" s="18" t="s">
        <v>79</v>
      </c>
      <c r="BK1053" s="188">
        <f>ROUND(I1053*H1053,2)</f>
        <v>0</v>
      </c>
      <c r="BL1053" s="18" t="s">
        <v>476</v>
      </c>
      <c r="BM1053" s="187" t="s">
        <v>1524</v>
      </c>
    </row>
    <row r="1054" spans="1:65" s="2" customFormat="1" ht="29.25">
      <c r="A1054" s="35"/>
      <c r="B1054" s="36"/>
      <c r="C1054" s="37"/>
      <c r="D1054" s="196" t="s">
        <v>187</v>
      </c>
      <c r="E1054" s="37"/>
      <c r="F1054" s="217" t="s">
        <v>1446</v>
      </c>
      <c r="G1054" s="37"/>
      <c r="H1054" s="37"/>
      <c r="I1054" s="191"/>
      <c r="J1054" s="37"/>
      <c r="K1054" s="37"/>
      <c r="L1054" s="40"/>
      <c r="M1054" s="192"/>
      <c r="N1054" s="193"/>
      <c r="O1054" s="65"/>
      <c r="P1054" s="65"/>
      <c r="Q1054" s="65"/>
      <c r="R1054" s="65"/>
      <c r="S1054" s="65"/>
      <c r="T1054" s="66"/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T1054" s="18" t="s">
        <v>187</v>
      </c>
      <c r="AU1054" s="18" t="s">
        <v>151</v>
      </c>
    </row>
    <row r="1055" spans="1:65" s="13" customFormat="1" ht="11.25">
      <c r="B1055" s="194"/>
      <c r="C1055" s="195"/>
      <c r="D1055" s="196" t="s">
        <v>157</v>
      </c>
      <c r="E1055" s="195"/>
      <c r="F1055" s="198" t="s">
        <v>1525</v>
      </c>
      <c r="G1055" s="195"/>
      <c r="H1055" s="199">
        <v>12</v>
      </c>
      <c r="I1055" s="200"/>
      <c r="J1055" s="195"/>
      <c r="K1055" s="195"/>
      <c r="L1055" s="201"/>
      <c r="M1055" s="202"/>
      <c r="N1055" s="203"/>
      <c r="O1055" s="203"/>
      <c r="P1055" s="203"/>
      <c r="Q1055" s="203"/>
      <c r="R1055" s="203"/>
      <c r="S1055" s="203"/>
      <c r="T1055" s="204"/>
      <c r="AT1055" s="205" t="s">
        <v>157</v>
      </c>
      <c r="AU1055" s="205" t="s">
        <v>151</v>
      </c>
      <c r="AV1055" s="13" t="s">
        <v>81</v>
      </c>
      <c r="AW1055" s="13" t="s">
        <v>4</v>
      </c>
      <c r="AX1055" s="13" t="s">
        <v>79</v>
      </c>
      <c r="AY1055" s="205" t="s">
        <v>136</v>
      </c>
    </row>
    <row r="1056" spans="1:65" s="2" customFormat="1" ht="21.75" customHeight="1">
      <c r="A1056" s="35"/>
      <c r="B1056" s="36"/>
      <c r="C1056" s="175" t="s">
        <v>1526</v>
      </c>
      <c r="D1056" s="175" t="s">
        <v>138</v>
      </c>
      <c r="E1056" s="176" t="s">
        <v>1527</v>
      </c>
      <c r="F1056" s="177" t="s">
        <v>1528</v>
      </c>
      <c r="G1056" s="178" t="s">
        <v>154</v>
      </c>
      <c r="H1056" s="179">
        <v>1</v>
      </c>
      <c r="I1056" s="180"/>
      <c r="J1056" s="181">
        <f>ROUND(I1056*H1056,2)</f>
        <v>0</v>
      </c>
      <c r="K1056" s="182"/>
      <c r="L1056" s="40"/>
      <c r="M1056" s="183" t="s">
        <v>19</v>
      </c>
      <c r="N1056" s="184" t="s">
        <v>42</v>
      </c>
      <c r="O1056" s="65"/>
      <c r="P1056" s="185">
        <f>O1056*H1056</f>
        <v>0</v>
      </c>
      <c r="Q1056" s="185">
        <v>0</v>
      </c>
      <c r="R1056" s="185">
        <f>Q1056*H1056</f>
        <v>0</v>
      </c>
      <c r="S1056" s="185">
        <v>0</v>
      </c>
      <c r="T1056" s="186">
        <f>S1056*H1056</f>
        <v>0</v>
      </c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R1056" s="187" t="s">
        <v>476</v>
      </c>
      <c r="AT1056" s="187" t="s">
        <v>138</v>
      </c>
      <c r="AU1056" s="187" t="s">
        <v>151</v>
      </c>
      <c r="AY1056" s="18" t="s">
        <v>136</v>
      </c>
      <c r="BE1056" s="188">
        <f>IF(N1056="základní",J1056,0)</f>
        <v>0</v>
      </c>
      <c r="BF1056" s="188">
        <f>IF(N1056="snížená",J1056,0)</f>
        <v>0</v>
      </c>
      <c r="BG1056" s="188">
        <f>IF(N1056="zákl. přenesená",J1056,0)</f>
        <v>0</v>
      </c>
      <c r="BH1056" s="188">
        <f>IF(N1056="sníž. přenesená",J1056,0)</f>
        <v>0</v>
      </c>
      <c r="BI1056" s="188">
        <f>IF(N1056="nulová",J1056,0)</f>
        <v>0</v>
      </c>
      <c r="BJ1056" s="18" t="s">
        <v>79</v>
      </c>
      <c r="BK1056" s="188">
        <f>ROUND(I1056*H1056,2)</f>
        <v>0</v>
      </c>
      <c r="BL1056" s="18" t="s">
        <v>476</v>
      </c>
      <c r="BM1056" s="187" t="s">
        <v>1529</v>
      </c>
    </row>
    <row r="1057" spans="1:65" s="2" customFormat="1" ht="11.25">
      <c r="A1057" s="35"/>
      <c r="B1057" s="36"/>
      <c r="C1057" s="37"/>
      <c r="D1057" s="189" t="s">
        <v>144</v>
      </c>
      <c r="E1057" s="37"/>
      <c r="F1057" s="190" t="s">
        <v>1530</v>
      </c>
      <c r="G1057" s="37"/>
      <c r="H1057" s="37"/>
      <c r="I1057" s="191"/>
      <c r="J1057" s="37"/>
      <c r="K1057" s="37"/>
      <c r="L1057" s="40"/>
      <c r="M1057" s="192"/>
      <c r="N1057" s="193"/>
      <c r="O1057" s="65"/>
      <c r="P1057" s="65"/>
      <c r="Q1057" s="65"/>
      <c r="R1057" s="65"/>
      <c r="S1057" s="65"/>
      <c r="T1057" s="66"/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T1057" s="18" t="s">
        <v>144</v>
      </c>
      <c r="AU1057" s="18" t="s">
        <v>151</v>
      </c>
    </row>
    <row r="1058" spans="1:65" s="2" customFormat="1" ht="24.2" customHeight="1">
      <c r="A1058" s="35"/>
      <c r="B1058" s="36"/>
      <c r="C1058" s="206" t="s">
        <v>1531</v>
      </c>
      <c r="D1058" s="206" t="s">
        <v>159</v>
      </c>
      <c r="E1058" s="207" t="s">
        <v>1532</v>
      </c>
      <c r="F1058" s="208" t="s">
        <v>1533</v>
      </c>
      <c r="G1058" s="209" t="s">
        <v>154</v>
      </c>
      <c r="H1058" s="210">
        <v>1</v>
      </c>
      <c r="I1058" s="211"/>
      <c r="J1058" s="212">
        <f>ROUND(I1058*H1058,2)</f>
        <v>0</v>
      </c>
      <c r="K1058" s="213"/>
      <c r="L1058" s="214"/>
      <c r="M1058" s="215" t="s">
        <v>19</v>
      </c>
      <c r="N1058" s="216" t="s">
        <v>42</v>
      </c>
      <c r="O1058" s="65"/>
      <c r="P1058" s="185">
        <f>O1058*H1058</f>
        <v>0</v>
      </c>
      <c r="Q1058" s="185">
        <v>2.7699999999999999E-2</v>
      </c>
      <c r="R1058" s="185">
        <f>Q1058*H1058</f>
        <v>2.7699999999999999E-2</v>
      </c>
      <c r="S1058" s="185">
        <v>0</v>
      </c>
      <c r="T1058" s="186">
        <f>S1058*H1058</f>
        <v>0</v>
      </c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R1058" s="187" t="s">
        <v>574</v>
      </c>
      <c r="AT1058" s="187" t="s">
        <v>159</v>
      </c>
      <c r="AU1058" s="187" t="s">
        <v>151</v>
      </c>
      <c r="AY1058" s="18" t="s">
        <v>136</v>
      </c>
      <c r="BE1058" s="188">
        <f>IF(N1058="základní",J1058,0)</f>
        <v>0</v>
      </c>
      <c r="BF1058" s="188">
        <f>IF(N1058="snížená",J1058,0)</f>
        <v>0</v>
      </c>
      <c r="BG1058" s="188">
        <f>IF(N1058="zákl. přenesená",J1058,0)</f>
        <v>0</v>
      </c>
      <c r="BH1058" s="188">
        <f>IF(N1058="sníž. přenesená",J1058,0)</f>
        <v>0</v>
      </c>
      <c r="BI1058" s="188">
        <f>IF(N1058="nulová",J1058,0)</f>
        <v>0</v>
      </c>
      <c r="BJ1058" s="18" t="s">
        <v>79</v>
      </c>
      <c r="BK1058" s="188">
        <f>ROUND(I1058*H1058,2)</f>
        <v>0</v>
      </c>
      <c r="BL1058" s="18" t="s">
        <v>476</v>
      </c>
      <c r="BM1058" s="187" t="s">
        <v>1534</v>
      </c>
    </row>
    <row r="1059" spans="1:65" s="2" customFormat="1" ht="29.25">
      <c r="A1059" s="35"/>
      <c r="B1059" s="36"/>
      <c r="C1059" s="37"/>
      <c r="D1059" s="196" t="s">
        <v>187</v>
      </c>
      <c r="E1059" s="37"/>
      <c r="F1059" s="217" t="s">
        <v>1446</v>
      </c>
      <c r="G1059" s="37"/>
      <c r="H1059" s="37"/>
      <c r="I1059" s="191"/>
      <c r="J1059" s="37"/>
      <c r="K1059" s="37"/>
      <c r="L1059" s="40"/>
      <c r="M1059" s="192"/>
      <c r="N1059" s="193"/>
      <c r="O1059" s="65"/>
      <c r="P1059" s="65"/>
      <c r="Q1059" s="65"/>
      <c r="R1059" s="65"/>
      <c r="S1059" s="65"/>
      <c r="T1059" s="66"/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T1059" s="18" t="s">
        <v>187</v>
      </c>
      <c r="AU1059" s="18" t="s">
        <v>151</v>
      </c>
    </row>
    <row r="1060" spans="1:65" s="2" customFormat="1" ht="33" customHeight="1">
      <c r="A1060" s="35"/>
      <c r="B1060" s="36"/>
      <c r="C1060" s="175" t="s">
        <v>1535</v>
      </c>
      <c r="D1060" s="175" t="s">
        <v>138</v>
      </c>
      <c r="E1060" s="176" t="s">
        <v>1536</v>
      </c>
      <c r="F1060" s="177" t="s">
        <v>1537</v>
      </c>
      <c r="G1060" s="178" t="s">
        <v>154</v>
      </c>
      <c r="H1060" s="179">
        <v>1</v>
      </c>
      <c r="I1060" s="180"/>
      <c r="J1060" s="181">
        <f>ROUND(I1060*H1060,2)</f>
        <v>0</v>
      </c>
      <c r="K1060" s="182"/>
      <c r="L1060" s="40"/>
      <c r="M1060" s="183" t="s">
        <v>19</v>
      </c>
      <c r="N1060" s="184" t="s">
        <v>42</v>
      </c>
      <c r="O1060" s="65"/>
      <c r="P1060" s="185">
        <f>O1060*H1060</f>
        <v>0</v>
      </c>
      <c r="Q1060" s="185">
        <v>0</v>
      </c>
      <c r="R1060" s="185">
        <f>Q1060*H1060</f>
        <v>0</v>
      </c>
      <c r="S1060" s="185">
        <v>0</v>
      </c>
      <c r="T1060" s="186">
        <f>S1060*H1060</f>
        <v>0</v>
      </c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R1060" s="187" t="s">
        <v>476</v>
      </c>
      <c r="AT1060" s="187" t="s">
        <v>138</v>
      </c>
      <c r="AU1060" s="187" t="s">
        <v>151</v>
      </c>
      <c r="AY1060" s="18" t="s">
        <v>136</v>
      </c>
      <c r="BE1060" s="188">
        <f>IF(N1060="základní",J1060,0)</f>
        <v>0</v>
      </c>
      <c r="BF1060" s="188">
        <f>IF(N1060="snížená",J1060,0)</f>
        <v>0</v>
      </c>
      <c r="BG1060" s="188">
        <f>IF(N1060="zákl. přenesená",J1060,0)</f>
        <v>0</v>
      </c>
      <c r="BH1060" s="188">
        <f>IF(N1060="sníž. přenesená",J1060,0)</f>
        <v>0</v>
      </c>
      <c r="BI1060" s="188">
        <f>IF(N1060="nulová",J1060,0)</f>
        <v>0</v>
      </c>
      <c r="BJ1060" s="18" t="s">
        <v>79</v>
      </c>
      <c r="BK1060" s="188">
        <f>ROUND(I1060*H1060,2)</f>
        <v>0</v>
      </c>
      <c r="BL1060" s="18" t="s">
        <v>476</v>
      </c>
      <c r="BM1060" s="187" t="s">
        <v>1538</v>
      </c>
    </row>
    <row r="1061" spans="1:65" s="2" customFormat="1" ht="11.25">
      <c r="A1061" s="35"/>
      <c r="B1061" s="36"/>
      <c r="C1061" s="37"/>
      <c r="D1061" s="189" t="s">
        <v>144</v>
      </c>
      <c r="E1061" s="37"/>
      <c r="F1061" s="190" t="s">
        <v>1539</v>
      </c>
      <c r="G1061" s="37"/>
      <c r="H1061" s="37"/>
      <c r="I1061" s="191"/>
      <c r="J1061" s="37"/>
      <c r="K1061" s="37"/>
      <c r="L1061" s="40"/>
      <c r="M1061" s="192"/>
      <c r="N1061" s="193"/>
      <c r="O1061" s="65"/>
      <c r="P1061" s="65"/>
      <c r="Q1061" s="65"/>
      <c r="R1061" s="65"/>
      <c r="S1061" s="65"/>
      <c r="T1061" s="66"/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T1061" s="18" t="s">
        <v>144</v>
      </c>
      <c r="AU1061" s="18" t="s">
        <v>151</v>
      </c>
    </row>
    <row r="1062" spans="1:65" s="2" customFormat="1" ht="16.5" customHeight="1">
      <c r="A1062" s="35"/>
      <c r="B1062" s="36"/>
      <c r="C1062" s="206" t="s">
        <v>1540</v>
      </c>
      <c r="D1062" s="206" t="s">
        <v>159</v>
      </c>
      <c r="E1062" s="207" t="s">
        <v>1541</v>
      </c>
      <c r="F1062" s="208" t="s">
        <v>1542</v>
      </c>
      <c r="G1062" s="209" t="s">
        <v>154</v>
      </c>
      <c r="H1062" s="210">
        <v>1</v>
      </c>
      <c r="I1062" s="211"/>
      <c r="J1062" s="212">
        <f>ROUND(I1062*H1062,2)</f>
        <v>0</v>
      </c>
      <c r="K1062" s="213"/>
      <c r="L1062" s="214"/>
      <c r="M1062" s="215" t="s">
        <v>19</v>
      </c>
      <c r="N1062" s="216" t="s">
        <v>42</v>
      </c>
      <c r="O1062" s="65"/>
      <c r="P1062" s="185">
        <f>O1062*H1062</f>
        <v>0</v>
      </c>
      <c r="Q1062" s="185">
        <v>2.5500000000000002E-3</v>
      </c>
      <c r="R1062" s="185">
        <f>Q1062*H1062</f>
        <v>2.5500000000000002E-3</v>
      </c>
      <c r="S1062" s="185">
        <v>0</v>
      </c>
      <c r="T1062" s="186">
        <f>S1062*H1062</f>
        <v>0</v>
      </c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R1062" s="187" t="s">
        <v>574</v>
      </c>
      <c r="AT1062" s="187" t="s">
        <v>159</v>
      </c>
      <c r="AU1062" s="187" t="s">
        <v>151</v>
      </c>
      <c r="AY1062" s="18" t="s">
        <v>136</v>
      </c>
      <c r="BE1062" s="188">
        <f>IF(N1062="základní",J1062,0)</f>
        <v>0</v>
      </c>
      <c r="BF1062" s="188">
        <f>IF(N1062="snížená",J1062,0)</f>
        <v>0</v>
      </c>
      <c r="BG1062" s="188">
        <f>IF(N1062="zákl. přenesená",J1062,0)</f>
        <v>0</v>
      </c>
      <c r="BH1062" s="188">
        <f>IF(N1062="sníž. přenesená",J1062,0)</f>
        <v>0</v>
      </c>
      <c r="BI1062" s="188">
        <f>IF(N1062="nulová",J1062,0)</f>
        <v>0</v>
      </c>
      <c r="BJ1062" s="18" t="s">
        <v>79</v>
      </c>
      <c r="BK1062" s="188">
        <f>ROUND(I1062*H1062,2)</f>
        <v>0</v>
      </c>
      <c r="BL1062" s="18" t="s">
        <v>476</v>
      </c>
      <c r="BM1062" s="187" t="s">
        <v>1543</v>
      </c>
    </row>
    <row r="1063" spans="1:65" s="2" customFormat="1" ht="29.25">
      <c r="A1063" s="35"/>
      <c r="B1063" s="36"/>
      <c r="C1063" s="37"/>
      <c r="D1063" s="196" t="s">
        <v>187</v>
      </c>
      <c r="E1063" s="37"/>
      <c r="F1063" s="217" t="s">
        <v>1446</v>
      </c>
      <c r="G1063" s="37"/>
      <c r="H1063" s="37"/>
      <c r="I1063" s="191"/>
      <c r="J1063" s="37"/>
      <c r="K1063" s="37"/>
      <c r="L1063" s="40"/>
      <c r="M1063" s="192"/>
      <c r="N1063" s="193"/>
      <c r="O1063" s="65"/>
      <c r="P1063" s="65"/>
      <c r="Q1063" s="65"/>
      <c r="R1063" s="65"/>
      <c r="S1063" s="65"/>
      <c r="T1063" s="66"/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T1063" s="18" t="s">
        <v>187</v>
      </c>
      <c r="AU1063" s="18" t="s">
        <v>151</v>
      </c>
    </row>
    <row r="1064" spans="1:65" s="2" customFormat="1" ht="24.2" customHeight="1">
      <c r="A1064" s="35"/>
      <c r="B1064" s="36"/>
      <c r="C1064" s="175" t="s">
        <v>1544</v>
      </c>
      <c r="D1064" s="175" t="s">
        <v>138</v>
      </c>
      <c r="E1064" s="176" t="s">
        <v>1545</v>
      </c>
      <c r="F1064" s="177" t="s">
        <v>1546</v>
      </c>
      <c r="G1064" s="178" t="s">
        <v>154</v>
      </c>
      <c r="H1064" s="179">
        <v>2</v>
      </c>
      <c r="I1064" s="180"/>
      <c r="J1064" s="181">
        <f>ROUND(I1064*H1064,2)</f>
        <v>0</v>
      </c>
      <c r="K1064" s="182"/>
      <c r="L1064" s="40"/>
      <c r="M1064" s="183" t="s">
        <v>19</v>
      </c>
      <c r="N1064" s="184" t="s">
        <v>42</v>
      </c>
      <c r="O1064" s="65"/>
      <c r="P1064" s="185">
        <f>O1064*H1064</f>
        <v>0</v>
      </c>
      <c r="Q1064" s="185">
        <v>0</v>
      </c>
      <c r="R1064" s="185">
        <f>Q1064*H1064</f>
        <v>0</v>
      </c>
      <c r="S1064" s="185">
        <v>0</v>
      </c>
      <c r="T1064" s="186">
        <f>S1064*H1064</f>
        <v>0</v>
      </c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R1064" s="187" t="s">
        <v>476</v>
      </c>
      <c r="AT1064" s="187" t="s">
        <v>138</v>
      </c>
      <c r="AU1064" s="187" t="s">
        <v>151</v>
      </c>
      <c r="AY1064" s="18" t="s">
        <v>136</v>
      </c>
      <c r="BE1064" s="188">
        <f>IF(N1064="základní",J1064,0)</f>
        <v>0</v>
      </c>
      <c r="BF1064" s="188">
        <f>IF(N1064="snížená",J1064,0)</f>
        <v>0</v>
      </c>
      <c r="BG1064" s="188">
        <f>IF(N1064="zákl. přenesená",J1064,0)</f>
        <v>0</v>
      </c>
      <c r="BH1064" s="188">
        <f>IF(N1064="sníž. přenesená",J1064,0)</f>
        <v>0</v>
      </c>
      <c r="BI1064" s="188">
        <f>IF(N1064="nulová",J1064,0)</f>
        <v>0</v>
      </c>
      <c r="BJ1064" s="18" t="s">
        <v>79</v>
      </c>
      <c r="BK1064" s="188">
        <f>ROUND(I1064*H1064,2)</f>
        <v>0</v>
      </c>
      <c r="BL1064" s="18" t="s">
        <v>476</v>
      </c>
      <c r="BM1064" s="187" t="s">
        <v>1547</v>
      </c>
    </row>
    <row r="1065" spans="1:65" s="2" customFormat="1" ht="11.25">
      <c r="A1065" s="35"/>
      <c r="B1065" s="36"/>
      <c r="C1065" s="37"/>
      <c r="D1065" s="189" t="s">
        <v>144</v>
      </c>
      <c r="E1065" s="37"/>
      <c r="F1065" s="190" t="s">
        <v>1548</v>
      </c>
      <c r="G1065" s="37"/>
      <c r="H1065" s="37"/>
      <c r="I1065" s="191"/>
      <c r="J1065" s="37"/>
      <c r="K1065" s="37"/>
      <c r="L1065" s="40"/>
      <c r="M1065" s="192"/>
      <c r="N1065" s="193"/>
      <c r="O1065" s="65"/>
      <c r="P1065" s="65"/>
      <c r="Q1065" s="65"/>
      <c r="R1065" s="65"/>
      <c r="S1065" s="65"/>
      <c r="T1065" s="66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T1065" s="18" t="s">
        <v>144</v>
      </c>
      <c r="AU1065" s="18" t="s">
        <v>151</v>
      </c>
    </row>
    <row r="1066" spans="1:65" s="2" customFormat="1" ht="24.2" customHeight="1">
      <c r="A1066" s="35"/>
      <c r="B1066" s="36"/>
      <c r="C1066" s="206" t="s">
        <v>1549</v>
      </c>
      <c r="D1066" s="206" t="s">
        <v>159</v>
      </c>
      <c r="E1066" s="207" t="s">
        <v>1550</v>
      </c>
      <c r="F1066" s="208" t="s">
        <v>1551</v>
      </c>
      <c r="G1066" s="209" t="s">
        <v>154</v>
      </c>
      <c r="H1066" s="210">
        <v>2</v>
      </c>
      <c r="I1066" s="211"/>
      <c r="J1066" s="212">
        <f>ROUND(I1066*H1066,2)</f>
        <v>0</v>
      </c>
      <c r="K1066" s="213"/>
      <c r="L1066" s="214"/>
      <c r="M1066" s="215" t="s">
        <v>19</v>
      </c>
      <c r="N1066" s="216" t="s">
        <v>42</v>
      </c>
      <c r="O1066" s="65"/>
      <c r="P1066" s="185">
        <f>O1066*H1066</f>
        <v>0</v>
      </c>
      <c r="Q1066" s="185">
        <v>2E-3</v>
      </c>
      <c r="R1066" s="185">
        <f>Q1066*H1066</f>
        <v>4.0000000000000001E-3</v>
      </c>
      <c r="S1066" s="185">
        <v>0</v>
      </c>
      <c r="T1066" s="186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187" t="s">
        <v>574</v>
      </c>
      <c r="AT1066" s="187" t="s">
        <v>159</v>
      </c>
      <c r="AU1066" s="187" t="s">
        <v>151</v>
      </c>
      <c r="AY1066" s="18" t="s">
        <v>136</v>
      </c>
      <c r="BE1066" s="188">
        <f>IF(N1066="základní",J1066,0)</f>
        <v>0</v>
      </c>
      <c r="BF1066" s="188">
        <f>IF(N1066="snížená",J1066,0)</f>
        <v>0</v>
      </c>
      <c r="BG1066" s="188">
        <f>IF(N1066="zákl. přenesená",J1066,0)</f>
        <v>0</v>
      </c>
      <c r="BH1066" s="188">
        <f>IF(N1066="sníž. přenesená",J1066,0)</f>
        <v>0</v>
      </c>
      <c r="BI1066" s="188">
        <f>IF(N1066="nulová",J1066,0)</f>
        <v>0</v>
      </c>
      <c r="BJ1066" s="18" t="s">
        <v>79</v>
      </c>
      <c r="BK1066" s="188">
        <f>ROUND(I1066*H1066,2)</f>
        <v>0</v>
      </c>
      <c r="BL1066" s="18" t="s">
        <v>476</v>
      </c>
      <c r="BM1066" s="187" t="s">
        <v>1552</v>
      </c>
    </row>
    <row r="1067" spans="1:65" s="2" customFormat="1" ht="29.25">
      <c r="A1067" s="35"/>
      <c r="B1067" s="36"/>
      <c r="C1067" s="37"/>
      <c r="D1067" s="196" t="s">
        <v>187</v>
      </c>
      <c r="E1067" s="37"/>
      <c r="F1067" s="217" t="s">
        <v>1446</v>
      </c>
      <c r="G1067" s="37"/>
      <c r="H1067" s="37"/>
      <c r="I1067" s="191"/>
      <c r="J1067" s="37"/>
      <c r="K1067" s="37"/>
      <c r="L1067" s="40"/>
      <c r="M1067" s="192"/>
      <c r="N1067" s="193"/>
      <c r="O1067" s="65"/>
      <c r="P1067" s="65"/>
      <c r="Q1067" s="65"/>
      <c r="R1067" s="65"/>
      <c r="S1067" s="65"/>
      <c r="T1067" s="66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T1067" s="18" t="s">
        <v>187</v>
      </c>
      <c r="AU1067" s="18" t="s">
        <v>151</v>
      </c>
    </row>
    <row r="1068" spans="1:65" s="2" customFormat="1" ht="24.2" customHeight="1">
      <c r="A1068" s="35"/>
      <c r="B1068" s="36"/>
      <c r="C1068" s="175" t="s">
        <v>1553</v>
      </c>
      <c r="D1068" s="175" t="s">
        <v>138</v>
      </c>
      <c r="E1068" s="176" t="s">
        <v>1554</v>
      </c>
      <c r="F1068" s="177" t="s">
        <v>1555</v>
      </c>
      <c r="G1068" s="178" t="s">
        <v>154</v>
      </c>
      <c r="H1068" s="179">
        <v>1</v>
      </c>
      <c r="I1068" s="180"/>
      <c r="J1068" s="181">
        <f>ROUND(I1068*H1068,2)</f>
        <v>0</v>
      </c>
      <c r="K1068" s="182"/>
      <c r="L1068" s="40"/>
      <c r="M1068" s="183" t="s">
        <v>19</v>
      </c>
      <c r="N1068" s="184" t="s">
        <v>42</v>
      </c>
      <c r="O1068" s="65"/>
      <c r="P1068" s="185">
        <f>O1068*H1068</f>
        <v>0</v>
      </c>
      <c r="Q1068" s="185">
        <v>0</v>
      </c>
      <c r="R1068" s="185">
        <f>Q1068*H1068</f>
        <v>0</v>
      </c>
      <c r="S1068" s="185">
        <v>0</v>
      </c>
      <c r="T1068" s="186">
        <f>S1068*H1068</f>
        <v>0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187" t="s">
        <v>476</v>
      </c>
      <c r="AT1068" s="187" t="s">
        <v>138</v>
      </c>
      <c r="AU1068" s="187" t="s">
        <v>151</v>
      </c>
      <c r="AY1068" s="18" t="s">
        <v>136</v>
      </c>
      <c r="BE1068" s="188">
        <f>IF(N1068="základní",J1068,0)</f>
        <v>0</v>
      </c>
      <c r="BF1068" s="188">
        <f>IF(N1068="snížená",J1068,0)</f>
        <v>0</v>
      </c>
      <c r="BG1068" s="188">
        <f>IF(N1068="zákl. přenesená",J1068,0)</f>
        <v>0</v>
      </c>
      <c r="BH1068" s="188">
        <f>IF(N1068="sníž. přenesená",J1068,0)</f>
        <v>0</v>
      </c>
      <c r="BI1068" s="188">
        <f>IF(N1068="nulová",J1068,0)</f>
        <v>0</v>
      </c>
      <c r="BJ1068" s="18" t="s">
        <v>79</v>
      </c>
      <c r="BK1068" s="188">
        <f>ROUND(I1068*H1068,2)</f>
        <v>0</v>
      </c>
      <c r="BL1068" s="18" t="s">
        <v>476</v>
      </c>
      <c r="BM1068" s="187" t="s">
        <v>1556</v>
      </c>
    </row>
    <row r="1069" spans="1:65" s="2" customFormat="1" ht="11.25">
      <c r="A1069" s="35"/>
      <c r="B1069" s="36"/>
      <c r="C1069" s="37"/>
      <c r="D1069" s="189" t="s">
        <v>144</v>
      </c>
      <c r="E1069" s="37"/>
      <c r="F1069" s="190" t="s">
        <v>1557</v>
      </c>
      <c r="G1069" s="37"/>
      <c r="H1069" s="37"/>
      <c r="I1069" s="191"/>
      <c r="J1069" s="37"/>
      <c r="K1069" s="37"/>
      <c r="L1069" s="40"/>
      <c r="M1069" s="192"/>
      <c r="N1069" s="193"/>
      <c r="O1069" s="65"/>
      <c r="P1069" s="65"/>
      <c r="Q1069" s="65"/>
      <c r="R1069" s="65"/>
      <c r="S1069" s="65"/>
      <c r="T1069" s="66"/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T1069" s="18" t="s">
        <v>144</v>
      </c>
      <c r="AU1069" s="18" t="s">
        <v>151</v>
      </c>
    </row>
    <row r="1070" spans="1:65" s="2" customFormat="1" ht="24.2" customHeight="1">
      <c r="A1070" s="35"/>
      <c r="B1070" s="36"/>
      <c r="C1070" s="206" t="s">
        <v>1558</v>
      </c>
      <c r="D1070" s="206" t="s">
        <v>159</v>
      </c>
      <c r="E1070" s="207" t="s">
        <v>1559</v>
      </c>
      <c r="F1070" s="208" t="s">
        <v>1560</v>
      </c>
      <c r="G1070" s="209" t="s">
        <v>154</v>
      </c>
      <c r="H1070" s="210">
        <v>1</v>
      </c>
      <c r="I1070" s="211"/>
      <c r="J1070" s="212">
        <f>ROUND(I1070*H1070,2)</f>
        <v>0</v>
      </c>
      <c r="K1070" s="213"/>
      <c r="L1070" s="214"/>
      <c r="M1070" s="215" t="s">
        <v>19</v>
      </c>
      <c r="N1070" s="216" t="s">
        <v>42</v>
      </c>
      <c r="O1070" s="65"/>
      <c r="P1070" s="185">
        <f>O1070*H1070</f>
        <v>0</v>
      </c>
      <c r="Q1070" s="185">
        <v>2E-3</v>
      </c>
      <c r="R1070" s="185">
        <f>Q1070*H1070</f>
        <v>2E-3</v>
      </c>
      <c r="S1070" s="185">
        <v>0</v>
      </c>
      <c r="T1070" s="186">
        <f>S1070*H1070</f>
        <v>0</v>
      </c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R1070" s="187" t="s">
        <v>574</v>
      </c>
      <c r="AT1070" s="187" t="s">
        <v>159</v>
      </c>
      <c r="AU1070" s="187" t="s">
        <v>151</v>
      </c>
      <c r="AY1070" s="18" t="s">
        <v>136</v>
      </c>
      <c r="BE1070" s="188">
        <f>IF(N1070="základní",J1070,0)</f>
        <v>0</v>
      </c>
      <c r="BF1070" s="188">
        <f>IF(N1070="snížená",J1070,0)</f>
        <v>0</v>
      </c>
      <c r="BG1070" s="188">
        <f>IF(N1070="zákl. přenesená",J1070,0)</f>
        <v>0</v>
      </c>
      <c r="BH1070" s="188">
        <f>IF(N1070="sníž. přenesená",J1070,0)</f>
        <v>0</v>
      </c>
      <c r="BI1070" s="188">
        <f>IF(N1070="nulová",J1070,0)</f>
        <v>0</v>
      </c>
      <c r="BJ1070" s="18" t="s">
        <v>79</v>
      </c>
      <c r="BK1070" s="188">
        <f>ROUND(I1070*H1070,2)</f>
        <v>0</v>
      </c>
      <c r="BL1070" s="18" t="s">
        <v>476</v>
      </c>
      <c r="BM1070" s="187" t="s">
        <v>1561</v>
      </c>
    </row>
    <row r="1071" spans="1:65" s="2" customFormat="1" ht="39">
      <c r="A1071" s="35"/>
      <c r="B1071" s="36"/>
      <c r="C1071" s="37"/>
      <c r="D1071" s="196" t="s">
        <v>187</v>
      </c>
      <c r="E1071" s="37"/>
      <c r="F1071" s="217" t="s">
        <v>1562</v>
      </c>
      <c r="G1071" s="37"/>
      <c r="H1071" s="37"/>
      <c r="I1071" s="191"/>
      <c r="J1071" s="37"/>
      <c r="K1071" s="37"/>
      <c r="L1071" s="40"/>
      <c r="M1071" s="192"/>
      <c r="N1071" s="193"/>
      <c r="O1071" s="65"/>
      <c r="P1071" s="65"/>
      <c r="Q1071" s="65"/>
      <c r="R1071" s="65"/>
      <c r="S1071" s="65"/>
      <c r="T1071" s="66"/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T1071" s="18" t="s">
        <v>187</v>
      </c>
      <c r="AU1071" s="18" t="s">
        <v>151</v>
      </c>
    </row>
    <row r="1072" spans="1:65" s="2" customFormat="1" ht="33" customHeight="1">
      <c r="A1072" s="35"/>
      <c r="B1072" s="36"/>
      <c r="C1072" s="175" t="s">
        <v>1563</v>
      </c>
      <c r="D1072" s="175" t="s">
        <v>138</v>
      </c>
      <c r="E1072" s="176" t="s">
        <v>1564</v>
      </c>
      <c r="F1072" s="177" t="s">
        <v>1565</v>
      </c>
      <c r="G1072" s="178" t="s">
        <v>154</v>
      </c>
      <c r="H1072" s="179">
        <v>2</v>
      </c>
      <c r="I1072" s="180"/>
      <c r="J1072" s="181">
        <f>ROUND(I1072*H1072,2)</f>
        <v>0</v>
      </c>
      <c r="K1072" s="182"/>
      <c r="L1072" s="40"/>
      <c r="M1072" s="183" t="s">
        <v>19</v>
      </c>
      <c r="N1072" s="184" t="s">
        <v>42</v>
      </c>
      <c r="O1072" s="65"/>
      <c r="P1072" s="185">
        <f>O1072*H1072</f>
        <v>0</v>
      </c>
      <c r="Q1072" s="185">
        <v>0</v>
      </c>
      <c r="R1072" s="185">
        <f>Q1072*H1072</f>
        <v>0</v>
      </c>
      <c r="S1072" s="185">
        <v>0</v>
      </c>
      <c r="T1072" s="186">
        <f>S1072*H1072</f>
        <v>0</v>
      </c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R1072" s="187" t="s">
        <v>476</v>
      </c>
      <c r="AT1072" s="187" t="s">
        <v>138</v>
      </c>
      <c r="AU1072" s="187" t="s">
        <v>151</v>
      </c>
      <c r="AY1072" s="18" t="s">
        <v>136</v>
      </c>
      <c r="BE1072" s="188">
        <f>IF(N1072="základní",J1072,0)</f>
        <v>0</v>
      </c>
      <c r="BF1072" s="188">
        <f>IF(N1072="snížená",J1072,0)</f>
        <v>0</v>
      </c>
      <c r="BG1072" s="188">
        <f>IF(N1072="zákl. přenesená",J1072,0)</f>
        <v>0</v>
      </c>
      <c r="BH1072" s="188">
        <f>IF(N1072="sníž. přenesená",J1072,0)</f>
        <v>0</v>
      </c>
      <c r="BI1072" s="188">
        <f>IF(N1072="nulová",J1072,0)</f>
        <v>0</v>
      </c>
      <c r="BJ1072" s="18" t="s">
        <v>79</v>
      </c>
      <c r="BK1072" s="188">
        <f>ROUND(I1072*H1072,2)</f>
        <v>0</v>
      </c>
      <c r="BL1072" s="18" t="s">
        <v>476</v>
      </c>
      <c r="BM1072" s="187" t="s">
        <v>1566</v>
      </c>
    </row>
    <row r="1073" spans="1:65" s="2" customFormat="1" ht="11.25">
      <c r="A1073" s="35"/>
      <c r="B1073" s="36"/>
      <c r="C1073" s="37"/>
      <c r="D1073" s="189" t="s">
        <v>144</v>
      </c>
      <c r="E1073" s="37"/>
      <c r="F1073" s="190" t="s">
        <v>1567</v>
      </c>
      <c r="G1073" s="37"/>
      <c r="H1073" s="37"/>
      <c r="I1073" s="191"/>
      <c r="J1073" s="37"/>
      <c r="K1073" s="37"/>
      <c r="L1073" s="40"/>
      <c r="M1073" s="192"/>
      <c r="N1073" s="193"/>
      <c r="O1073" s="65"/>
      <c r="P1073" s="65"/>
      <c r="Q1073" s="65"/>
      <c r="R1073" s="65"/>
      <c r="S1073" s="65"/>
      <c r="T1073" s="66"/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T1073" s="18" t="s">
        <v>144</v>
      </c>
      <c r="AU1073" s="18" t="s">
        <v>151</v>
      </c>
    </row>
    <row r="1074" spans="1:65" s="2" customFormat="1" ht="21.75" customHeight="1">
      <c r="A1074" s="35"/>
      <c r="B1074" s="36"/>
      <c r="C1074" s="206" t="s">
        <v>1568</v>
      </c>
      <c r="D1074" s="206" t="s">
        <v>159</v>
      </c>
      <c r="E1074" s="207" t="s">
        <v>1569</v>
      </c>
      <c r="F1074" s="208" t="s">
        <v>1570</v>
      </c>
      <c r="G1074" s="209" t="s">
        <v>154</v>
      </c>
      <c r="H1074" s="210">
        <v>2</v>
      </c>
      <c r="I1074" s="211"/>
      <c r="J1074" s="212">
        <f>ROUND(I1074*H1074,2)</f>
        <v>0</v>
      </c>
      <c r="K1074" s="213"/>
      <c r="L1074" s="214"/>
      <c r="M1074" s="215" t="s">
        <v>19</v>
      </c>
      <c r="N1074" s="216" t="s">
        <v>42</v>
      </c>
      <c r="O1074" s="65"/>
      <c r="P1074" s="185">
        <f>O1074*H1074</f>
        <v>0</v>
      </c>
      <c r="Q1074" s="185">
        <v>1E-4</v>
      </c>
      <c r="R1074" s="185">
        <f>Q1074*H1074</f>
        <v>2.0000000000000001E-4</v>
      </c>
      <c r="S1074" s="185">
        <v>0</v>
      </c>
      <c r="T1074" s="186">
        <f>S1074*H1074</f>
        <v>0</v>
      </c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R1074" s="187" t="s">
        <v>574</v>
      </c>
      <c r="AT1074" s="187" t="s">
        <v>159</v>
      </c>
      <c r="AU1074" s="187" t="s">
        <v>151</v>
      </c>
      <c r="AY1074" s="18" t="s">
        <v>136</v>
      </c>
      <c r="BE1074" s="188">
        <f>IF(N1074="základní",J1074,0)</f>
        <v>0</v>
      </c>
      <c r="BF1074" s="188">
        <f>IF(N1074="snížená",J1074,0)</f>
        <v>0</v>
      </c>
      <c r="BG1074" s="188">
        <f>IF(N1074="zákl. přenesená",J1074,0)</f>
        <v>0</v>
      </c>
      <c r="BH1074" s="188">
        <f>IF(N1074="sníž. přenesená",J1074,0)</f>
        <v>0</v>
      </c>
      <c r="BI1074" s="188">
        <f>IF(N1074="nulová",J1074,0)</f>
        <v>0</v>
      </c>
      <c r="BJ1074" s="18" t="s">
        <v>79</v>
      </c>
      <c r="BK1074" s="188">
        <f>ROUND(I1074*H1074,2)</f>
        <v>0</v>
      </c>
      <c r="BL1074" s="18" t="s">
        <v>476</v>
      </c>
      <c r="BM1074" s="187" t="s">
        <v>1571</v>
      </c>
    </row>
    <row r="1075" spans="1:65" s="2" customFormat="1" ht="29.25">
      <c r="A1075" s="35"/>
      <c r="B1075" s="36"/>
      <c r="C1075" s="37"/>
      <c r="D1075" s="196" t="s">
        <v>187</v>
      </c>
      <c r="E1075" s="37"/>
      <c r="F1075" s="217" t="s">
        <v>1446</v>
      </c>
      <c r="G1075" s="37"/>
      <c r="H1075" s="37"/>
      <c r="I1075" s="191"/>
      <c r="J1075" s="37"/>
      <c r="K1075" s="37"/>
      <c r="L1075" s="40"/>
      <c r="M1075" s="192"/>
      <c r="N1075" s="193"/>
      <c r="O1075" s="65"/>
      <c r="P1075" s="65"/>
      <c r="Q1075" s="65"/>
      <c r="R1075" s="65"/>
      <c r="S1075" s="65"/>
      <c r="T1075" s="66"/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T1075" s="18" t="s">
        <v>187</v>
      </c>
      <c r="AU1075" s="18" t="s">
        <v>151</v>
      </c>
    </row>
    <row r="1076" spans="1:65" s="2" customFormat="1" ht="24.2" customHeight="1">
      <c r="A1076" s="35"/>
      <c r="B1076" s="36"/>
      <c r="C1076" s="175" t="s">
        <v>1572</v>
      </c>
      <c r="D1076" s="175" t="s">
        <v>138</v>
      </c>
      <c r="E1076" s="176" t="s">
        <v>1573</v>
      </c>
      <c r="F1076" s="177" t="s">
        <v>1574</v>
      </c>
      <c r="G1076" s="178" t="s">
        <v>154</v>
      </c>
      <c r="H1076" s="179">
        <v>96</v>
      </c>
      <c r="I1076" s="180"/>
      <c r="J1076" s="181">
        <f>ROUND(I1076*H1076,2)</f>
        <v>0</v>
      </c>
      <c r="K1076" s="182"/>
      <c r="L1076" s="40"/>
      <c r="M1076" s="183" t="s">
        <v>19</v>
      </c>
      <c r="N1076" s="184" t="s">
        <v>42</v>
      </c>
      <c r="O1076" s="65"/>
      <c r="P1076" s="185">
        <f>O1076*H1076</f>
        <v>0</v>
      </c>
      <c r="Q1076" s="185">
        <v>0</v>
      </c>
      <c r="R1076" s="185">
        <f>Q1076*H1076</f>
        <v>0</v>
      </c>
      <c r="S1076" s="185">
        <v>0</v>
      </c>
      <c r="T1076" s="186">
        <f>S1076*H1076</f>
        <v>0</v>
      </c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R1076" s="187" t="s">
        <v>476</v>
      </c>
      <c r="AT1076" s="187" t="s">
        <v>138</v>
      </c>
      <c r="AU1076" s="187" t="s">
        <v>151</v>
      </c>
      <c r="AY1076" s="18" t="s">
        <v>136</v>
      </c>
      <c r="BE1076" s="188">
        <f>IF(N1076="základní",J1076,0)</f>
        <v>0</v>
      </c>
      <c r="BF1076" s="188">
        <f>IF(N1076="snížená",J1076,0)</f>
        <v>0</v>
      </c>
      <c r="BG1076" s="188">
        <f>IF(N1076="zákl. přenesená",J1076,0)</f>
        <v>0</v>
      </c>
      <c r="BH1076" s="188">
        <f>IF(N1076="sníž. přenesená",J1076,0)</f>
        <v>0</v>
      </c>
      <c r="BI1076" s="188">
        <f>IF(N1076="nulová",J1076,0)</f>
        <v>0</v>
      </c>
      <c r="BJ1076" s="18" t="s">
        <v>79</v>
      </c>
      <c r="BK1076" s="188">
        <f>ROUND(I1076*H1076,2)</f>
        <v>0</v>
      </c>
      <c r="BL1076" s="18" t="s">
        <v>476</v>
      </c>
      <c r="BM1076" s="187" t="s">
        <v>1575</v>
      </c>
    </row>
    <row r="1077" spans="1:65" s="2" customFormat="1" ht="11.25">
      <c r="A1077" s="35"/>
      <c r="B1077" s="36"/>
      <c r="C1077" s="37"/>
      <c r="D1077" s="189" t="s">
        <v>144</v>
      </c>
      <c r="E1077" s="37"/>
      <c r="F1077" s="190" t="s">
        <v>1576</v>
      </c>
      <c r="G1077" s="37"/>
      <c r="H1077" s="37"/>
      <c r="I1077" s="191"/>
      <c r="J1077" s="37"/>
      <c r="K1077" s="37"/>
      <c r="L1077" s="40"/>
      <c r="M1077" s="192"/>
      <c r="N1077" s="193"/>
      <c r="O1077" s="65"/>
      <c r="P1077" s="65"/>
      <c r="Q1077" s="65"/>
      <c r="R1077" s="65"/>
      <c r="S1077" s="65"/>
      <c r="T1077" s="66"/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T1077" s="18" t="s">
        <v>144</v>
      </c>
      <c r="AU1077" s="18" t="s">
        <v>151</v>
      </c>
    </row>
    <row r="1078" spans="1:65" s="2" customFormat="1" ht="24.2" customHeight="1">
      <c r="A1078" s="35"/>
      <c r="B1078" s="36"/>
      <c r="C1078" s="206" t="s">
        <v>1577</v>
      </c>
      <c r="D1078" s="206" t="s">
        <v>159</v>
      </c>
      <c r="E1078" s="207" t="s">
        <v>1578</v>
      </c>
      <c r="F1078" s="208" t="s">
        <v>1579</v>
      </c>
      <c r="G1078" s="209" t="s">
        <v>154</v>
      </c>
      <c r="H1078" s="210">
        <v>96</v>
      </c>
      <c r="I1078" s="211"/>
      <c r="J1078" s="212">
        <f>ROUND(I1078*H1078,2)</f>
        <v>0</v>
      </c>
      <c r="K1078" s="213"/>
      <c r="L1078" s="214"/>
      <c r="M1078" s="215" t="s">
        <v>19</v>
      </c>
      <c r="N1078" s="216" t="s">
        <v>42</v>
      </c>
      <c r="O1078" s="65"/>
      <c r="P1078" s="185">
        <f>O1078*H1078</f>
        <v>0</v>
      </c>
      <c r="Q1078" s="185">
        <v>0</v>
      </c>
      <c r="R1078" s="185">
        <f>Q1078*H1078</f>
        <v>0</v>
      </c>
      <c r="S1078" s="185">
        <v>0</v>
      </c>
      <c r="T1078" s="186">
        <f>S1078*H1078</f>
        <v>0</v>
      </c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R1078" s="187" t="s">
        <v>574</v>
      </c>
      <c r="AT1078" s="187" t="s">
        <v>159</v>
      </c>
      <c r="AU1078" s="187" t="s">
        <v>151</v>
      </c>
      <c r="AY1078" s="18" t="s">
        <v>136</v>
      </c>
      <c r="BE1078" s="188">
        <f>IF(N1078="základní",J1078,0)</f>
        <v>0</v>
      </c>
      <c r="BF1078" s="188">
        <f>IF(N1078="snížená",J1078,0)</f>
        <v>0</v>
      </c>
      <c r="BG1078" s="188">
        <f>IF(N1078="zákl. přenesená",J1078,0)</f>
        <v>0</v>
      </c>
      <c r="BH1078" s="188">
        <f>IF(N1078="sníž. přenesená",J1078,0)</f>
        <v>0</v>
      </c>
      <c r="BI1078" s="188">
        <f>IF(N1078="nulová",J1078,0)</f>
        <v>0</v>
      </c>
      <c r="BJ1078" s="18" t="s">
        <v>79</v>
      </c>
      <c r="BK1078" s="188">
        <f>ROUND(I1078*H1078,2)</f>
        <v>0</v>
      </c>
      <c r="BL1078" s="18" t="s">
        <v>476</v>
      </c>
      <c r="BM1078" s="187" t="s">
        <v>1580</v>
      </c>
    </row>
    <row r="1079" spans="1:65" s="2" customFormat="1" ht="29.25">
      <c r="A1079" s="35"/>
      <c r="B1079" s="36"/>
      <c r="C1079" s="37"/>
      <c r="D1079" s="196" t="s">
        <v>187</v>
      </c>
      <c r="E1079" s="37"/>
      <c r="F1079" s="217" t="s">
        <v>1446</v>
      </c>
      <c r="G1079" s="37"/>
      <c r="H1079" s="37"/>
      <c r="I1079" s="191"/>
      <c r="J1079" s="37"/>
      <c r="K1079" s="37"/>
      <c r="L1079" s="40"/>
      <c r="M1079" s="192"/>
      <c r="N1079" s="193"/>
      <c r="O1079" s="65"/>
      <c r="P1079" s="65"/>
      <c r="Q1079" s="65"/>
      <c r="R1079" s="65"/>
      <c r="S1079" s="65"/>
      <c r="T1079" s="66"/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T1079" s="18" t="s">
        <v>187</v>
      </c>
      <c r="AU1079" s="18" t="s">
        <v>151</v>
      </c>
    </row>
    <row r="1080" spans="1:65" s="2" customFormat="1" ht="37.9" customHeight="1">
      <c r="A1080" s="35"/>
      <c r="B1080" s="36"/>
      <c r="C1080" s="175" t="s">
        <v>1581</v>
      </c>
      <c r="D1080" s="175" t="s">
        <v>138</v>
      </c>
      <c r="E1080" s="176" t="s">
        <v>1582</v>
      </c>
      <c r="F1080" s="177" t="s">
        <v>1583</v>
      </c>
      <c r="G1080" s="178" t="s">
        <v>154</v>
      </c>
      <c r="H1080" s="179">
        <v>2</v>
      </c>
      <c r="I1080" s="180"/>
      <c r="J1080" s="181">
        <f>ROUND(I1080*H1080,2)</f>
        <v>0</v>
      </c>
      <c r="K1080" s="182"/>
      <c r="L1080" s="40"/>
      <c r="M1080" s="183" t="s">
        <v>19</v>
      </c>
      <c r="N1080" s="184" t="s">
        <v>42</v>
      </c>
      <c r="O1080" s="65"/>
      <c r="P1080" s="185">
        <f>O1080*H1080</f>
        <v>0</v>
      </c>
      <c r="Q1080" s="185">
        <v>0</v>
      </c>
      <c r="R1080" s="185">
        <f>Q1080*H1080</f>
        <v>0</v>
      </c>
      <c r="S1080" s="185">
        <v>0</v>
      </c>
      <c r="T1080" s="186">
        <f>S1080*H1080</f>
        <v>0</v>
      </c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R1080" s="187" t="s">
        <v>476</v>
      </c>
      <c r="AT1080" s="187" t="s">
        <v>138</v>
      </c>
      <c r="AU1080" s="187" t="s">
        <v>151</v>
      </c>
      <c r="AY1080" s="18" t="s">
        <v>136</v>
      </c>
      <c r="BE1080" s="188">
        <f>IF(N1080="základní",J1080,0)</f>
        <v>0</v>
      </c>
      <c r="BF1080" s="188">
        <f>IF(N1080="snížená",J1080,0)</f>
        <v>0</v>
      </c>
      <c r="BG1080" s="188">
        <f>IF(N1080="zákl. přenesená",J1080,0)</f>
        <v>0</v>
      </c>
      <c r="BH1080" s="188">
        <f>IF(N1080="sníž. přenesená",J1080,0)</f>
        <v>0</v>
      </c>
      <c r="BI1080" s="188">
        <f>IF(N1080="nulová",J1080,0)</f>
        <v>0</v>
      </c>
      <c r="BJ1080" s="18" t="s">
        <v>79</v>
      </c>
      <c r="BK1080" s="188">
        <f>ROUND(I1080*H1080,2)</f>
        <v>0</v>
      </c>
      <c r="BL1080" s="18" t="s">
        <v>476</v>
      </c>
      <c r="BM1080" s="187" t="s">
        <v>1584</v>
      </c>
    </row>
    <row r="1081" spans="1:65" s="2" customFormat="1" ht="11.25">
      <c r="A1081" s="35"/>
      <c r="B1081" s="36"/>
      <c r="C1081" s="37"/>
      <c r="D1081" s="189" t="s">
        <v>144</v>
      </c>
      <c r="E1081" s="37"/>
      <c r="F1081" s="190" t="s">
        <v>1585</v>
      </c>
      <c r="G1081" s="37"/>
      <c r="H1081" s="37"/>
      <c r="I1081" s="191"/>
      <c r="J1081" s="37"/>
      <c r="K1081" s="37"/>
      <c r="L1081" s="40"/>
      <c r="M1081" s="192"/>
      <c r="N1081" s="193"/>
      <c r="O1081" s="65"/>
      <c r="P1081" s="65"/>
      <c r="Q1081" s="65"/>
      <c r="R1081" s="65"/>
      <c r="S1081" s="65"/>
      <c r="T1081" s="66"/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T1081" s="18" t="s">
        <v>144</v>
      </c>
      <c r="AU1081" s="18" t="s">
        <v>151</v>
      </c>
    </row>
    <row r="1082" spans="1:65" s="2" customFormat="1" ht="24.2" customHeight="1">
      <c r="A1082" s="35"/>
      <c r="B1082" s="36"/>
      <c r="C1082" s="206" t="s">
        <v>1586</v>
      </c>
      <c r="D1082" s="206" t="s">
        <v>159</v>
      </c>
      <c r="E1082" s="207" t="s">
        <v>1587</v>
      </c>
      <c r="F1082" s="208" t="s">
        <v>1588</v>
      </c>
      <c r="G1082" s="209" t="s">
        <v>154</v>
      </c>
      <c r="H1082" s="210">
        <v>2</v>
      </c>
      <c r="I1082" s="211"/>
      <c r="J1082" s="212">
        <f>ROUND(I1082*H1082,2)</f>
        <v>0</v>
      </c>
      <c r="K1082" s="213"/>
      <c r="L1082" s="214"/>
      <c r="M1082" s="215" t="s">
        <v>19</v>
      </c>
      <c r="N1082" s="216" t="s">
        <v>42</v>
      </c>
      <c r="O1082" s="65"/>
      <c r="P1082" s="185">
        <f>O1082*H1082</f>
        <v>0</v>
      </c>
      <c r="Q1082" s="185">
        <v>0</v>
      </c>
      <c r="R1082" s="185">
        <f>Q1082*H1082</f>
        <v>0</v>
      </c>
      <c r="S1082" s="185">
        <v>0</v>
      </c>
      <c r="T1082" s="186">
        <f>S1082*H1082</f>
        <v>0</v>
      </c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R1082" s="187" t="s">
        <v>574</v>
      </c>
      <c r="AT1082" s="187" t="s">
        <v>159</v>
      </c>
      <c r="AU1082" s="187" t="s">
        <v>151</v>
      </c>
      <c r="AY1082" s="18" t="s">
        <v>136</v>
      </c>
      <c r="BE1082" s="188">
        <f>IF(N1082="základní",J1082,0)</f>
        <v>0</v>
      </c>
      <c r="BF1082" s="188">
        <f>IF(N1082="snížená",J1082,0)</f>
        <v>0</v>
      </c>
      <c r="BG1082" s="188">
        <f>IF(N1082="zákl. přenesená",J1082,0)</f>
        <v>0</v>
      </c>
      <c r="BH1082" s="188">
        <f>IF(N1082="sníž. přenesená",J1082,0)</f>
        <v>0</v>
      </c>
      <c r="BI1082" s="188">
        <f>IF(N1082="nulová",J1082,0)</f>
        <v>0</v>
      </c>
      <c r="BJ1082" s="18" t="s">
        <v>79</v>
      </c>
      <c r="BK1082" s="188">
        <f>ROUND(I1082*H1082,2)</f>
        <v>0</v>
      </c>
      <c r="BL1082" s="18" t="s">
        <v>476</v>
      </c>
      <c r="BM1082" s="187" t="s">
        <v>1589</v>
      </c>
    </row>
    <row r="1083" spans="1:65" s="2" customFormat="1" ht="29.25">
      <c r="A1083" s="35"/>
      <c r="B1083" s="36"/>
      <c r="C1083" s="37"/>
      <c r="D1083" s="196" t="s">
        <v>187</v>
      </c>
      <c r="E1083" s="37"/>
      <c r="F1083" s="217" t="s">
        <v>1446</v>
      </c>
      <c r="G1083" s="37"/>
      <c r="H1083" s="37"/>
      <c r="I1083" s="191"/>
      <c r="J1083" s="37"/>
      <c r="K1083" s="37"/>
      <c r="L1083" s="40"/>
      <c r="M1083" s="192"/>
      <c r="N1083" s="193"/>
      <c r="O1083" s="65"/>
      <c r="P1083" s="65"/>
      <c r="Q1083" s="65"/>
      <c r="R1083" s="65"/>
      <c r="S1083" s="65"/>
      <c r="T1083" s="66"/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T1083" s="18" t="s">
        <v>187</v>
      </c>
      <c r="AU1083" s="18" t="s">
        <v>151</v>
      </c>
    </row>
    <row r="1084" spans="1:65" s="2" customFormat="1" ht="37.9" customHeight="1">
      <c r="A1084" s="35"/>
      <c r="B1084" s="36"/>
      <c r="C1084" s="175" t="s">
        <v>1590</v>
      </c>
      <c r="D1084" s="175" t="s">
        <v>138</v>
      </c>
      <c r="E1084" s="176" t="s">
        <v>1591</v>
      </c>
      <c r="F1084" s="177" t="s">
        <v>1592</v>
      </c>
      <c r="G1084" s="178" t="s">
        <v>154</v>
      </c>
      <c r="H1084" s="179">
        <v>24</v>
      </c>
      <c r="I1084" s="180"/>
      <c r="J1084" s="181">
        <f>ROUND(I1084*H1084,2)</f>
        <v>0</v>
      </c>
      <c r="K1084" s="182"/>
      <c r="L1084" s="40"/>
      <c r="M1084" s="183" t="s">
        <v>19</v>
      </c>
      <c r="N1084" s="184" t="s">
        <v>42</v>
      </c>
      <c r="O1084" s="65"/>
      <c r="P1084" s="185">
        <f>O1084*H1084</f>
        <v>0</v>
      </c>
      <c r="Q1084" s="185">
        <v>0</v>
      </c>
      <c r="R1084" s="185">
        <f>Q1084*H1084</f>
        <v>0</v>
      </c>
      <c r="S1084" s="185">
        <v>0</v>
      </c>
      <c r="T1084" s="186">
        <f>S1084*H1084</f>
        <v>0</v>
      </c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R1084" s="187" t="s">
        <v>476</v>
      </c>
      <c r="AT1084" s="187" t="s">
        <v>138</v>
      </c>
      <c r="AU1084" s="187" t="s">
        <v>151</v>
      </c>
      <c r="AY1084" s="18" t="s">
        <v>136</v>
      </c>
      <c r="BE1084" s="188">
        <f>IF(N1084="základní",J1084,0)</f>
        <v>0</v>
      </c>
      <c r="BF1084" s="188">
        <f>IF(N1084="snížená",J1084,0)</f>
        <v>0</v>
      </c>
      <c r="BG1084" s="188">
        <f>IF(N1084="zákl. přenesená",J1084,0)</f>
        <v>0</v>
      </c>
      <c r="BH1084" s="188">
        <f>IF(N1084="sníž. přenesená",J1084,0)</f>
        <v>0</v>
      </c>
      <c r="BI1084" s="188">
        <f>IF(N1084="nulová",J1084,0)</f>
        <v>0</v>
      </c>
      <c r="BJ1084" s="18" t="s">
        <v>79</v>
      </c>
      <c r="BK1084" s="188">
        <f>ROUND(I1084*H1084,2)</f>
        <v>0</v>
      </c>
      <c r="BL1084" s="18" t="s">
        <v>476</v>
      </c>
      <c r="BM1084" s="187" t="s">
        <v>1593</v>
      </c>
    </row>
    <row r="1085" spans="1:65" s="2" customFormat="1" ht="11.25">
      <c r="A1085" s="35"/>
      <c r="B1085" s="36"/>
      <c r="C1085" s="37"/>
      <c r="D1085" s="189" t="s">
        <v>144</v>
      </c>
      <c r="E1085" s="37"/>
      <c r="F1085" s="190" t="s">
        <v>1594</v>
      </c>
      <c r="G1085" s="37"/>
      <c r="H1085" s="37"/>
      <c r="I1085" s="191"/>
      <c r="J1085" s="37"/>
      <c r="K1085" s="37"/>
      <c r="L1085" s="40"/>
      <c r="M1085" s="192"/>
      <c r="N1085" s="193"/>
      <c r="O1085" s="65"/>
      <c r="P1085" s="65"/>
      <c r="Q1085" s="65"/>
      <c r="R1085" s="65"/>
      <c r="S1085" s="65"/>
      <c r="T1085" s="66"/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T1085" s="18" t="s">
        <v>144</v>
      </c>
      <c r="AU1085" s="18" t="s">
        <v>151</v>
      </c>
    </row>
    <row r="1086" spans="1:65" s="2" customFormat="1" ht="24.2" customHeight="1">
      <c r="A1086" s="35"/>
      <c r="B1086" s="36"/>
      <c r="C1086" s="206" t="s">
        <v>1595</v>
      </c>
      <c r="D1086" s="206" t="s">
        <v>159</v>
      </c>
      <c r="E1086" s="207" t="s">
        <v>1596</v>
      </c>
      <c r="F1086" s="208" t="s">
        <v>1597</v>
      </c>
      <c r="G1086" s="209" t="s">
        <v>154</v>
      </c>
      <c r="H1086" s="210">
        <v>24</v>
      </c>
      <c r="I1086" s="211"/>
      <c r="J1086" s="212">
        <f>ROUND(I1086*H1086,2)</f>
        <v>0</v>
      </c>
      <c r="K1086" s="213"/>
      <c r="L1086" s="214"/>
      <c r="M1086" s="215" t="s">
        <v>19</v>
      </c>
      <c r="N1086" s="216" t="s">
        <v>42</v>
      </c>
      <c r="O1086" s="65"/>
      <c r="P1086" s="185">
        <f>O1086*H1086</f>
        <v>0</v>
      </c>
      <c r="Q1086" s="185">
        <v>1E-4</v>
      </c>
      <c r="R1086" s="185">
        <f>Q1086*H1086</f>
        <v>2.4000000000000002E-3</v>
      </c>
      <c r="S1086" s="185">
        <v>0</v>
      </c>
      <c r="T1086" s="186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187" t="s">
        <v>574</v>
      </c>
      <c r="AT1086" s="187" t="s">
        <v>159</v>
      </c>
      <c r="AU1086" s="187" t="s">
        <v>151</v>
      </c>
      <c r="AY1086" s="18" t="s">
        <v>136</v>
      </c>
      <c r="BE1086" s="188">
        <f>IF(N1086="základní",J1086,0)</f>
        <v>0</v>
      </c>
      <c r="BF1086" s="188">
        <f>IF(N1086="snížená",J1086,0)</f>
        <v>0</v>
      </c>
      <c r="BG1086" s="188">
        <f>IF(N1086="zákl. přenesená",J1086,0)</f>
        <v>0</v>
      </c>
      <c r="BH1086" s="188">
        <f>IF(N1086="sníž. přenesená",J1086,0)</f>
        <v>0</v>
      </c>
      <c r="BI1086" s="188">
        <f>IF(N1086="nulová",J1086,0)</f>
        <v>0</v>
      </c>
      <c r="BJ1086" s="18" t="s">
        <v>79</v>
      </c>
      <c r="BK1086" s="188">
        <f>ROUND(I1086*H1086,2)</f>
        <v>0</v>
      </c>
      <c r="BL1086" s="18" t="s">
        <v>476</v>
      </c>
      <c r="BM1086" s="187" t="s">
        <v>1598</v>
      </c>
    </row>
    <row r="1087" spans="1:65" s="2" customFormat="1" ht="29.25">
      <c r="A1087" s="35"/>
      <c r="B1087" s="36"/>
      <c r="C1087" s="37"/>
      <c r="D1087" s="196" t="s">
        <v>187</v>
      </c>
      <c r="E1087" s="37"/>
      <c r="F1087" s="217" t="s">
        <v>1446</v>
      </c>
      <c r="G1087" s="37"/>
      <c r="H1087" s="37"/>
      <c r="I1087" s="191"/>
      <c r="J1087" s="37"/>
      <c r="K1087" s="37"/>
      <c r="L1087" s="40"/>
      <c r="M1087" s="192"/>
      <c r="N1087" s="193"/>
      <c r="O1087" s="65"/>
      <c r="P1087" s="65"/>
      <c r="Q1087" s="65"/>
      <c r="R1087" s="65"/>
      <c r="S1087" s="65"/>
      <c r="T1087" s="66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T1087" s="18" t="s">
        <v>187</v>
      </c>
      <c r="AU1087" s="18" t="s">
        <v>151</v>
      </c>
    </row>
    <row r="1088" spans="1:65" s="2" customFormat="1" ht="24.2" customHeight="1">
      <c r="A1088" s="35"/>
      <c r="B1088" s="36"/>
      <c r="C1088" s="206" t="s">
        <v>1599</v>
      </c>
      <c r="D1088" s="206" t="s">
        <v>159</v>
      </c>
      <c r="E1088" s="207" t="s">
        <v>1600</v>
      </c>
      <c r="F1088" s="208" t="s">
        <v>1601</v>
      </c>
      <c r="G1088" s="209" t="s">
        <v>154</v>
      </c>
      <c r="H1088" s="210">
        <v>24</v>
      </c>
      <c r="I1088" s="211"/>
      <c r="J1088" s="212">
        <f>ROUND(I1088*H1088,2)</f>
        <v>0</v>
      </c>
      <c r="K1088" s="213"/>
      <c r="L1088" s="214"/>
      <c r="M1088" s="215" t="s">
        <v>19</v>
      </c>
      <c r="N1088" s="216" t="s">
        <v>42</v>
      </c>
      <c r="O1088" s="65"/>
      <c r="P1088" s="185">
        <f>O1088*H1088</f>
        <v>0</v>
      </c>
      <c r="Q1088" s="185">
        <v>1E-4</v>
      </c>
      <c r="R1088" s="185">
        <f>Q1088*H1088</f>
        <v>2.4000000000000002E-3</v>
      </c>
      <c r="S1088" s="185">
        <v>0</v>
      </c>
      <c r="T1088" s="186">
        <f>S1088*H1088</f>
        <v>0</v>
      </c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R1088" s="187" t="s">
        <v>574</v>
      </c>
      <c r="AT1088" s="187" t="s">
        <v>159</v>
      </c>
      <c r="AU1088" s="187" t="s">
        <v>151</v>
      </c>
      <c r="AY1088" s="18" t="s">
        <v>136</v>
      </c>
      <c r="BE1088" s="188">
        <f>IF(N1088="základní",J1088,0)</f>
        <v>0</v>
      </c>
      <c r="BF1088" s="188">
        <f>IF(N1088="snížená",J1088,0)</f>
        <v>0</v>
      </c>
      <c r="BG1088" s="188">
        <f>IF(N1088="zákl. přenesená",J1088,0)</f>
        <v>0</v>
      </c>
      <c r="BH1088" s="188">
        <f>IF(N1088="sníž. přenesená",J1088,0)</f>
        <v>0</v>
      </c>
      <c r="BI1088" s="188">
        <f>IF(N1088="nulová",J1088,0)</f>
        <v>0</v>
      </c>
      <c r="BJ1088" s="18" t="s">
        <v>79</v>
      </c>
      <c r="BK1088" s="188">
        <f>ROUND(I1088*H1088,2)</f>
        <v>0</v>
      </c>
      <c r="BL1088" s="18" t="s">
        <v>476</v>
      </c>
      <c r="BM1088" s="187" t="s">
        <v>1602</v>
      </c>
    </row>
    <row r="1089" spans="1:65" s="2" customFormat="1" ht="29.25">
      <c r="A1089" s="35"/>
      <c r="B1089" s="36"/>
      <c r="C1089" s="37"/>
      <c r="D1089" s="196" t="s">
        <v>187</v>
      </c>
      <c r="E1089" s="37"/>
      <c r="F1089" s="217" t="s">
        <v>1446</v>
      </c>
      <c r="G1089" s="37"/>
      <c r="H1089" s="37"/>
      <c r="I1089" s="191"/>
      <c r="J1089" s="37"/>
      <c r="K1089" s="37"/>
      <c r="L1089" s="40"/>
      <c r="M1089" s="192"/>
      <c r="N1089" s="193"/>
      <c r="O1089" s="65"/>
      <c r="P1089" s="65"/>
      <c r="Q1089" s="65"/>
      <c r="R1089" s="65"/>
      <c r="S1089" s="65"/>
      <c r="T1089" s="66"/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T1089" s="18" t="s">
        <v>187</v>
      </c>
      <c r="AU1089" s="18" t="s">
        <v>151</v>
      </c>
    </row>
    <row r="1090" spans="1:65" s="2" customFormat="1" ht="21.75" customHeight="1">
      <c r="A1090" s="35"/>
      <c r="B1090" s="36"/>
      <c r="C1090" s="206" t="s">
        <v>1603</v>
      </c>
      <c r="D1090" s="206" t="s">
        <v>159</v>
      </c>
      <c r="E1090" s="207" t="s">
        <v>1604</v>
      </c>
      <c r="F1090" s="208" t="s">
        <v>1605</v>
      </c>
      <c r="G1090" s="209" t="s">
        <v>154</v>
      </c>
      <c r="H1090" s="210">
        <v>24</v>
      </c>
      <c r="I1090" s="211"/>
      <c r="J1090" s="212">
        <f>ROUND(I1090*H1090,2)</f>
        <v>0</v>
      </c>
      <c r="K1090" s="213"/>
      <c r="L1090" s="214"/>
      <c r="M1090" s="215" t="s">
        <v>19</v>
      </c>
      <c r="N1090" s="216" t="s">
        <v>42</v>
      </c>
      <c r="O1090" s="65"/>
      <c r="P1090" s="185">
        <f>O1090*H1090</f>
        <v>0</v>
      </c>
      <c r="Q1090" s="185">
        <v>1E-4</v>
      </c>
      <c r="R1090" s="185">
        <f>Q1090*H1090</f>
        <v>2.4000000000000002E-3</v>
      </c>
      <c r="S1090" s="185">
        <v>0</v>
      </c>
      <c r="T1090" s="186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187" t="s">
        <v>574</v>
      </c>
      <c r="AT1090" s="187" t="s">
        <v>159</v>
      </c>
      <c r="AU1090" s="187" t="s">
        <v>151</v>
      </c>
      <c r="AY1090" s="18" t="s">
        <v>136</v>
      </c>
      <c r="BE1090" s="188">
        <f>IF(N1090="základní",J1090,0)</f>
        <v>0</v>
      </c>
      <c r="BF1090" s="188">
        <f>IF(N1090="snížená",J1090,0)</f>
        <v>0</v>
      </c>
      <c r="BG1090" s="188">
        <f>IF(N1090="zákl. přenesená",J1090,0)</f>
        <v>0</v>
      </c>
      <c r="BH1090" s="188">
        <f>IF(N1090="sníž. přenesená",J1090,0)</f>
        <v>0</v>
      </c>
      <c r="BI1090" s="188">
        <f>IF(N1090="nulová",J1090,0)</f>
        <v>0</v>
      </c>
      <c r="BJ1090" s="18" t="s">
        <v>79</v>
      </c>
      <c r="BK1090" s="188">
        <f>ROUND(I1090*H1090,2)</f>
        <v>0</v>
      </c>
      <c r="BL1090" s="18" t="s">
        <v>476</v>
      </c>
      <c r="BM1090" s="187" t="s">
        <v>1606</v>
      </c>
    </row>
    <row r="1091" spans="1:65" s="2" customFormat="1" ht="29.25">
      <c r="A1091" s="35"/>
      <c r="B1091" s="36"/>
      <c r="C1091" s="37"/>
      <c r="D1091" s="196" t="s">
        <v>187</v>
      </c>
      <c r="E1091" s="37"/>
      <c r="F1091" s="217" t="s">
        <v>1446</v>
      </c>
      <c r="G1091" s="37"/>
      <c r="H1091" s="37"/>
      <c r="I1091" s="191"/>
      <c r="J1091" s="37"/>
      <c r="K1091" s="37"/>
      <c r="L1091" s="40"/>
      <c r="M1091" s="192"/>
      <c r="N1091" s="193"/>
      <c r="O1091" s="65"/>
      <c r="P1091" s="65"/>
      <c r="Q1091" s="65"/>
      <c r="R1091" s="65"/>
      <c r="S1091" s="65"/>
      <c r="T1091" s="66"/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T1091" s="18" t="s">
        <v>187</v>
      </c>
      <c r="AU1091" s="18" t="s">
        <v>151</v>
      </c>
    </row>
    <row r="1092" spans="1:65" s="2" customFormat="1" ht="24.2" customHeight="1">
      <c r="A1092" s="35"/>
      <c r="B1092" s="36"/>
      <c r="C1092" s="175" t="s">
        <v>1607</v>
      </c>
      <c r="D1092" s="175" t="s">
        <v>138</v>
      </c>
      <c r="E1092" s="176" t="s">
        <v>1608</v>
      </c>
      <c r="F1092" s="177" t="s">
        <v>1609</v>
      </c>
      <c r="G1092" s="178" t="s">
        <v>154</v>
      </c>
      <c r="H1092" s="179">
        <v>7</v>
      </c>
      <c r="I1092" s="180"/>
      <c r="J1092" s="181">
        <f>ROUND(I1092*H1092,2)</f>
        <v>0</v>
      </c>
      <c r="K1092" s="182"/>
      <c r="L1092" s="40"/>
      <c r="M1092" s="183" t="s">
        <v>19</v>
      </c>
      <c r="N1092" s="184" t="s">
        <v>42</v>
      </c>
      <c r="O1092" s="65"/>
      <c r="P1092" s="185">
        <f>O1092*H1092</f>
        <v>0</v>
      </c>
      <c r="Q1092" s="185">
        <v>0</v>
      </c>
      <c r="R1092" s="185">
        <f>Q1092*H1092</f>
        <v>0</v>
      </c>
      <c r="S1092" s="185">
        <v>0</v>
      </c>
      <c r="T1092" s="186">
        <f>S1092*H1092</f>
        <v>0</v>
      </c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R1092" s="187" t="s">
        <v>476</v>
      </c>
      <c r="AT1092" s="187" t="s">
        <v>138</v>
      </c>
      <c r="AU1092" s="187" t="s">
        <v>151</v>
      </c>
      <c r="AY1092" s="18" t="s">
        <v>136</v>
      </c>
      <c r="BE1092" s="188">
        <f>IF(N1092="základní",J1092,0)</f>
        <v>0</v>
      </c>
      <c r="BF1092" s="188">
        <f>IF(N1092="snížená",J1092,0)</f>
        <v>0</v>
      </c>
      <c r="BG1092" s="188">
        <f>IF(N1092="zákl. přenesená",J1092,0)</f>
        <v>0</v>
      </c>
      <c r="BH1092" s="188">
        <f>IF(N1092="sníž. přenesená",J1092,0)</f>
        <v>0</v>
      </c>
      <c r="BI1092" s="188">
        <f>IF(N1092="nulová",J1092,0)</f>
        <v>0</v>
      </c>
      <c r="BJ1092" s="18" t="s">
        <v>79</v>
      </c>
      <c r="BK1092" s="188">
        <f>ROUND(I1092*H1092,2)</f>
        <v>0</v>
      </c>
      <c r="BL1092" s="18" t="s">
        <v>476</v>
      </c>
      <c r="BM1092" s="187" t="s">
        <v>1610</v>
      </c>
    </row>
    <row r="1093" spans="1:65" s="2" customFormat="1" ht="11.25">
      <c r="A1093" s="35"/>
      <c r="B1093" s="36"/>
      <c r="C1093" s="37"/>
      <c r="D1093" s="189" t="s">
        <v>144</v>
      </c>
      <c r="E1093" s="37"/>
      <c r="F1093" s="190" t="s">
        <v>1611</v>
      </c>
      <c r="G1093" s="37"/>
      <c r="H1093" s="37"/>
      <c r="I1093" s="191"/>
      <c r="J1093" s="37"/>
      <c r="K1093" s="37"/>
      <c r="L1093" s="40"/>
      <c r="M1093" s="192"/>
      <c r="N1093" s="193"/>
      <c r="O1093" s="65"/>
      <c r="P1093" s="65"/>
      <c r="Q1093" s="65"/>
      <c r="R1093" s="65"/>
      <c r="S1093" s="65"/>
      <c r="T1093" s="66"/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T1093" s="18" t="s">
        <v>144</v>
      </c>
      <c r="AU1093" s="18" t="s">
        <v>151</v>
      </c>
    </row>
    <row r="1094" spans="1:65" s="2" customFormat="1" ht="16.5" customHeight="1">
      <c r="A1094" s="35"/>
      <c r="B1094" s="36"/>
      <c r="C1094" s="206" t="s">
        <v>1612</v>
      </c>
      <c r="D1094" s="206" t="s">
        <v>159</v>
      </c>
      <c r="E1094" s="207" t="s">
        <v>1613</v>
      </c>
      <c r="F1094" s="208" t="s">
        <v>1614</v>
      </c>
      <c r="G1094" s="209" t="s">
        <v>154</v>
      </c>
      <c r="H1094" s="210">
        <v>7</v>
      </c>
      <c r="I1094" s="211"/>
      <c r="J1094" s="212">
        <f>ROUND(I1094*H1094,2)</f>
        <v>0</v>
      </c>
      <c r="K1094" s="213"/>
      <c r="L1094" s="214"/>
      <c r="M1094" s="215" t="s">
        <v>19</v>
      </c>
      <c r="N1094" s="216" t="s">
        <v>42</v>
      </c>
      <c r="O1094" s="65"/>
      <c r="P1094" s="185">
        <f>O1094*H1094</f>
        <v>0</v>
      </c>
      <c r="Q1094" s="185">
        <v>1.3500000000000001E-3</v>
      </c>
      <c r="R1094" s="185">
        <f>Q1094*H1094</f>
        <v>9.4500000000000001E-3</v>
      </c>
      <c r="S1094" s="185">
        <v>0</v>
      </c>
      <c r="T1094" s="186">
        <f>S1094*H1094</f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187" t="s">
        <v>574</v>
      </c>
      <c r="AT1094" s="187" t="s">
        <v>159</v>
      </c>
      <c r="AU1094" s="187" t="s">
        <v>151</v>
      </c>
      <c r="AY1094" s="18" t="s">
        <v>136</v>
      </c>
      <c r="BE1094" s="188">
        <f>IF(N1094="základní",J1094,0)</f>
        <v>0</v>
      </c>
      <c r="BF1094" s="188">
        <f>IF(N1094="snížená",J1094,0)</f>
        <v>0</v>
      </c>
      <c r="BG1094" s="188">
        <f>IF(N1094="zákl. přenesená",J1094,0)</f>
        <v>0</v>
      </c>
      <c r="BH1094" s="188">
        <f>IF(N1094="sníž. přenesená",J1094,0)</f>
        <v>0</v>
      </c>
      <c r="BI1094" s="188">
        <f>IF(N1094="nulová",J1094,0)</f>
        <v>0</v>
      </c>
      <c r="BJ1094" s="18" t="s">
        <v>79</v>
      </c>
      <c r="BK1094" s="188">
        <f>ROUND(I1094*H1094,2)</f>
        <v>0</v>
      </c>
      <c r="BL1094" s="18" t="s">
        <v>476</v>
      </c>
      <c r="BM1094" s="187" t="s">
        <v>1615</v>
      </c>
    </row>
    <row r="1095" spans="1:65" s="2" customFormat="1" ht="29.25">
      <c r="A1095" s="35"/>
      <c r="B1095" s="36"/>
      <c r="C1095" s="37"/>
      <c r="D1095" s="196" t="s">
        <v>187</v>
      </c>
      <c r="E1095" s="37"/>
      <c r="F1095" s="217" t="s">
        <v>1446</v>
      </c>
      <c r="G1095" s="37"/>
      <c r="H1095" s="37"/>
      <c r="I1095" s="191"/>
      <c r="J1095" s="37"/>
      <c r="K1095" s="37"/>
      <c r="L1095" s="40"/>
      <c r="M1095" s="192"/>
      <c r="N1095" s="193"/>
      <c r="O1095" s="65"/>
      <c r="P1095" s="65"/>
      <c r="Q1095" s="65"/>
      <c r="R1095" s="65"/>
      <c r="S1095" s="65"/>
      <c r="T1095" s="66"/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T1095" s="18" t="s">
        <v>187</v>
      </c>
      <c r="AU1095" s="18" t="s">
        <v>151</v>
      </c>
    </row>
    <row r="1096" spans="1:65" s="2" customFormat="1" ht="24.2" customHeight="1">
      <c r="A1096" s="35"/>
      <c r="B1096" s="36"/>
      <c r="C1096" s="175" t="s">
        <v>1616</v>
      </c>
      <c r="D1096" s="175" t="s">
        <v>138</v>
      </c>
      <c r="E1096" s="176" t="s">
        <v>1617</v>
      </c>
      <c r="F1096" s="177" t="s">
        <v>1618</v>
      </c>
      <c r="G1096" s="178" t="s">
        <v>154</v>
      </c>
      <c r="H1096" s="179">
        <v>1</v>
      </c>
      <c r="I1096" s="180"/>
      <c r="J1096" s="181">
        <f>ROUND(I1096*H1096,2)</f>
        <v>0</v>
      </c>
      <c r="K1096" s="182"/>
      <c r="L1096" s="40"/>
      <c r="M1096" s="183" t="s">
        <v>19</v>
      </c>
      <c r="N1096" s="184" t="s">
        <v>42</v>
      </c>
      <c r="O1096" s="65"/>
      <c r="P1096" s="185">
        <f>O1096*H1096</f>
        <v>0</v>
      </c>
      <c r="Q1096" s="185">
        <v>0</v>
      </c>
      <c r="R1096" s="185">
        <f>Q1096*H1096</f>
        <v>0</v>
      </c>
      <c r="S1096" s="185">
        <v>0</v>
      </c>
      <c r="T1096" s="186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187" t="s">
        <v>476</v>
      </c>
      <c r="AT1096" s="187" t="s">
        <v>138</v>
      </c>
      <c r="AU1096" s="187" t="s">
        <v>151</v>
      </c>
      <c r="AY1096" s="18" t="s">
        <v>136</v>
      </c>
      <c r="BE1096" s="188">
        <f>IF(N1096="základní",J1096,0)</f>
        <v>0</v>
      </c>
      <c r="BF1096" s="188">
        <f>IF(N1096="snížená",J1096,0)</f>
        <v>0</v>
      </c>
      <c r="BG1096" s="188">
        <f>IF(N1096="zákl. přenesená",J1096,0)</f>
        <v>0</v>
      </c>
      <c r="BH1096" s="188">
        <f>IF(N1096="sníž. přenesená",J1096,0)</f>
        <v>0</v>
      </c>
      <c r="BI1096" s="188">
        <f>IF(N1096="nulová",J1096,0)</f>
        <v>0</v>
      </c>
      <c r="BJ1096" s="18" t="s">
        <v>79</v>
      </c>
      <c r="BK1096" s="188">
        <f>ROUND(I1096*H1096,2)</f>
        <v>0</v>
      </c>
      <c r="BL1096" s="18" t="s">
        <v>476</v>
      </c>
      <c r="BM1096" s="187" t="s">
        <v>1619</v>
      </c>
    </row>
    <row r="1097" spans="1:65" s="2" customFormat="1" ht="11.25">
      <c r="A1097" s="35"/>
      <c r="B1097" s="36"/>
      <c r="C1097" s="37"/>
      <c r="D1097" s="189" t="s">
        <v>144</v>
      </c>
      <c r="E1097" s="37"/>
      <c r="F1097" s="190" t="s">
        <v>1620</v>
      </c>
      <c r="G1097" s="37"/>
      <c r="H1097" s="37"/>
      <c r="I1097" s="191"/>
      <c r="J1097" s="37"/>
      <c r="K1097" s="37"/>
      <c r="L1097" s="40"/>
      <c r="M1097" s="192"/>
      <c r="N1097" s="193"/>
      <c r="O1097" s="65"/>
      <c r="P1097" s="65"/>
      <c r="Q1097" s="65"/>
      <c r="R1097" s="65"/>
      <c r="S1097" s="65"/>
      <c r="T1097" s="66"/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T1097" s="18" t="s">
        <v>144</v>
      </c>
      <c r="AU1097" s="18" t="s">
        <v>151</v>
      </c>
    </row>
    <row r="1098" spans="1:65" s="12" customFormat="1" ht="20.85" customHeight="1">
      <c r="B1098" s="159"/>
      <c r="C1098" s="160"/>
      <c r="D1098" s="161" t="s">
        <v>70</v>
      </c>
      <c r="E1098" s="173" t="s">
        <v>1621</v>
      </c>
      <c r="F1098" s="173" t="s">
        <v>1622</v>
      </c>
      <c r="G1098" s="160"/>
      <c r="H1098" s="160"/>
      <c r="I1098" s="163"/>
      <c r="J1098" s="174">
        <f>BK1098</f>
        <v>0</v>
      </c>
      <c r="K1098" s="160"/>
      <c r="L1098" s="165"/>
      <c r="M1098" s="166"/>
      <c r="N1098" s="167"/>
      <c r="O1098" s="167"/>
      <c r="P1098" s="168">
        <f>SUM(P1099:P1139)</f>
        <v>0</v>
      </c>
      <c r="Q1098" s="167"/>
      <c r="R1098" s="168">
        <f>SUM(R1099:R1139)</f>
        <v>2.3500000000000004E-2</v>
      </c>
      <c r="S1098" s="167"/>
      <c r="T1098" s="169">
        <f>SUM(T1099:T1139)</f>
        <v>0</v>
      </c>
      <c r="AR1098" s="170" t="s">
        <v>81</v>
      </c>
      <c r="AT1098" s="171" t="s">
        <v>70</v>
      </c>
      <c r="AU1098" s="171" t="s">
        <v>81</v>
      </c>
      <c r="AY1098" s="170" t="s">
        <v>136</v>
      </c>
      <c r="BK1098" s="172">
        <f>SUM(BK1099:BK1139)</f>
        <v>0</v>
      </c>
    </row>
    <row r="1099" spans="1:65" s="2" customFormat="1" ht="24.2" customHeight="1">
      <c r="A1099" s="35"/>
      <c r="B1099" s="36"/>
      <c r="C1099" s="175" t="s">
        <v>1623</v>
      </c>
      <c r="D1099" s="175" t="s">
        <v>138</v>
      </c>
      <c r="E1099" s="176" t="s">
        <v>1255</v>
      </c>
      <c r="F1099" s="177" t="s">
        <v>1256</v>
      </c>
      <c r="G1099" s="178" t="s">
        <v>148</v>
      </c>
      <c r="H1099" s="179">
        <v>300</v>
      </c>
      <c r="I1099" s="180"/>
      <c r="J1099" s="181">
        <f>ROUND(I1099*H1099,2)</f>
        <v>0</v>
      </c>
      <c r="K1099" s="182"/>
      <c r="L1099" s="40"/>
      <c r="M1099" s="183" t="s">
        <v>19</v>
      </c>
      <c r="N1099" s="184" t="s">
        <v>42</v>
      </c>
      <c r="O1099" s="65"/>
      <c r="P1099" s="185">
        <f>O1099*H1099</f>
        <v>0</v>
      </c>
      <c r="Q1099" s="185">
        <v>0</v>
      </c>
      <c r="R1099" s="185">
        <f>Q1099*H1099</f>
        <v>0</v>
      </c>
      <c r="S1099" s="185">
        <v>0</v>
      </c>
      <c r="T1099" s="186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187" t="s">
        <v>476</v>
      </c>
      <c r="AT1099" s="187" t="s">
        <v>138</v>
      </c>
      <c r="AU1099" s="187" t="s">
        <v>151</v>
      </c>
      <c r="AY1099" s="18" t="s">
        <v>136</v>
      </c>
      <c r="BE1099" s="188">
        <f>IF(N1099="základní",J1099,0)</f>
        <v>0</v>
      </c>
      <c r="BF1099" s="188">
        <f>IF(N1099="snížená",J1099,0)</f>
        <v>0</v>
      </c>
      <c r="BG1099" s="188">
        <f>IF(N1099="zákl. přenesená",J1099,0)</f>
        <v>0</v>
      </c>
      <c r="BH1099" s="188">
        <f>IF(N1099="sníž. přenesená",J1099,0)</f>
        <v>0</v>
      </c>
      <c r="BI1099" s="188">
        <f>IF(N1099="nulová",J1099,0)</f>
        <v>0</v>
      </c>
      <c r="BJ1099" s="18" t="s">
        <v>79</v>
      </c>
      <c r="BK1099" s="188">
        <f>ROUND(I1099*H1099,2)</f>
        <v>0</v>
      </c>
      <c r="BL1099" s="18" t="s">
        <v>476</v>
      </c>
      <c r="BM1099" s="187" t="s">
        <v>1624</v>
      </c>
    </row>
    <row r="1100" spans="1:65" s="2" customFormat="1" ht="11.25">
      <c r="A1100" s="35"/>
      <c r="B1100" s="36"/>
      <c r="C1100" s="37"/>
      <c r="D1100" s="189" t="s">
        <v>144</v>
      </c>
      <c r="E1100" s="37"/>
      <c r="F1100" s="190" t="s">
        <v>1258</v>
      </c>
      <c r="G1100" s="37"/>
      <c r="H1100" s="37"/>
      <c r="I1100" s="191"/>
      <c r="J1100" s="37"/>
      <c r="K1100" s="37"/>
      <c r="L1100" s="40"/>
      <c r="M1100" s="192"/>
      <c r="N1100" s="193"/>
      <c r="O1100" s="65"/>
      <c r="P1100" s="65"/>
      <c r="Q1100" s="65"/>
      <c r="R1100" s="65"/>
      <c r="S1100" s="65"/>
      <c r="T1100" s="66"/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T1100" s="18" t="s">
        <v>144</v>
      </c>
      <c r="AU1100" s="18" t="s">
        <v>151</v>
      </c>
    </row>
    <row r="1101" spans="1:65" s="2" customFormat="1" ht="24.2" customHeight="1">
      <c r="A1101" s="35"/>
      <c r="B1101" s="36"/>
      <c r="C1101" s="206" t="s">
        <v>1625</v>
      </c>
      <c r="D1101" s="206" t="s">
        <v>159</v>
      </c>
      <c r="E1101" s="207" t="s">
        <v>1626</v>
      </c>
      <c r="F1101" s="208" t="s">
        <v>1627</v>
      </c>
      <c r="G1101" s="209" t="s">
        <v>148</v>
      </c>
      <c r="H1101" s="210">
        <v>360</v>
      </c>
      <c r="I1101" s="211"/>
      <c r="J1101" s="212">
        <f>ROUND(I1101*H1101,2)</f>
        <v>0</v>
      </c>
      <c r="K1101" s="213"/>
      <c r="L1101" s="214"/>
      <c r="M1101" s="215" t="s">
        <v>19</v>
      </c>
      <c r="N1101" s="216" t="s">
        <v>42</v>
      </c>
      <c r="O1101" s="65"/>
      <c r="P1101" s="185">
        <f>O1101*H1101</f>
        <v>0</v>
      </c>
      <c r="Q1101" s="185">
        <v>3.0000000000000001E-5</v>
      </c>
      <c r="R1101" s="185">
        <f>Q1101*H1101</f>
        <v>1.0800000000000001E-2</v>
      </c>
      <c r="S1101" s="185">
        <v>0</v>
      </c>
      <c r="T1101" s="186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187" t="s">
        <v>574</v>
      </c>
      <c r="AT1101" s="187" t="s">
        <v>159</v>
      </c>
      <c r="AU1101" s="187" t="s">
        <v>151</v>
      </c>
      <c r="AY1101" s="18" t="s">
        <v>136</v>
      </c>
      <c r="BE1101" s="188">
        <f>IF(N1101="základní",J1101,0)</f>
        <v>0</v>
      </c>
      <c r="BF1101" s="188">
        <f>IF(N1101="snížená",J1101,0)</f>
        <v>0</v>
      </c>
      <c r="BG1101" s="188">
        <f>IF(N1101="zákl. přenesená",J1101,0)</f>
        <v>0</v>
      </c>
      <c r="BH1101" s="188">
        <f>IF(N1101="sníž. přenesená",J1101,0)</f>
        <v>0</v>
      </c>
      <c r="BI1101" s="188">
        <f>IF(N1101="nulová",J1101,0)</f>
        <v>0</v>
      </c>
      <c r="BJ1101" s="18" t="s">
        <v>79</v>
      </c>
      <c r="BK1101" s="188">
        <f>ROUND(I1101*H1101,2)</f>
        <v>0</v>
      </c>
      <c r="BL1101" s="18" t="s">
        <v>476</v>
      </c>
      <c r="BM1101" s="187" t="s">
        <v>1628</v>
      </c>
    </row>
    <row r="1102" spans="1:65" s="2" customFormat="1" ht="29.25">
      <c r="A1102" s="35"/>
      <c r="B1102" s="36"/>
      <c r="C1102" s="37"/>
      <c r="D1102" s="196" t="s">
        <v>187</v>
      </c>
      <c r="E1102" s="37"/>
      <c r="F1102" s="217" t="s">
        <v>1446</v>
      </c>
      <c r="G1102" s="37"/>
      <c r="H1102" s="37"/>
      <c r="I1102" s="191"/>
      <c r="J1102" s="37"/>
      <c r="K1102" s="37"/>
      <c r="L1102" s="40"/>
      <c r="M1102" s="192"/>
      <c r="N1102" s="193"/>
      <c r="O1102" s="65"/>
      <c r="P1102" s="65"/>
      <c r="Q1102" s="65"/>
      <c r="R1102" s="65"/>
      <c r="S1102" s="65"/>
      <c r="T1102" s="66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T1102" s="18" t="s">
        <v>187</v>
      </c>
      <c r="AU1102" s="18" t="s">
        <v>151</v>
      </c>
    </row>
    <row r="1103" spans="1:65" s="13" customFormat="1" ht="11.25">
      <c r="B1103" s="194"/>
      <c r="C1103" s="195"/>
      <c r="D1103" s="196" t="s">
        <v>157</v>
      </c>
      <c r="E1103" s="195"/>
      <c r="F1103" s="198" t="s">
        <v>1629</v>
      </c>
      <c r="G1103" s="195"/>
      <c r="H1103" s="199">
        <v>360</v>
      </c>
      <c r="I1103" s="200"/>
      <c r="J1103" s="195"/>
      <c r="K1103" s="195"/>
      <c r="L1103" s="201"/>
      <c r="M1103" s="202"/>
      <c r="N1103" s="203"/>
      <c r="O1103" s="203"/>
      <c r="P1103" s="203"/>
      <c r="Q1103" s="203"/>
      <c r="R1103" s="203"/>
      <c r="S1103" s="203"/>
      <c r="T1103" s="204"/>
      <c r="AT1103" s="205" t="s">
        <v>157</v>
      </c>
      <c r="AU1103" s="205" t="s">
        <v>151</v>
      </c>
      <c r="AV1103" s="13" t="s">
        <v>81</v>
      </c>
      <c r="AW1103" s="13" t="s">
        <v>4</v>
      </c>
      <c r="AX1103" s="13" t="s">
        <v>79</v>
      </c>
      <c r="AY1103" s="205" t="s">
        <v>136</v>
      </c>
    </row>
    <row r="1104" spans="1:65" s="2" customFormat="1" ht="21.75" customHeight="1">
      <c r="A1104" s="35"/>
      <c r="B1104" s="36"/>
      <c r="C1104" s="175" t="s">
        <v>1630</v>
      </c>
      <c r="D1104" s="175" t="s">
        <v>138</v>
      </c>
      <c r="E1104" s="176" t="s">
        <v>1631</v>
      </c>
      <c r="F1104" s="177" t="s">
        <v>1632</v>
      </c>
      <c r="G1104" s="178" t="s">
        <v>154</v>
      </c>
      <c r="H1104" s="179">
        <v>1</v>
      </c>
      <c r="I1104" s="180"/>
      <c r="J1104" s="181">
        <f>ROUND(I1104*H1104,2)</f>
        <v>0</v>
      </c>
      <c r="K1104" s="182"/>
      <c r="L1104" s="40"/>
      <c r="M1104" s="183" t="s">
        <v>19</v>
      </c>
      <c r="N1104" s="184" t="s">
        <v>42</v>
      </c>
      <c r="O1104" s="65"/>
      <c r="P1104" s="185">
        <f>O1104*H1104</f>
        <v>0</v>
      </c>
      <c r="Q1104" s="185">
        <v>0</v>
      </c>
      <c r="R1104" s="185">
        <f>Q1104*H1104</f>
        <v>0</v>
      </c>
      <c r="S1104" s="185">
        <v>0</v>
      </c>
      <c r="T1104" s="186">
        <f>S1104*H1104</f>
        <v>0</v>
      </c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R1104" s="187" t="s">
        <v>476</v>
      </c>
      <c r="AT1104" s="187" t="s">
        <v>138</v>
      </c>
      <c r="AU1104" s="187" t="s">
        <v>151</v>
      </c>
      <c r="AY1104" s="18" t="s">
        <v>136</v>
      </c>
      <c r="BE1104" s="188">
        <f>IF(N1104="základní",J1104,0)</f>
        <v>0</v>
      </c>
      <c r="BF1104" s="188">
        <f>IF(N1104="snížená",J1104,0)</f>
        <v>0</v>
      </c>
      <c r="BG1104" s="188">
        <f>IF(N1104="zákl. přenesená",J1104,0)</f>
        <v>0</v>
      </c>
      <c r="BH1104" s="188">
        <f>IF(N1104="sníž. přenesená",J1104,0)</f>
        <v>0</v>
      </c>
      <c r="BI1104" s="188">
        <f>IF(N1104="nulová",J1104,0)</f>
        <v>0</v>
      </c>
      <c r="BJ1104" s="18" t="s">
        <v>79</v>
      </c>
      <c r="BK1104" s="188">
        <f>ROUND(I1104*H1104,2)</f>
        <v>0</v>
      </c>
      <c r="BL1104" s="18" t="s">
        <v>476</v>
      </c>
      <c r="BM1104" s="187" t="s">
        <v>1633</v>
      </c>
    </row>
    <row r="1105" spans="1:65" s="2" customFormat="1" ht="11.25">
      <c r="A1105" s="35"/>
      <c r="B1105" s="36"/>
      <c r="C1105" s="37"/>
      <c r="D1105" s="189" t="s">
        <v>144</v>
      </c>
      <c r="E1105" s="37"/>
      <c r="F1105" s="190" t="s">
        <v>1634</v>
      </c>
      <c r="G1105" s="37"/>
      <c r="H1105" s="37"/>
      <c r="I1105" s="191"/>
      <c r="J1105" s="37"/>
      <c r="K1105" s="37"/>
      <c r="L1105" s="40"/>
      <c r="M1105" s="192"/>
      <c r="N1105" s="193"/>
      <c r="O1105" s="65"/>
      <c r="P1105" s="65"/>
      <c r="Q1105" s="65"/>
      <c r="R1105" s="65"/>
      <c r="S1105" s="65"/>
      <c r="T1105" s="66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T1105" s="18" t="s">
        <v>144</v>
      </c>
      <c r="AU1105" s="18" t="s">
        <v>151</v>
      </c>
    </row>
    <row r="1106" spans="1:65" s="2" customFormat="1" ht="24.2" customHeight="1">
      <c r="A1106" s="35"/>
      <c r="B1106" s="36"/>
      <c r="C1106" s="206" t="s">
        <v>1635</v>
      </c>
      <c r="D1106" s="206" t="s">
        <v>159</v>
      </c>
      <c r="E1106" s="207" t="s">
        <v>1636</v>
      </c>
      <c r="F1106" s="208" t="s">
        <v>1637</v>
      </c>
      <c r="G1106" s="209" t="s">
        <v>154</v>
      </c>
      <c r="H1106" s="210">
        <v>1</v>
      </c>
      <c r="I1106" s="211"/>
      <c r="J1106" s="212">
        <f>ROUND(I1106*H1106,2)</f>
        <v>0</v>
      </c>
      <c r="K1106" s="213"/>
      <c r="L1106" s="214"/>
      <c r="M1106" s="215" t="s">
        <v>19</v>
      </c>
      <c r="N1106" s="216" t="s">
        <v>42</v>
      </c>
      <c r="O1106" s="65"/>
      <c r="P1106" s="185">
        <f>O1106*H1106</f>
        <v>0</v>
      </c>
      <c r="Q1106" s="185">
        <v>8.0000000000000007E-5</v>
      </c>
      <c r="R1106" s="185">
        <f>Q1106*H1106</f>
        <v>8.0000000000000007E-5</v>
      </c>
      <c r="S1106" s="185">
        <v>0</v>
      </c>
      <c r="T1106" s="186">
        <f>S1106*H1106</f>
        <v>0</v>
      </c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R1106" s="187" t="s">
        <v>574</v>
      </c>
      <c r="AT1106" s="187" t="s">
        <v>159</v>
      </c>
      <c r="AU1106" s="187" t="s">
        <v>151</v>
      </c>
      <c r="AY1106" s="18" t="s">
        <v>136</v>
      </c>
      <c r="BE1106" s="188">
        <f>IF(N1106="základní",J1106,0)</f>
        <v>0</v>
      </c>
      <c r="BF1106" s="188">
        <f>IF(N1106="snížená",J1106,0)</f>
        <v>0</v>
      </c>
      <c r="BG1106" s="188">
        <f>IF(N1106="zákl. přenesená",J1106,0)</f>
        <v>0</v>
      </c>
      <c r="BH1106" s="188">
        <f>IF(N1106="sníž. přenesená",J1106,0)</f>
        <v>0</v>
      </c>
      <c r="BI1106" s="188">
        <f>IF(N1106="nulová",J1106,0)</f>
        <v>0</v>
      </c>
      <c r="BJ1106" s="18" t="s">
        <v>79</v>
      </c>
      <c r="BK1106" s="188">
        <f>ROUND(I1106*H1106,2)</f>
        <v>0</v>
      </c>
      <c r="BL1106" s="18" t="s">
        <v>476</v>
      </c>
      <c r="BM1106" s="187" t="s">
        <v>1638</v>
      </c>
    </row>
    <row r="1107" spans="1:65" s="2" customFormat="1" ht="29.25">
      <c r="A1107" s="35"/>
      <c r="B1107" s="36"/>
      <c r="C1107" s="37"/>
      <c r="D1107" s="196" t="s">
        <v>187</v>
      </c>
      <c r="E1107" s="37"/>
      <c r="F1107" s="217" t="s">
        <v>1446</v>
      </c>
      <c r="G1107" s="37"/>
      <c r="H1107" s="37"/>
      <c r="I1107" s="191"/>
      <c r="J1107" s="37"/>
      <c r="K1107" s="37"/>
      <c r="L1107" s="40"/>
      <c r="M1107" s="192"/>
      <c r="N1107" s="193"/>
      <c r="O1107" s="65"/>
      <c r="P1107" s="65"/>
      <c r="Q1107" s="65"/>
      <c r="R1107" s="65"/>
      <c r="S1107" s="65"/>
      <c r="T1107" s="66"/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T1107" s="18" t="s">
        <v>187</v>
      </c>
      <c r="AU1107" s="18" t="s">
        <v>151</v>
      </c>
    </row>
    <row r="1108" spans="1:65" s="2" customFormat="1" ht="24.2" customHeight="1">
      <c r="A1108" s="35"/>
      <c r="B1108" s="36"/>
      <c r="C1108" s="175" t="s">
        <v>1639</v>
      </c>
      <c r="D1108" s="175" t="s">
        <v>138</v>
      </c>
      <c r="E1108" s="176" t="s">
        <v>1640</v>
      </c>
      <c r="F1108" s="177" t="s">
        <v>1641</v>
      </c>
      <c r="G1108" s="178" t="s">
        <v>154</v>
      </c>
      <c r="H1108" s="179">
        <v>2</v>
      </c>
      <c r="I1108" s="180"/>
      <c r="J1108" s="181">
        <f>ROUND(I1108*H1108,2)</f>
        <v>0</v>
      </c>
      <c r="K1108" s="182"/>
      <c r="L1108" s="40"/>
      <c r="M1108" s="183" t="s">
        <v>19</v>
      </c>
      <c r="N1108" s="184" t="s">
        <v>42</v>
      </c>
      <c r="O1108" s="65"/>
      <c r="P1108" s="185">
        <f>O1108*H1108</f>
        <v>0</v>
      </c>
      <c r="Q1108" s="185">
        <v>0</v>
      </c>
      <c r="R1108" s="185">
        <f>Q1108*H1108</f>
        <v>0</v>
      </c>
      <c r="S1108" s="185">
        <v>0</v>
      </c>
      <c r="T1108" s="186">
        <f>S1108*H1108</f>
        <v>0</v>
      </c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R1108" s="187" t="s">
        <v>476</v>
      </c>
      <c r="AT1108" s="187" t="s">
        <v>138</v>
      </c>
      <c r="AU1108" s="187" t="s">
        <v>151</v>
      </c>
      <c r="AY1108" s="18" t="s">
        <v>136</v>
      </c>
      <c r="BE1108" s="188">
        <f>IF(N1108="základní",J1108,0)</f>
        <v>0</v>
      </c>
      <c r="BF1108" s="188">
        <f>IF(N1108="snížená",J1108,0)</f>
        <v>0</v>
      </c>
      <c r="BG1108" s="188">
        <f>IF(N1108="zákl. přenesená",J1108,0)</f>
        <v>0</v>
      </c>
      <c r="BH1108" s="188">
        <f>IF(N1108="sníž. přenesená",J1108,0)</f>
        <v>0</v>
      </c>
      <c r="BI1108" s="188">
        <f>IF(N1108="nulová",J1108,0)</f>
        <v>0</v>
      </c>
      <c r="BJ1108" s="18" t="s">
        <v>79</v>
      </c>
      <c r="BK1108" s="188">
        <f>ROUND(I1108*H1108,2)</f>
        <v>0</v>
      </c>
      <c r="BL1108" s="18" t="s">
        <v>476</v>
      </c>
      <c r="BM1108" s="187" t="s">
        <v>1642</v>
      </c>
    </row>
    <row r="1109" spans="1:65" s="2" customFormat="1" ht="11.25">
      <c r="A1109" s="35"/>
      <c r="B1109" s="36"/>
      <c r="C1109" s="37"/>
      <c r="D1109" s="189" t="s">
        <v>144</v>
      </c>
      <c r="E1109" s="37"/>
      <c r="F1109" s="190" t="s">
        <v>1643</v>
      </c>
      <c r="G1109" s="37"/>
      <c r="H1109" s="37"/>
      <c r="I1109" s="191"/>
      <c r="J1109" s="37"/>
      <c r="K1109" s="37"/>
      <c r="L1109" s="40"/>
      <c r="M1109" s="192"/>
      <c r="N1109" s="193"/>
      <c r="O1109" s="65"/>
      <c r="P1109" s="65"/>
      <c r="Q1109" s="65"/>
      <c r="R1109" s="65"/>
      <c r="S1109" s="65"/>
      <c r="T1109" s="66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T1109" s="18" t="s">
        <v>144</v>
      </c>
      <c r="AU1109" s="18" t="s">
        <v>151</v>
      </c>
    </row>
    <row r="1110" spans="1:65" s="2" customFormat="1" ht="16.5" customHeight="1">
      <c r="A1110" s="35"/>
      <c r="B1110" s="36"/>
      <c r="C1110" s="206" t="s">
        <v>1644</v>
      </c>
      <c r="D1110" s="206" t="s">
        <v>159</v>
      </c>
      <c r="E1110" s="207" t="s">
        <v>1645</v>
      </c>
      <c r="F1110" s="208" t="s">
        <v>1646</v>
      </c>
      <c r="G1110" s="209" t="s">
        <v>154</v>
      </c>
      <c r="H1110" s="210">
        <v>2</v>
      </c>
      <c r="I1110" s="211"/>
      <c r="J1110" s="212">
        <f>ROUND(I1110*H1110,2)</f>
        <v>0</v>
      </c>
      <c r="K1110" s="213"/>
      <c r="L1110" s="214"/>
      <c r="M1110" s="215" t="s">
        <v>19</v>
      </c>
      <c r="N1110" s="216" t="s">
        <v>42</v>
      </c>
      <c r="O1110" s="65"/>
      <c r="P1110" s="185">
        <f>O1110*H1110</f>
        <v>0</v>
      </c>
      <c r="Q1110" s="185">
        <v>2.0000000000000002E-5</v>
      </c>
      <c r="R1110" s="185">
        <f>Q1110*H1110</f>
        <v>4.0000000000000003E-5</v>
      </c>
      <c r="S1110" s="185">
        <v>0</v>
      </c>
      <c r="T1110" s="186">
        <f>S1110*H1110</f>
        <v>0</v>
      </c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R1110" s="187" t="s">
        <v>574</v>
      </c>
      <c r="AT1110" s="187" t="s">
        <v>159</v>
      </c>
      <c r="AU1110" s="187" t="s">
        <v>151</v>
      </c>
      <c r="AY1110" s="18" t="s">
        <v>136</v>
      </c>
      <c r="BE1110" s="188">
        <f>IF(N1110="základní",J1110,0)</f>
        <v>0</v>
      </c>
      <c r="BF1110" s="188">
        <f>IF(N1110="snížená",J1110,0)</f>
        <v>0</v>
      </c>
      <c r="BG1110" s="188">
        <f>IF(N1110="zákl. přenesená",J1110,0)</f>
        <v>0</v>
      </c>
      <c r="BH1110" s="188">
        <f>IF(N1110="sníž. přenesená",J1110,0)</f>
        <v>0</v>
      </c>
      <c r="BI1110" s="188">
        <f>IF(N1110="nulová",J1110,0)</f>
        <v>0</v>
      </c>
      <c r="BJ1110" s="18" t="s">
        <v>79</v>
      </c>
      <c r="BK1110" s="188">
        <f>ROUND(I1110*H1110,2)</f>
        <v>0</v>
      </c>
      <c r="BL1110" s="18" t="s">
        <v>476</v>
      </c>
      <c r="BM1110" s="187" t="s">
        <v>1647</v>
      </c>
    </row>
    <row r="1111" spans="1:65" s="2" customFormat="1" ht="29.25">
      <c r="A1111" s="35"/>
      <c r="B1111" s="36"/>
      <c r="C1111" s="37"/>
      <c r="D1111" s="196" t="s">
        <v>187</v>
      </c>
      <c r="E1111" s="37"/>
      <c r="F1111" s="217" t="s">
        <v>1446</v>
      </c>
      <c r="G1111" s="37"/>
      <c r="H1111" s="37"/>
      <c r="I1111" s="191"/>
      <c r="J1111" s="37"/>
      <c r="K1111" s="37"/>
      <c r="L1111" s="40"/>
      <c r="M1111" s="192"/>
      <c r="N1111" s="193"/>
      <c r="O1111" s="65"/>
      <c r="P1111" s="65"/>
      <c r="Q1111" s="65"/>
      <c r="R1111" s="65"/>
      <c r="S1111" s="65"/>
      <c r="T1111" s="66"/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T1111" s="18" t="s">
        <v>187</v>
      </c>
      <c r="AU1111" s="18" t="s">
        <v>151</v>
      </c>
    </row>
    <row r="1112" spans="1:65" s="2" customFormat="1" ht="24.2" customHeight="1">
      <c r="A1112" s="35"/>
      <c r="B1112" s="36"/>
      <c r="C1112" s="175" t="s">
        <v>1648</v>
      </c>
      <c r="D1112" s="175" t="s">
        <v>138</v>
      </c>
      <c r="E1112" s="176" t="s">
        <v>1649</v>
      </c>
      <c r="F1112" s="177" t="s">
        <v>1650</v>
      </c>
      <c r="G1112" s="178" t="s">
        <v>154</v>
      </c>
      <c r="H1112" s="179">
        <v>2</v>
      </c>
      <c r="I1112" s="180"/>
      <c r="J1112" s="181">
        <f>ROUND(I1112*H1112,2)</f>
        <v>0</v>
      </c>
      <c r="K1112" s="182"/>
      <c r="L1112" s="40"/>
      <c r="M1112" s="183" t="s">
        <v>19</v>
      </c>
      <c r="N1112" s="184" t="s">
        <v>42</v>
      </c>
      <c r="O1112" s="65"/>
      <c r="P1112" s="185">
        <f>O1112*H1112</f>
        <v>0</v>
      </c>
      <c r="Q1112" s="185">
        <v>0</v>
      </c>
      <c r="R1112" s="185">
        <f>Q1112*H1112</f>
        <v>0</v>
      </c>
      <c r="S1112" s="185">
        <v>0</v>
      </c>
      <c r="T1112" s="186">
        <f>S1112*H1112</f>
        <v>0</v>
      </c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R1112" s="187" t="s">
        <v>476</v>
      </c>
      <c r="AT1112" s="187" t="s">
        <v>138</v>
      </c>
      <c r="AU1112" s="187" t="s">
        <v>151</v>
      </c>
      <c r="AY1112" s="18" t="s">
        <v>136</v>
      </c>
      <c r="BE1112" s="188">
        <f>IF(N1112="základní",J1112,0)</f>
        <v>0</v>
      </c>
      <c r="BF1112" s="188">
        <f>IF(N1112="snížená",J1112,0)</f>
        <v>0</v>
      </c>
      <c r="BG1112" s="188">
        <f>IF(N1112="zákl. přenesená",J1112,0)</f>
        <v>0</v>
      </c>
      <c r="BH1112" s="188">
        <f>IF(N1112="sníž. přenesená",J1112,0)</f>
        <v>0</v>
      </c>
      <c r="BI1112" s="188">
        <f>IF(N1112="nulová",J1112,0)</f>
        <v>0</v>
      </c>
      <c r="BJ1112" s="18" t="s">
        <v>79</v>
      </c>
      <c r="BK1112" s="188">
        <f>ROUND(I1112*H1112,2)</f>
        <v>0</v>
      </c>
      <c r="BL1112" s="18" t="s">
        <v>476</v>
      </c>
      <c r="BM1112" s="187" t="s">
        <v>1651</v>
      </c>
    </row>
    <row r="1113" spans="1:65" s="2" customFormat="1" ht="11.25">
      <c r="A1113" s="35"/>
      <c r="B1113" s="36"/>
      <c r="C1113" s="37"/>
      <c r="D1113" s="189" t="s">
        <v>144</v>
      </c>
      <c r="E1113" s="37"/>
      <c r="F1113" s="190" t="s">
        <v>1652</v>
      </c>
      <c r="G1113" s="37"/>
      <c r="H1113" s="37"/>
      <c r="I1113" s="191"/>
      <c r="J1113" s="37"/>
      <c r="K1113" s="37"/>
      <c r="L1113" s="40"/>
      <c r="M1113" s="192"/>
      <c r="N1113" s="193"/>
      <c r="O1113" s="65"/>
      <c r="P1113" s="65"/>
      <c r="Q1113" s="65"/>
      <c r="R1113" s="65"/>
      <c r="S1113" s="65"/>
      <c r="T1113" s="66"/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T1113" s="18" t="s">
        <v>144</v>
      </c>
      <c r="AU1113" s="18" t="s">
        <v>151</v>
      </c>
    </row>
    <row r="1114" spans="1:65" s="2" customFormat="1" ht="24.2" customHeight="1">
      <c r="A1114" s="35"/>
      <c r="B1114" s="36"/>
      <c r="C1114" s="206" t="s">
        <v>1653</v>
      </c>
      <c r="D1114" s="206" t="s">
        <v>159</v>
      </c>
      <c r="E1114" s="207" t="s">
        <v>1654</v>
      </c>
      <c r="F1114" s="208" t="s">
        <v>1655</v>
      </c>
      <c r="G1114" s="209" t="s">
        <v>154</v>
      </c>
      <c r="H1114" s="210">
        <v>2</v>
      </c>
      <c r="I1114" s="211"/>
      <c r="J1114" s="212">
        <f>ROUND(I1114*H1114,2)</f>
        <v>0</v>
      </c>
      <c r="K1114" s="213"/>
      <c r="L1114" s="214"/>
      <c r="M1114" s="215" t="s">
        <v>19</v>
      </c>
      <c r="N1114" s="216" t="s">
        <v>42</v>
      </c>
      <c r="O1114" s="65"/>
      <c r="P1114" s="185">
        <f>O1114*H1114</f>
        <v>0</v>
      </c>
      <c r="Q1114" s="185">
        <v>6.0000000000000002E-5</v>
      </c>
      <c r="R1114" s="185">
        <f>Q1114*H1114</f>
        <v>1.2E-4</v>
      </c>
      <c r="S1114" s="185">
        <v>0</v>
      </c>
      <c r="T1114" s="186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187" t="s">
        <v>574</v>
      </c>
      <c r="AT1114" s="187" t="s">
        <v>159</v>
      </c>
      <c r="AU1114" s="187" t="s">
        <v>151</v>
      </c>
      <c r="AY1114" s="18" t="s">
        <v>136</v>
      </c>
      <c r="BE1114" s="188">
        <f>IF(N1114="základní",J1114,0)</f>
        <v>0</v>
      </c>
      <c r="BF1114" s="188">
        <f>IF(N1114="snížená",J1114,0)</f>
        <v>0</v>
      </c>
      <c r="BG1114" s="188">
        <f>IF(N1114="zákl. přenesená",J1114,0)</f>
        <v>0</v>
      </c>
      <c r="BH1114" s="188">
        <f>IF(N1114="sníž. přenesená",J1114,0)</f>
        <v>0</v>
      </c>
      <c r="BI1114" s="188">
        <f>IF(N1114="nulová",J1114,0)</f>
        <v>0</v>
      </c>
      <c r="BJ1114" s="18" t="s">
        <v>79</v>
      </c>
      <c r="BK1114" s="188">
        <f>ROUND(I1114*H1114,2)</f>
        <v>0</v>
      </c>
      <c r="BL1114" s="18" t="s">
        <v>476</v>
      </c>
      <c r="BM1114" s="187" t="s">
        <v>1656</v>
      </c>
    </row>
    <row r="1115" spans="1:65" s="2" customFormat="1" ht="29.25">
      <c r="A1115" s="35"/>
      <c r="B1115" s="36"/>
      <c r="C1115" s="37"/>
      <c r="D1115" s="196" t="s">
        <v>187</v>
      </c>
      <c r="E1115" s="37"/>
      <c r="F1115" s="217" t="s">
        <v>1446</v>
      </c>
      <c r="G1115" s="37"/>
      <c r="H1115" s="37"/>
      <c r="I1115" s="191"/>
      <c r="J1115" s="37"/>
      <c r="K1115" s="37"/>
      <c r="L1115" s="40"/>
      <c r="M1115" s="192"/>
      <c r="N1115" s="193"/>
      <c r="O1115" s="65"/>
      <c r="P1115" s="65"/>
      <c r="Q1115" s="65"/>
      <c r="R1115" s="65"/>
      <c r="S1115" s="65"/>
      <c r="T1115" s="66"/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T1115" s="18" t="s">
        <v>187</v>
      </c>
      <c r="AU1115" s="18" t="s">
        <v>151</v>
      </c>
    </row>
    <row r="1116" spans="1:65" s="2" customFormat="1" ht="16.5" customHeight="1">
      <c r="A1116" s="35"/>
      <c r="B1116" s="36"/>
      <c r="C1116" s="175" t="s">
        <v>1657</v>
      </c>
      <c r="D1116" s="175" t="s">
        <v>138</v>
      </c>
      <c r="E1116" s="176" t="s">
        <v>1658</v>
      </c>
      <c r="F1116" s="177" t="s">
        <v>1659</v>
      </c>
      <c r="G1116" s="178" t="s">
        <v>154</v>
      </c>
      <c r="H1116" s="179">
        <v>6</v>
      </c>
      <c r="I1116" s="180"/>
      <c r="J1116" s="181">
        <f>ROUND(I1116*H1116,2)</f>
        <v>0</v>
      </c>
      <c r="K1116" s="182"/>
      <c r="L1116" s="40"/>
      <c r="M1116" s="183" t="s">
        <v>19</v>
      </c>
      <c r="N1116" s="184" t="s">
        <v>42</v>
      </c>
      <c r="O1116" s="65"/>
      <c r="P1116" s="185">
        <f>O1116*H1116</f>
        <v>0</v>
      </c>
      <c r="Q1116" s="185">
        <v>0</v>
      </c>
      <c r="R1116" s="185">
        <f>Q1116*H1116</f>
        <v>0</v>
      </c>
      <c r="S1116" s="185">
        <v>0</v>
      </c>
      <c r="T1116" s="186">
        <f>S1116*H1116</f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187" t="s">
        <v>476</v>
      </c>
      <c r="AT1116" s="187" t="s">
        <v>138</v>
      </c>
      <c r="AU1116" s="187" t="s">
        <v>151</v>
      </c>
      <c r="AY1116" s="18" t="s">
        <v>136</v>
      </c>
      <c r="BE1116" s="188">
        <f>IF(N1116="základní",J1116,0)</f>
        <v>0</v>
      </c>
      <c r="BF1116" s="188">
        <f>IF(N1116="snížená",J1116,0)</f>
        <v>0</v>
      </c>
      <c r="BG1116" s="188">
        <f>IF(N1116="zákl. přenesená",J1116,0)</f>
        <v>0</v>
      </c>
      <c r="BH1116" s="188">
        <f>IF(N1116="sníž. přenesená",J1116,0)</f>
        <v>0</v>
      </c>
      <c r="BI1116" s="188">
        <f>IF(N1116="nulová",J1116,0)</f>
        <v>0</v>
      </c>
      <c r="BJ1116" s="18" t="s">
        <v>79</v>
      </c>
      <c r="BK1116" s="188">
        <f>ROUND(I1116*H1116,2)</f>
        <v>0</v>
      </c>
      <c r="BL1116" s="18" t="s">
        <v>476</v>
      </c>
      <c r="BM1116" s="187" t="s">
        <v>1660</v>
      </c>
    </row>
    <row r="1117" spans="1:65" s="2" customFormat="1" ht="11.25">
      <c r="A1117" s="35"/>
      <c r="B1117" s="36"/>
      <c r="C1117" s="37"/>
      <c r="D1117" s="189" t="s">
        <v>144</v>
      </c>
      <c r="E1117" s="37"/>
      <c r="F1117" s="190" t="s">
        <v>1661</v>
      </c>
      <c r="G1117" s="37"/>
      <c r="H1117" s="37"/>
      <c r="I1117" s="191"/>
      <c r="J1117" s="37"/>
      <c r="K1117" s="37"/>
      <c r="L1117" s="40"/>
      <c r="M1117" s="192"/>
      <c r="N1117" s="193"/>
      <c r="O1117" s="65"/>
      <c r="P1117" s="65"/>
      <c r="Q1117" s="65"/>
      <c r="R1117" s="65"/>
      <c r="S1117" s="65"/>
      <c r="T1117" s="66"/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T1117" s="18" t="s">
        <v>144</v>
      </c>
      <c r="AU1117" s="18" t="s">
        <v>151</v>
      </c>
    </row>
    <row r="1118" spans="1:65" s="2" customFormat="1" ht="24.2" customHeight="1">
      <c r="A1118" s="35"/>
      <c r="B1118" s="36"/>
      <c r="C1118" s="206" t="s">
        <v>1662</v>
      </c>
      <c r="D1118" s="206" t="s">
        <v>159</v>
      </c>
      <c r="E1118" s="207" t="s">
        <v>1663</v>
      </c>
      <c r="F1118" s="208" t="s">
        <v>1664</v>
      </c>
      <c r="G1118" s="209" t="s">
        <v>154</v>
      </c>
      <c r="H1118" s="210">
        <v>6</v>
      </c>
      <c r="I1118" s="211"/>
      <c r="J1118" s="212">
        <f>ROUND(I1118*H1118,2)</f>
        <v>0</v>
      </c>
      <c r="K1118" s="213"/>
      <c r="L1118" s="214"/>
      <c r="M1118" s="215" t="s">
        <v>19</v>
      </c>
      <c r="N1118" s="216" t="s">
        <v>42</v>
      </c>
      <c r="O1118" s="65"/>
      <c r="P1118" s="185">
        <f>O1118*H1118</f>
        <v>0</v>
      </c>
      <c r="Q1118" s="185">
        <v>5.9999999999999995E-4</v>
      </c>
      <c r="R1118" s="185">
        <f>Q1118*H1118</f>
        <v>3.5999999999999999E-3</v>
      </c>
      <c r="S1118" s="185">
        <v>0</v>
      </c>
      <c r="T1118" s="186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187" t="s">
        <v>574</v>
      </c>
      <c r="AT1118" s="187" t="s">
        <v>159</v>
      </c>
      <c r="AU1118" s="187" t="s">
        <v>151</v>
      </c>
      <c r="AY1118" s="18" t="s">
        <v>136</v>
      </c>
      <c r="BE1118" s="188">
        <f>IF(N1118="základní",J1118,0)</f>
        <v>0</v>
      </c>
      <c r="BF1118" s="188">
        <f>IF(N1118="snížená",J1118,0)</f>
        <v>0</v>
      </c>
      <c r="BG1118" s="188">
        <f>IF(N1118="zákl. přenesená",J1118,0)</f>
        <v>0</v>
      </c>
      <c r="BH1118" s="188">
        <f>IF(N1118="sníž. přenesená",J1118,0)</f>
        <v>0</v>
      </c>
      <c r="BI1118" s="188">
        <f>IF(N1118="nulová",J1118,0)</f>
        <v>0</v>
      </c>
      <c r="BJ1118" s="18" t="s">
        <v>79</v>
      </c>
      <c r="BK1118" s="188">
        <f>ROUND(I1118*H1118,2)</f>
        <v>0</v>
      </c>
      <c r="BL1118" s="18" t="s">
        <v>476</v>
      </c>
      <c r="BM1118" s="187" t="s">
        <v>1665</v>
      </c>
    </row>
    <row r="1119" spans="1:65" s="2" customFormat="1" ht="29.25">
      <c r="A1119" s="35"/>
      <c r="B1119" s="36"/>
      <c r="C1119" s="37"/>
      <c r="D1119" s="196" t="s">
        <v>187</v>
      </c>
      <c r="E1119" s="37"/>
      <c r="F1119" s="217" t="s">
        <v>1446</v>
      </c>
      <c r="G1119" s="37"/>
      <c r="H1119" s="37"/>
      <c r="I1119" s="191"/>
      <c r="J1119" s="37"/>
      <c r="K1119" s="37"/>
      <c r="L1119" s="40"/>
      <c r="M1119" s="192"/>
      <c r="N1119" s="193"/>
      <c r="O1119" s="65"/>
      <c r="P1119" s="65"/>
      <c r="Q1119" s="65"/>
      <c r="R1119" s="65"/>
      <c r="S1119" s="65"/>
      <c r="T1119" s="66"/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T1119" s="18" t="s">
        <v>187</v>
      </c>
      <c r="AU1119" s="18" t="s">
        <v>151</v>
      </c>
    </row>
    <row r="1120" spans="1:65" s="2" customFormat="1" ht="24.2" customHeight="1">
      <c r="A1120" s="35"/>
      <c r="B1120" s="36"/>
      <c r="C1120" s="175" t="s">
        <v>1666</v>
      </c>
      <c r="D1120" s="175" t="s">
        <v>138</v>
      </c>
      <c r="E1120" s="176" t="s">
        <v>1667</v>
      </c>
      <c r="F1120" s="177" t="s">
        <v>1668</v>
      </c>
      <c r="G1120" s="178" t="s">
        <v>154</v>
      </c>
      <c r="H1120" s="179">
        <v>2</v>
      </c>
      <c r="I1120" s="180"/>
      <c r="J1120" s="181">
        <f>ROUND(I1120*H1120,2)</f>
        <v>0</v>
      </c>
      <c r="K1120" s="182"/>
      <c r="L1120" s="40"/>
      <c r="M1120" s="183" t="s">
        <v>19</v>
      </c>
      <c r="N1120" s="184" t="s">
        <v>42</v>
      </c>
      <c r="O1120" s="65"/>
      <c r="P1120" s="185">
        <f>O1120*H1120</f>
        <v>0</v>
      </c>
      <c r="Q1120" s="185">
        <v>0</v>
      </c>
      <c r="R1120" s="185">
        <f>Q1120*H1120</f>
        <v>0</v>
      </c>
      <c r="S1120" s="185">
        <v>0</v>
      </c>
      <c r="T1120" s="186">
        <f>S1120*H1120</f>
        <v>0</v>
      </c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R1120" s="187" t="s">
        <v>476</v>
      </c>
      <c r="AT1120" s="187" t="s">
        <v>138</v>
      </c>
      <c r="AU1120" s="187" t="s">
        <v>151</v>
      </c>
      <c r="AY1120" s="18" t="s">
        <v>136</v>
      </c>
      <c r="BE1120" s="188">
        <f>IF(N1120="základní",J1120,0)</f>
        <v>0</v>
      </c>
      <c r="BF1120" s="188">
        <f>IF(N1120="snížená",J1120,0)</f>
        <v>0</v>
      </c>
      <c r="BG1120" s="188">
        <f>IF(N1120="zákl. přenesená",J1120,0)</f>
        <v>0</v>
      </c>
      <c r="BH1120" s="188">
        <f>IF(N1120="sníž. přenesená",J1120,0)</f>
        <v>0</v>
      </c>
      <c r="BI1120" s="188">
        <f>IF(N1120="nulová",J1120,0)</f>
        <v>0</v>
      </c>
      <c r="BJ1120" s="18" t="s">
        <v>79</v>
      </c>
      <c r="BK1120" s="188">
        <f>ROUND(I1120*H1120,2)</f>
        <v>0</v>
      </c>
      <c r="BL1120" s="18" t="s">
        <v>476</v>
      </c>
      <c r="BM1120" s="187" t="s">
        <v>1669</v>
      </c>
    </row>
    <row r="1121" spans="1:65" s="2" customFormat="1" ht="11.25">
      <c r="A1121" s="35"/>
      <c r="B1121" s="36"/>
      <c r="C1121" s="37"/>
      <c r="D1121" s="189" t="s">
        <v>144</v>
      </c>
      <c r="E1121" s="37"/>
      <c r="F1121" s="190" t="s">
        <v>1670</v>
      </c>
      <c r="G1121" s="37"/>
      <c r="H1121" s="37"/>
      <c r="I1121" s="191"/>
      <c r="J1121" s="37"/>
      <c r="K1121" s="37"/>
      <c r="L1121" s="40"/>
      <c r="M1121" s="192"/>
      <c r="N1121" s="193"/>
      <c r="O1121" s="65"/>
      <c r="P1121" s="65"/>
      <c r="Q1121" s="65"/>
      <c r="R1121" s="65"/>
      <c r="S1121" s="65"/>
      <c r="T1121" s="66"/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T1121" s="18" t="s">
        <v>144</v>
      </c>
      <c r="AU1121" s="18" t="s">
        <v>151</v>
      </c>
    </row>
    <row r="1122" spans="1:65" s="2" customFormat="1" ht="24.2" customHeight="1">
      <c r="A1122" s="35"/>
      <c r="B1122" s="36"/>
      <c r="C1122" s="206" t="s">
        <v>1671</v>
      </c>
      <c r="D1122" s="206" t="s">
        <v>159</v>
      </c>
      <c r="E1122" s="207" t="s">
        <v>1672</v>
      </c>
      <c r="F1122" s="208" t="s">
        <v>1673</v>
      </c>
      <c r="G1122" s="209" t="s">
        <v>154</v>
      </c>
      <c r="H1122" s="210">
        <v>2</v>
      </c>
      <c r="I1122" s="211"/>
      <c r="J1122" s="212">
        <f>ROUND(I1122*H1122,2)</f>
        <v>0</v>
      </c>
      <c r="K1122" s="213"/>
      <c r="L1122" s="214"/>
      <c r="M1122" s="215" t="s">
        <v>19</v>
      </c>
      <c r="N1122" s="216" t="s">
        <v>42</v>
      </c>
      <c r="O1122" s="65"/>
      <c r="P1122" s="185">
        <f>O1122*H1122</f>
        <v>0</v>
      </c>
      <c r="Q1122" s="185">
        <v>3.7000000000000002E-3</v>
      </c>
      <c r="R1122" s="185">
        <f>Q1122*H1122</f>
        <v>7.4000000000000003E-3</v>
      </c>
      <c r="S1122" s="185">
        <v>0</v>
      </c>
      <c r="T1122" s="186">
        <f>S1122*H1122</f>
        <v>0</v>
      </c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R1122" s="187" t="s">
        <v>574</v>
      </c>
      <c r="AT1122" s="187" t="s">
        <v>159</v>
      </c>
      <c r="AU1122" s="187" t="s">
        <v>151</v>
      </c>
      <c r="AY1122" s="18" t="s">
        <v>136</v>
      </c>
      <c r="BE1122" s="188">
        <f>IF(N1122="základní",J1122,0)</f>
        <v>0</v>
      </c>
      <c r="BF1122" s="188">
        <f>IF(N1122="snížená",J1122,0)</f>
        <v>0</v>
      </c>
      <c r="BG1122" s="188">
        <f>IF(N1122="zákl. přenesená",J1122,0)</f>
        <v>0</v>
      </c>
      <c r="BH1122" s="188">
        <f>IF(N1122="sníž. přenesená",J1122,0)</f>
        <v>0</v>
      </c>
      <c r="BI1122" s="188">
        <f>IF(N1122="nulová",J1122,0)</f>
        <v>0</v>
      </c>
      <c r="BJ1122" s="18" t="s">
        <v>79</v>
      </c>
      <c r="BK1122" s="188">
        <f>ROUND(I1122*H1122,2)</f>
        <v>0</v>
      </c>
      <c r="BL1122" s="18" t="s">
        <v>476</v>
      </c>
      <c r="BM1122" s="187" t="s">
        <v>1674</v>
      </c>
    </row>
    <row r="1123" spans="1:65" s="2" customFormat="1" ht="29.25">
      <c r="A1123" s="35"/>
      <c r="B1123" s="36"/>
      <c r="C1123" s="37"/>
      <c r="D1123" s="196" t="s">
        <v>187</v>
      </c>
      <c r="E1123" s="37"/>
      <c r="F1123" s="217" t="s">
        <v>1446</v>
      </c>
      <c r="G1123" s="37"/>
      <c r="H1123" s="37"/>
      <c r="I1123" s="191"/>
      <c r="J1123" s="37"/>
      <c r="K1123" s="37"/>
      <c r="L1123" s="40"/>
      <c r="M1123" s="192"/>
      <c r="N1123" s="193"/>
      <c r="O1123" s="65"/>
      <c r="P1123" s="65"/>
      <c r="Q1123" s="65"/>
      <c r="R1123" s="65"/>
      <c r="S1123" s="65"/>
      <c r="T1123" s="66"/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T1123" s="18" t="s">
        <v>187</v>
      </c>
      <c r="AU1123" s="18" t="s">
        <v>151</v>
      </c>
    </row>
    <row r="1124" spans="1:65" s="2" customFormat="1" ht="24.2" customHeight="1">
      <c r="A1124" s="35"/>
      <c r="B1124" s="36"/>
      <c r="C1124" s="175" t="s">
        <v>1675</v>
      </c>
      <c r="D1124" s="175" t="s">
        <v>138</v>
      </c>
      <c r="E1124" s="176" t="s">
        <v>1676</v>
      </c>
      <c r="F1124" s="177" t="s">
        <v>1677</v>
      </c>
      <c r="G1124" s="178" t="s">
        <v>154</v>
      </c>
      <c r="H1124" s="179">
        <v>1</v>
      </c>
      <c r="I1124" s="180"/>
      <c r="J1124" s="181">
        <f>ROUND(I1124*H1124,2)</f>
        <v>0</v>
      </c>
      <c r="K1124" s="182"/>
      <c r="L1124" s="40"/>
      <c r="M1124" s="183" t="s">
        <v>19</v>
      </c>
      <c r="N1124" s="184" t="s">
        <v>42</v>
      </c>
      <c r="O1124" s="65"/>
      <c r="P1124" s="185">
        <f>O1124*H1124</f>
        <v>0</v>
      </c>
      <c r="Q1124" s="185">
        <v>0</v>
      </c>
      <c r="R1124" s="185">
        <f>Q1124*H1124</f>
        <v>0</v>
      </c>
      <c r="S1124" s="185">
        <v>0</v>
      </c>
      <c r="T1124" s="186">
        <f>S1124*H1124</f>
        <v>0</v>
      </c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R1124" s="187" t="s">
        <v>476</v>
      </c>
      <c r="AT1124" s="187" t="s">
        <v>138</v>
      </c>
      <c r="AU1124" s="187" t="s">
        <v>151</v>
      </c>
      <c r="AY1124" s="18" t="s">
        <v>136</v>
      </c>
      <c r="BE1124" s="188">
        <f>IF(N1124="základní",J1124,0)</f>
        <v>0</v>
      </c>
      <c r="BF1124" s="188">
        <f>IF(N1124="snížená",J1124,0)</f>
        <v>0</v>
      </c>
      <c r="BG1124" s="188">
        <f>IF(N1124="zákl. přenesená",J1124,0)</f>
        <v>0</v>
      </c>
      <c r="BH1124" s="188">
        <f>IF(N1124="sníž. přenesená",J1124,0)</f>
        <v>0</v>
      </c>
      <c r="BI1124" s="188">
        <f>IF(N1124="nulová",J1124,0)</f>
        <v>0</v>
      </c>
      <c r="BJ1124" s="18" t="s">
        <v>79</v>
      </c>
      <c r="BK1124" s="188">
        <f>ROUND(I1124*H1124,2)</f>
        <v>0</v>
      </c>
      <c r="BL1124" s="18" t="s">
        <v>476</v>
      </c>
      <c r="BM1124" s="187" t="s">
        <v>1678</v>
      </c>
    </row>
    <row r="1125" spans="1:65" s="2" customFormat="1" ht="11.25">
      <c r="A1125" s="35"/>
      <c r="B1125" s="36"/>
      <c r="C1125" s="37"/>
      <c r="D1125" s="189" t="s">
        <v>144</v>
      </c>
      <c r="E1125" s="37"/>
      <c r="F1125" s="190" t="s">
        <v>1679</v>
      </c>
      <c r="G1125" s="37"/>
      <c r="H1125" s="37"/>
      <c r="I1125" s="191"/>
      <c r="J1125" s="37"/>
      <c r="K1125" s="37"/>
      <c r="L1125" s="40"/>
      <c r="M1125" s="192"/>
      <c r="N1125" s="193"/>
      <c r="O1125" s="65"/>
      <c r="P1125" s="65"/>
      <c r="Q1125" s="65"/>
      <c r="R1125" s="65"/>
      <c r="S1125" s="65"/>
      <c r="T1125" s="66"/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T1125" s="18" t="s">
        <v>144</v>
      </c>
      <c r="AU1125" s="18" t="s">
        <v>151</v>
      </c>
    </row>
    <row r="1126" spans="1:65" s="2" customFormat="1" ht="33" customHeight="1">
      <c r="A1126" s="35"/>
      <c r="B1126" s="36"/>
      <c r="C1126" s="206" t="s">
        <v>1680</v>
      </c>
      <c r="D1126" s="206" t="s">
        <v>159</v>
      </c>
      <c r="E1126" s="207" t="s">
        <v>1681</v>
      </c>
      <c r="F1126" s="208" t="s">
        <v>1682</v>
      </c>
      <c r="G1126" s="209" t="s">
        <v>154</v>
      </c>
      <c r="H1126" s="210">
        <v>1</v>
      </c>
      <c r="I1126" s="211"/>
      <c r="J1126" s="212">
        <f>ROUND(I1126*H1126,2)</f>
        <v>0</v>
      </c>
      <c r="K1126" s="213"/>
      <c r="L1126" s="214"/>
      <c r="M1126" s="215" t="s">
        <v>19</v>
      </c>
      <c r="N1126" s="216" t="s">
        <v>42</v>
      </c>
      <c r="O1126" s="65"/>
      <c r="P1126" s="185">
        <f>O1126*H1126</f>
        <v>0</v>
      </c>
      <c r="Q1126" s="185">
        <v>5.5999999999999995E-4</v>
      </c>
      <c r="R1126" s="185">
        <f>Q1126*H1126</f>
        <v>5.5999999999999995E-4</v>
      </c>
      <c r="S1126" s="185">
        <v>0</v>
      </c>
      <c r="T1126" s="186">
        <f>S1126*H1126</f>
        <v>0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187" t="s">
        <v>574</v>
      </c>
      <c r="AT1126" s="187" t="s">
        <v>159</v>
      </c>
      <c r="AU1126" s="187" t="s">
        <v>151</v>
      </c>
      <c r="AY1126" s="18" t="s">
        <v>136</v>
      </c>
      <c r="BE1126" s="188">
        <f>IF(N1126="základní",J1126,0)</f>
        <v>0</v>
      </c>
      <c r="BF1126" s="188">
        <f>IF(N1126="snížená",J1126,0)</f>
        <v>0</v>
      </c>
      <c r="BG1126" s="188">
        <f>IF(N1126="zákl. přenesená",J1126,0)</f>
        <v>0</v>
      </c>
      <c r="BH1126" s="188">
        <f>IF(N1126="sníž. přenesená",J1126,0)</f>
        <v>0</v>
      </c>
      <c r="BI1126" s="188">
        <f>IF(N1126="nulová",J1126,0)</f>
        <v>0</v>
      </c>
      <c r="BJ1126" s="18" t="s">
        <v>79</v>
      </c>
      <c r="BK1126" s="188">
        <f>ROUND(I1126*H1126,2)</f>
        <v>0</v>
      </c>
      <c r="BL1126" s="18" t="s">
        <v>476</v>
      </c>
      <c r="BM1126" s="187" t="s">
        <v>1683</v>
      </c>
    </row>
    <row r="1127" spans="1:65" s="2" customFormat="1" ht="29.25">
      <c r="A1127" s="35"/>
      <c r="B1127" s="36"/>
      <c r="C1127" s="37"/>
      <c r="D1127" s="196" t="s">
        <v>187</v>
      </c>
      <c r="E1127" s="37"/>
      <c r="F1127" s="217" t="s">
        <v>1446</v>
      </c>
      <c r="G1127" s="37"/>
      <c r="H1127" s="37"/>
      <c r="I1127" s="191"/>
      <c r="J1127" s="37"/>
      <c r="K1127" s="37"/>
      <c r="L1127" s="40"/>
      <c r="M1127" s="192"/>
      <c r="N1127" s="193"/>
      <c r="O1127" s="65"/>
      <c r="P1127" s="65"/>
      <c r="Q1127" s="65"/>
      <c r="R1127" s="65"/>
      <c r="S1127" s="65"/>
      <c r="T1127" s="66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T1127" s="18" t="s">
        <v>187</v>
      </c>
      <c r="AU1127" s="18" t="s">
        <v>151</v>
      </c>
    </row>
    <row r="1128" spans="1:65" s="2" customFormat="1" ht="24.2" customHeight="1">
      <c r="A1128" s="35"/>
      <c r="B1128" s="36"/>
      <c r="C1128" s="175" t="s">
        <v>1684</v>
      </c>
      <c r="D1128" s="175" t="s">
        <v>138</v>
      </c>
      <c r="E1128" s="176" t="s">
        <v>1685</v>
      </c>
      <c r="F1128" s="177" t="s">
        <v>1686</v>
      </c>
      <c r="G1128" s="178" t="s">
        <v>154</v>
      </c>
      <c r="H1128" s="179">
        <v>1</v>
      </c>
      <c r="I1128" s="180"/>
      <c r="J1128" s="181">
        <f>ROUND(I1128*H1128,2)</f>
        <v>0</v>
      </c>
      <c r="K1128" s="182"/>
      <c r="L1128" s="40"/>
      <c r="M1128" s="183" t="s">
        <v>19</v>
      </c>
      <c r="N1128" s="184" t="s">
        <v>42</v>
      </c>
      <c r="O1128" s="65"/>
      <c r="P1128" s="185">
        <f>O1128*H1128</f>
        <v>0</v>
      </c>
      <c r="Q1128" s="185">
        <v>0</v>
      </c>
      <c r="R1128" s="185">
        <f>Q1128*H1128</f>
        <v>0</v>
      </c>
      <c r="S1128" s="185">
        <v>0</v>
      </c>
      <c r="T1128" s="186">
        <f>S1128*H1128</f>
        <v>0</v>
      </c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R1128" s="187" t="s">
        <v>476</v>
      </c>
      <c r="AT1128" s="187" t="s">
        <v>138</v>
      </c>
      <c r="AU1128" s="187" t="s">
        <v>151</v>
      </c>
      <c r="AY1128" s="18" t="s">
        <v>136</v>
      </c>
      <c r="BE1128" s="188">
        <f>IF(N1128="základní",J1128,0)</f>
        <v>0</v>
      </c>
      <c r="BF1128" s="188">
        <f>IF(N1128="snížená",J1128,0)</f>
        <v>0</v>
      </c>
      <c r="BG1128" s="188">
        <f>IF(N1128="zákl. přenesená",J1128,0)</f>
        <v>0</v>
      </c>
      <c r="BH1128" s="188">
        <f>IF(N1128="sníž. přenesená",J1128,0)</f>
        <v>0</v>
      </c>
      <c r="BI1128" s="188">
        <f>IF(N1128="nulová",J1128,0)</f>
        <v>0</v>
      </c>
      <c r="BJ1128" s="18" t="s">
        <v>79</v>
      </c>
      <c r="BK1128" s="188">
        <f>ROUND(I1128*H1128,2)</f>
        <v>0</v>
      </c>
      <c r="BL1128" s="18" t="s">
        <v>476</v>
      </c>
      <c r="BM1128" s="187" t="s">
        <v>1687</v>
      </c>
    </row>
    <row r="1129" spans="1:65" s="2" customFormat="1" ht="11.25">
      <c r="A1129" s="35"/>
      <c r="B1129" s="36"/>
      <c r="C1129" s="37"/>
      <c r="D1129" s="189" t="s">
        <v>144</v>
      </c>
      <c r="E1129" s="37"/>
      <c r="F1129" s="190" t="s">
        <v>1688</v>
      </c>
      <c r="G1129" s="37"/>
      <c r="H1129" s="37"/>
      <c r="I1129" s="191"/>
      <c r="J1129" s="37"/>
      <c r="K1129" s="37"/>
      <c r="L1129" s="40"/>
      <c r="M1129" s="192"/>
      <c r="N1129" s="193"/>
      <c r="O1129" s="65"/>
      <c r="P1129" s="65"/>
      <c r="Q1129" s="65"/>
      <c r="R1129" s="65"/>
      <c r="S1129" s="65"/>
      <c r="T1129" s="66"/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T1129" s="18" t="s">
        <v>144</v>
      </c>
      <c r="AU1129" s="18" t="s">
        <v>151</v>
      </c>
    </row>
    <row r="1130" spans="1:65" s="2" customFormat="1" ht="24.2" customHeight="1">
      <c r="A1130" s="35"/>
      <c r="B1130" s="36"/>
      <c r="C1130" s="206" t="s">
        <v>1689</v>
      </c>
      <c r="D1130" s="206" t="s">
        <v>159</v>
      </c>
      <c r="E1130" s="207" t="s">
        <v>1690</v>
      </c>
      <c r="F1130" s="208" t="s">
        <v>1691</v>
      </c>
      <c r="G1130" s="209" t="s">
        <v>154</v>
      </c>
      <c r="H1130" s="210">
        <v>1</v>
      </c>
      <c r="I1130" s="211"/>
      <c r="J1130" s="212">
        <f>ROUND(I1130*H1130,2)</f>
        <v>0</v>
      </c>
      <c r="K1130" s="213"/>
      <c r="L1130" s="214"/>
      <c r="M1130" s="215" t="s">
        <v>19</v>
      </c>
      <c r="N1130" s="216" t="s">
        <v>42</v>
      </c>
      <c r="O1130" s="65"/>
      <c r="P1130" s="185">
        <f>O1130*H1130</f>
        <v>0</v>
      </c>
      <c r="Q1130" s="185">
        <v>4.0000000000000002E-4</v>
      </c>
      <c r="R1130" s="185">
        <f>Q1130*H1130</f>
        <v>4.0000000000000002E-4</v>
      </c>
      <c r="S1130" s="185">
        <v>0</v>
      </c>
      <c r="T1130" s="186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187" t="s">
        <v>574</v>
      </c>
      <c r="AT1130" s="187" t="s">
        <v>159</v>
      </c>
      <c r="AU1130" s="187" t="s">
        <v>151</v>
      </c>
      <c r="AY1130" s="18" t="s">
        <v>136</v>
      </c>
      <c r="BE1130" s="188">
        <f>IF(N1130="základní",J1130,0)</f>
        <v>0</v>
      </c>
      <c r="BF1130" s="188">
        <f>IF(N1130="snížená",J1130,0)</f>
        <v>0</v>
      </c>
      <c r="BG1130" s="188">
        <f>IF(N1130="zákl. přenesená",J1130,0)</f>
        <v>0</v>
      </c>
      <c r="BH1130" s="188">
        <f>IF(N1130="sníž. přenesená",J1130,0)</f>
        <v>0</v>
      </c>
      <c r="BI1130" s="188">
        <f>IF(N1130="nulová",J1130,0)</f>
        <v>0</v>
      </c>
      <c r="BJ1130" s="18" t="s">
        <v>79</v>
      </c>
      <c r="BK1130" s="188">
        <f>ROUND(I1130*H1130,2)</f>
        <v>0</v>
      </c>
      <c r="BL1130" s="18" t="s">
        <v>476</v>
      </c>
      <c r="BM1130" s="187" t="s">
        <v>1692</v>
      </c>
    </row>
    <row r="1131" spans="1:65" s="2" customFormat="1" ht="29.25">
      <c r="A1131" s="35"/>
      <c r="B1131" s="36"/>
      <c r="C1131" s="37"/>
      <c r="D1131" s="196" t="s">
        <v>187</v>
      </c>
      <c r="E1131" s="37"/>
      <c r="F1131" s="217" t="s">
        <v>1446</v>
      </c>
      <c r="G1131" s="37"/>
      <c r="H1131" s="37"/>
      <c r="I1131" s="191"/>
      <c r="J1131" s="37"/>
      <c r="K1131" s="37"/>
      <c r="L1131" s="40"/>
      <c r="M1131" s="192"/>
      <c r="N1131" s="193"/>
      <c r="O1131" s="65"/>
      <c r="P1131" s="65"/>
      <c r="Q1131" s="65"/>
      <c r="R1131" s="65"/>
      <c r="S1131" s="65"/>
      <c r="T1131" s="66"/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T1131" s="18" t="s">
        <v>187</v>
      </c>
      <c r="AU1131" s="18" t="s">
        <v>151</v>
      </c>
    </row>
    <row r="1132" spans="1:65" s="2" customFormat="1" ht="24.2" customHeight="1">
      <c r="A1132" s="35"/>
      <c r="B1132" s="36"/>
      <c r="C1132" s="175" t="s">
        <v>1693</v>
      </c>
      <c r="D1132" s="175" t="s">
        <v>138</v>
      </c>
      <c r="E1132" s="176" t="s">
        <v>1694</v>
      </c>
      <c r="F1132" s="177" t="s">
        <v>1695</v>
      </c>
      <c r="G1132" s="178" t="s">
        <v>154</v>
      </c>
      <c r="H1132" s="179">
        <v>1</v>
      </c>
      <c r="I1132" s="180"/>
      <c r="J1132" s="181">
        <f>ROUND(I1132*H1132,2)</f>
        <v>0</v>
      </c>
      <c r="K1132" s="182"/>
      <c r="L1132" s="40"/>
      <c r="M1132" s="183" t="s">
        <v>19</v>
      </c>
      <c r="N1132" s="184" t="s">
        <v>42</v>
      </c>
      <c r="O1132" s="65"/>
      <c r="P1132" s="185">
        <f>O1132*H1132</f>
        <v>0</v>
      </c>
      <c r="Q1132" s="185">
        <v>0</v>
      </c>
      <c r="R1132" s="185">
        <f>Q1132*H1132</f>
        <v>0</v>
      </c>
      <c r="S1132" s="185">
        <v>0</v>
      </c>
      <c r="T1132" s="186">
        <f>S1132*H1132</f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187" t="s">
        <v>476</v>
      </c>
      <c r="AT1132" s="187" t="s">
        <v>138</v>
      </c>
      <c r="AU1132" s="187" t="s">
        <v>151</v>
      </c>
      <c r="AY1132" s="18" t="s">
        <v>136</v>
      </c>
      <c r="BE1132" s="188">
        <f>IF(N1132="základní",J1132,0)</f>
        <v>0</v>
      </c>
      <c r="BF1132" s="188">
        <f>IF(N1132="snížená",J1132,0)</f>
        <v>0</v>
      </c>
      <c r="BG1132" s="188">
        <f>IF(N1132="zákl. přenesená",J1132,0)</f>
        <v>0</v>
      </c>
      <c r="BH1132" s="188">
        <f>IF(N1132="sníž. přenesená",J1132,0)</f>
        <v>0</v>
      </c>
      <c r="BI1132" s="188">
        <f>IF(N1132="nulová",J1132,0)</f>
        <v>0</v>
      </c>
      <c r="BJ1132" s="18" t="s">
        <v>79</v>
      </c>
      <c r="BK1132" s="188">
        <f>ROUND(I1132*H1132,2)</f>
        <v>0</v>
      </c>
      <c r="BL1132" s="18" t="s">
        <v>476</v>
      </c>
      <c r="BM1132" s="187" t="s">
        <v>1696</v>
      </c>
    </row>
    <row r="1133" spans="1:65" s="2" customFormat="1" ht="11.25">
      <c r="A1133" s="35"/>
      <c r="B1133" s="36"/>
      <c r="C1133" s="37"/>
      <c r="D1133" s="189" t="s">
        <v>144</v>
      </c>
      <c r="E1133" s="37"/>
      <c r="F1133" s="190" t="s">
        <v>1697</v>
      </c>
      <c r="G1133" s="37"/>
      <c r="H1133" s="37"/>
      <c r="I1133" s="191"/>
      <c r="J1133" s="37"/>
      <c r="K1133" s="37"/>
      <c r="L1133" s="40"/>
      <c r="M1133" s="192"/>
      <c r="N1133" s="193"/>
      <c r="O1133" s="65"/>
      <c r="P1133" s="65"/>
      <c r="Q1133" s="65"/>
      <c r="R1133" s="65"/>
      <c r="S1133" s="65"/>
      <c r="T1133" s="66"/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T1133" s="18" t="s">
        <v>144</v>
      </c>
      <c r="AU1133" s="18" t="s">
        <v>151</v>
      </c>
    </row>
    <row r="1134" spans="1:65" s="2" customFormat="1" ht="21.75" customHeight="1">
      <c r="A1134" s="35"/>
      <c r="B1134" s="36"/>
      <c r="C1134" s="206" t="s">
        <v>1698</v>
      </c>
      <c r="D1134" s="206" t="s">
        <v>159</v>
      </c>
      <c r="E1134" s="207" t="s">
        <v>1699</v>
      </c>
      <c r="F1134" s="208" t="s">
        <v>1700</v>
      </c>
      <c r="G1134" s="209" t="s">
        <v>154</v>
      </c>
      <c r="H1134" s="210">
        <v>1</v>
      </c>
      <c r="I1134" s="211"/>
      <c r="J1134" s="212">
        <f>ROUND(I1134*H1134,2)</f>
        <v>0</v>
      </c>
      <c r="K1134" s="213"/>
      <c r="L1134" s="214"/>
      <c r="M1134" s="215" t="s">
        <v>19</v>
      </c>
      <c r="N1134" s="216" t="s">
        <v>42</v>
      </c>
      <c r="O1134" s="65"/>
      <c r="P1134" s="185">
        <f>O1134*H1134</f>
        <v>0</v>
      </c>
      <c r="Q1134" s="185">
        <v>5.0000000000000001E-4</v>
      </c>
      <c r="R1134" s="185">
        <f>Q1134*H1134</f>
        <v>5.0000000000000001E-4</v>
      </c>
      <c r="S1134" s="185">
        <v>0</v>
      </c>
      <c r="T1134" s="186">
        <f>S1134*H1134</f>
        <v>0</v>
      </c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R1134" s="187" t="s">
        <v>574</v>
      </c>
      <c r="AT1134" s="187" t="s">
        <v>159</v>
      </c>
      <c r="AU1134" s="187" t="s">
        <v>151</v>
      </c>
      <c r="AY1134" s="18" t="s">
        <v>136</v>
      </c>
      <c r="BE1134" s="188">
        <f>IF(N1134="základní",J1134,0)</f>
        <v>0</v>
      </c>
      <c r="BF1134" s="188">
        <f>IF(N1134="snížená",J1134,0)</f>
        <v>0</v>
      </c>
      <c r="BG1134" s="188">
        <f>IF(N1134="zákl. přenesená",J1134,0)</f>
        <v>0</v>
      </c>
      <c r="BH1134" s="188">
        <f>IF(N1134="sníž. přenesená",J1134,0)</f>
        <v>0</v>
      </c>
      <c r="BI1134" s="188">
        <f>IF(N1134="nulová",J1134,0)</f>
        <v>0</v>
      </c>
      <c r="BJ1134" s="18" t="s">
        <v>79</v>
      </c>
      <c r="BK1134" s="188">
        <f>ROUND(I1134*H1134,2)</f>
        <v>0</v>
      </c>
      <c r="BL1134" s="18" t="s">
        <v>476</v>
      </c>
      <c r="BM1134" s="187" t="s">
        <v>1701</v>
      </c>
    </row>
    <row r="1135" spans="1:65" s="2" customFormat="1" ht="29.25">
      <c r="A1135" s="35"/>
      <c r="B1135" s="36"/>
      <c r="C1135" s="37"/>
      <c r="D1135" s="196" t="s">
        <v>187</v>
      </c>
      <c r="E1135" s="37"/>
      <c r="F1135" s="217" t="s">
        <v>1446</v>
      </c>
      <c r="G1135" s="37"/>
      <c r="H1135" s="37"/>
      <c r="I1135" s="191"/>
      <c r="J1135" s="37"/>
      <c r="K1135" s="37"/>
      <c r="L1135" s="40"/>
      <c r="M1135" s="192"/>
      <c r="N1135" s="193"/>
      <c r="O1135" s="65"/>
      <c r="P1135" s="65"/>
      <c r="Q1135" s="65"/>
      <c r="R1135" s="65"/>
      <c r="S1135" s="65"/>
      <c r="T1135" s="66"/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T1135" s="18" t="s">
        <v>187</v>
      </c>
      <c r="AU1135" s="18" t="s">
        <v>151</v>
      </c>
    </row>
    <row r="1136" spans="1:65" s="2" customFormat="1" ht="49.15" customHeight="1">
      <c r="A1136" s="35"/>
      <c r="B1136" s="36"/>
      <c r="C1136" s="175" t="s">
        <v>1702</v>
      </c>
      <c r="D1136" s="175" t="s">
        <v>138</v>
      </c>
      <c r="E1136" s="176" t="s">
        <v>1703</v>
      </c>
      <c r="F1136" s="177" t="s">
        <v>1704</v>
      </c>
      <c r="G1136" s="178" t="s">
        <v>634</v>
      </c>
      <c r="H1136" s="179">
        <v>0.24199999999999999</v>
      </c>
      <c r="I1136" s="180"/>
      <c r="J1136" s="181">
        <f>ROUND(I1136*H1136,2)</f>
        <v>0</v>
      </c>
      <c r="K1136" s="182"/>
      <c r="L1136" s="40"/>
      <c r="M1136" s="183" t="s">
        <v>19</v>
      </c>
      <c r="N1136" s="184" t="s">
        <v>42</v>
      </c>
      <c r="O1136" s="65"/>
      <c r="P1136" s="185">
        <f>O1136*H1136</f>
        <v>0</v>
      </c>
      <c r="Q1136" s="185">
        <v>0</v>
      </c>
      <c r="R1136" s="185">
        <f>Q1136*H1136</f>
        <v>0</v>
      </c>
      <c r="S1136" s="185">
        <v>0</v>
      </c>
      <c r="T1136" s="186">
        <f>S1136*H1136</f>
        <v>0</v>
      </c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R1136" s="187" t="s">
        <v>476</v>
      </c>
      <c r="AT1136" s="187" t="s">
        <v>138</v>
      </c>
      <c r="AU1136" s="187" t="s">
        <v>151</v>
      </c>
      <c r="AY1136" s="18" t="s">
        <v>136</v>
      </c>
      <c r="BE1136" s="188">
        <f>IF(N1136="základní",J1136,0)</f>
        <v>0</v>
      </c>
      <c r="BF1136" s="188">
        <f>IF(N1136="snížená",J1136,0)</f>
        <v>0</v>
      </c>
      <c r="BG1136" s="188">
        <f>IF(N1136="zákl. přenesená",J1136,0)</f>
        <v>0</v>
      </c>
      <c r="BH1136" s="188">
        <f>IF(N1136="sníž. přenesená",J1136,0)</f>
        <v>0</v>
      </c>
      <c r="BI1136" s="188">
        <f>IF(N1136="nulová",J1136,0)</f>
        <v>0</v>
      </c>
      <c r="BJ1136" s="18" t="s">
        <v>79</v>
      </c>
      <c r="BK1136" s="188">
        <f>ROUND(I1136*H1136,2)</f>
        <v>0</v>
      </c>
      <c r="BL1136" s="18" t="s">
        <v>476</v>
      </c>
      <c r="BM1136" s="187" t="s">
        <v>1705</v>
      </c>
    </row>
    <row r="1137" spans="1:65" s="2" customFormat="1" ht="11.25">
      <c r="A1137" s="35"/>
      <c r="B1137" s="36"/>
      <c r="C1137" s="37"/>
      <c r="D1137" s="189" t="s">
        <v>144</v>
      </c>
      <c r="E1137" s="37"/>
      <c r="F1137" s="190" t="s">
        <v>1706</v>
      </c>
      <c r="G1137" s="37"/>
      <c r="H1137" s="37"/>
      <c r="I1137" s="191"/>
      <c r="J1137" s="37"/>
      <c r="K1137" s="37"/>
      <c r="L1137" s="40"/>
      <c r="M1137" s="192"/>
      <c r="N1137" s="193"/>
      <c r="O1137" s="65"/>
      <c r="P1137" s="65"/>
      <c r="Q1137" s="65"/>
      <c r="R1137" s="65"/>
      <c r="S1137" s="65"/>
      <c r="T1137" s="66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T1137" s="18" t="s">
        <v>144</v>
      </c>
      <c r="AU1137" s="18" t="s">
        <v>151</v>
      </c>
    </row>
    <row r="1138" spans="1:65" s="2" customFormat="1" ht="44.25" customHeight="1">
      <c r="A1138" s="35"/>
      <c r="B1138" s="36"/>
      <c r="C1138" s="175" t="s">
        <v>1707</v>
      </c>
      <c r="D1138" s="175" t="s">
        <v>138</v>
      </c>
      <c r="E1138" s="176" t="s">
        <v>1708</v>
      </c>
      <c r="F1138" s="177" t="s">
        <v>1709</v>
      </c>
      <c r="G1138" s="178" t="s">
        <v>154</v>
      </c>
      <c r="H1138" s="179">
        <v>1</v>
      </c>
      <c r="I1138" s="180"/>
      <c r="J1138" s="181">
        <f>ROUND(I1138*H1138,2)</f>
        <v>0</v>
      </c>
      <c r="K1138" s="182"/>
      <c r="L1138" s="40"/>
      <c r="M1138" s="183" t="s">
        <v>19</v>
      </c>
      <c r="N1138" s="184" t="s">
        <v>42</v>
      </c>
      <c r="O1138" s="65"/>
      <c r="P1138" s="185">
        <f>O1138*H1138</f>
        <v>0</v>
      </c>
      <c r="Q1138" s="185">
        <v>0</v>
      </c>
      <c r="R1138" s="185">
        <f>Q1138*H1138</f>
        <v>0</v>
      </c>
      <c r="S1138" s="185">
        <v>0</v>
      </c>
      <c r="T1138" s="186">
        <f>S1138*H1138</f>
        <v>0</v>
      </c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R1138" s="187" t="s">
        <v>476</v>
      </c>
      <c r="AT1138" s="187" t="s">
        <v>138</v>
      </c>
      <c r="AU1138" s="187" t="s">
        <v>151</v>
      </c>
      <c r="AY1138" s="18" t="s">
        <v>136</v>
      </c>
      <c r="BE1138" s="188">
        <f>IF(N1138="základní",J1138,0)</f>
        <v>0</v>
      </c>
      <c r="BF1138" s="188">
        <f>IF(N1138="snížená",J1138,0)</f>
        <v>0</v>
      </c>
      <c r="BG1138" s="188">
        <f>IF(N1138="zákl. přenesená",J1138,0)</f>
        <v>0</v>
      </c>
      <c r="BH1138" s="188">
        <f>IF(N1138="sníž. přenesená",J1138,0)</f>
        <v>0</v>
      </c>
      <c r="BI1138" s="188">
        <f>IF(N1138="nulová",J1138,0)</f>
        <v>0</v>
      </c>
      <c r="BJ1138" s="18" t="s">
        <v>79</v>
      </c>
      <c r="BK1138" s="188">
        <f>ROUND(I1138*H1138,2)</f>
        <v>0</v>
      </c>
      <c r="BL1138" s="18" t="s">
        <v>476</v>
      </c>
      <c r="BM1138" s="187" t="s">
        <v>1710</v>
      </c>
    </row>
    <row r="1139" spans="1:65" s="2" customFormat="1" ht="11.25">
      <c r="A1139" s="35"/>
      <c r="B1139" s="36"/>
      <c r="C1139" s="37"/>
      <c r="D1139" s="189" t="s">
        <v>144</v>
      </c>
      <c r="E1139" s="37"/>
      <c r="F1139" s="190" t="s">
        <v>1711</v>
      </c>
      <c r="G1139" s="37"/>
      <c r="H1139" s="37"/>
      <c r="I1139" s="191"/>
      <c r="J1139" s="37"/>
      <c r="K1139" s="37"/>
      <c r="L1139" s="40"/>
      <c r="M1139" s="192"/>
      <c r="N1139" s="193"/>
      <c r="O1139" s="65"/>
      <c r="P1139" s="65"/>
      <c r="Q1139" s="65"/>
      <c r="R1139" s="65"/>
      <c r="S1139" s="65"/>
      <c r="T1139" s="66"/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T1139" s="18" t="s">
        <v>144</v>
      </c>
      <c r="AU1139" s="18" t="s">
        <v>151</v>
      </c>
    </row>
    <row r="1140" spans="1:65" s="12" customFormat="1" ht="22.9" customHeight="1">
      <c r="B1140" s="159"/>
      <c r="C1140" s="160"/>
      <c r="D1140" s="161" t="s">
        <v>70</v>
      </c>
      <c r="E1140" s="173" t="s">
        <v>1712</v>
      </c>
      <c r="F1140" s="173" t="s">
        <v>1713</v>
      </c>
      <c r="G1140" s="160"/>
      <c r="H1140" s="160"/>
      <c r="I1140" s="163"/>
      <c r="J1140" s="174">
        <f>BK1140</f>
        <v>0</v>
      </c>
      <c r="K1140" s="160"/>
      <c r="L1140" s="165"/>
      <c r="M1140" s="166"/>
      <c r="N1140" s="167"/>
      <c r="O1140" s="167"/>
      <c r="P1140" s="168">
        <f>SUM(P1141:P1184)</f>
        <v>0</v>
      </c>
      <c r="Q1140" s="167"/>
      <c r="R1140" s="168">
        <f>SUM(R1141:R1184)</f>
        <v>5.0634809935999998</v>
      </c>
      <c r="S1140" s="167"/>
      <c r="T1140" s="169">
        <f>SUM(T1141:T1184)</f>
        <v>0</v>
      </c>
      <c r="AR1140" s="170" t="s">
        <v>81</v>
      </c>
      <c r="AT1140" s="171" t="s">
        <v>70</v>
      </c>
      <c r="AU1140" s="171" t="s">
        <v>79</v>
      </c>
      <c r="AY1140" s="170" t="s">
        <v>136</v>
      </c>
      <c r="BK1140" s="172">
        <f>SUM(BK1141:BK1184)</f>
        <v>0</v>
      </c>
    </row>
    <row r="1141" spans="1:65" s="2" customFormat="1" ht="55.5" customHeight="1">
      <c r="A1141" s="35"/>
      <c r="B1141" s="36"/>
      <c r="C1141" s="175" t="s">
        <v>1714</v>
      </c>
      <c r="D1141" s="175" t="s">
        <v>138</v>
      </c>
      <c r="E1141" s="176" t="s">
        <v>1715</v>
      </c>
      <c r="F1141" s="177" t="s">
        <v>1716</v>
      </c>
      <c r="G1141" s="178" t="s">
        <v>141</v>
      </c>
      <c r="H1141" s="179">
        <v>38.798000000000002</v>
      </c>
      <c r="I1141" s="180"/>
      <c r="J1141" s="181">
        <f>ROUND(I1141*H1141,2)</f>
        <v>0</v>
      </c>
      <c r="K1141" s="182"/>
      <c r="L1141" s="40"/>
      <c r="M1141" s="183" t="s">
        <v>19</v>
      </c>
      <c r="N1141" s="184" t="s">
        <v>42</v>
      </c>
      <c r="O1141" s="65"/>
      <c r="P1141" s="185">
        <f>O1141*H1141</f>
        <v>0</v>
      </c>
      <c r="Q1141" s="185">
        <v>2.56032E-2</v>
      </c>
      <c r="R1141" s="185">
        <f>Q1141*H1141</f>
        <v>0.99335295359999998</v>
      </c>
      <c r="S1141" s="185">
        <v>0</v>
      </c>
      <c r="T1141" s="186">
        <f>S1141*H1141</f>
        <v>0</v>
      </c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R1141" s="187" t="s">
        <v>476</v>
      </c>
      <c r="AT1141" s="187" t="s">
        <v>138</v>
      </c>
      <c r="AU1141" s="187" t="s">
        <v>81</v>
      </c>
      <c r="AY1141" s="18" t="s">
        <v>136</v>
      </c>
      <c r="BE1141" s="188">
        <f>IF(N1141="základní",J1141,0)</f>
        <v>0</v>
      </c>
      <c r="BF1141" s="188">
        <f>IF(N1141="snížená",J1141,0)</f>
        <v>0</v>
      </c>
      <c r="BG1141" s="188">
        <f>IF(N1141="zákl. přenesená",J1141,0)</f>
        <v>0</v>
      </c>
      <c r="BH1141" s="188">
        <f>IF(N1141="sníž. přenesená",J1141,0)</f>
        <v>0</v>
      </c>
      <c r="BI1141" s="188">
        <f>IF(N1141="nulová",J1141,0)</f>
        <v>0</v>
      </c>
      <c r="BJ1141" s="18" t="s">
        <v>79</v>
      </c>
      <c r="BK1141" s="188">
        <f>ROUND(I1141*H1141,2)</f>
        <v>0</v>
      </c>
      <c r="BL1141" s="18" t="s">
        <v>476</v>
      </c>
      <c r="BM1141" s="187" t="s">
        <v>1717</v>
      </c>
    </row>
    <row r="1142" spans="1:65" s="2" customFormat="1" ht="11.25">
      <c r="A1142" s="35"/>
      <c r="B1142" s="36"/>
      <c r="C1142" s="37"/>
      <c r="D1142" s="189" t="s">
        <v>144</v>
      </c>
      <c r="E1142" s="37"/>
      <c r="F1142" s="190" t="s">
        <v>1718</v>
      </c>
      <c r="G1142" s="37"/>
      <c r="H1142" s="37"/>
      <c r="I1142" s="191"/>
      <c r="J1142" s="37"/>
      <c r="K1142" s="37"/>
      <c r="L1142" s="40"/>
      <c r="M1142" s="192"/>
      <c r="N1142" s="193"/>
      <c r="O1142" s="65"/>
      <c r="P1142" s="65"/>
      <c r="Q1142" s="65"/>
      <c r="R1142" s="65"/>
      <c r="S1142" s="65"/>
      <c r="T1142" s="66"/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T1142" s="18" t="s">
        <v>144</v>
      </c>
      <c r="AU1142" s="18" t="s">
        <v>81</v>
      </c>
    </row>
    <row r="1143" spans="1:65" s="14" customFormat="1" ht="11.25">
      <c r="B1143" s="218"/>
      <c r="C1143" s="219"/>
      <c r="D1143" s="196" t="s">
        <v>157</v>
      </c>
      <c r="E1143" s="220" t="s">
        <v>19</v>
      </c>
      <c r="F1143" s="221" t="s">
        <v>223</v>
      </c>
      <c r="G1143" s="219"/>
      <c r="H1143" s="220" t="s">
        <v>19</v>
      </c>
      <c r="I1143" s="222"/>
      <c r="J1143" s="219"/>
      <c r="K1143" s="219"/>
      <c r="L1143" s="223"/>
      <c r="M1143" s="224"/>
      <c r="N1143" s="225"/>
      <c r="O1143" s="225"/>
      <c r="P1143" s="225"/>
      <c r="Q1143" s="225"/>
      <c r="R1143" s="225"/>
      <c r="S1143" s="225"/>
      <c r="T1143" s="226"/>
      <c r="AT1143" s="227" t="s">
        <v>157</v>
      </c>
      <c r="AU1143" s="227" t="s">
        <v>81</v>
      </c>
      <c r="AV1143" s="14" t="s">
        <v>79</v>
      </c>
      <c r="AW1143" s="14" t="s">
        <v>32</v>
      </c>
      <c r="AX1143" s="14" t="s">
        <v>71</v>
      </c>
      <c r="AY1143" s="227" t="s">
        <v>136</v>
      </c>
    </row>
    <row r="1144" spans="1:65" s="14" customFormat="1" ht="11.25">
      <c r="B1144" s="218"/>
      <c r="C1144" s="219"/>
      <c r="D1144" s="196" t="s">
        <v>157</v>
      </c>
      <c r="E1144" s="220" t="s">
        <v>19</v>
      </c>
      <c r="F1144" s="221" t="s">
        <v>1719</v>
      </c>
      <c r="G1144" s="219"/>
      <c r="H1144" s="220" t="s">
        <v>19</v>
      </c>
      <c r="I1144" s="222"/>
      <c r="J1144" s="219"/>
      <c r="K1144" s="219"/>
      <c r="L1144" s="223"/>
      <c r="M1144" s="224"/>
      <c r="N1144" s="225"/>
      <c r="O1144" s="225"/>
      <c r="P1144" s="225"/>
      <c r="Q1144" s="225"/>
      <c r="R1144" s="225"/>
      <c r="S1144" s="225"/>
      <c r="T1144" s="226"/>
      <c r="AT1144" s="227" t="s">
        <v>157</v>
      </c>
      <c r="AU1144" s="227" t="s">
        <v>81</v>
      </c>
      <c r="AV1144" s="14" t="s">
        <v>79</v>
      </c>
      <c r="AW1144" s="14" t="s">
        <v>32</v>
      </c>
      <c r="AX1144" s="14" t="s">
        <v>71</v>
      </c>
      <c r="AY1144" s="227" t="s">
        <v>136</v>
      </c>
    </row>
    <row r="1145" spans="1:65" s="13" customFormat="1" ht="11.25">
      <c r="B1145" s="194"/>
      <c r="C1145" s="195"/>
      <c r="D1145" s="196" t="s">
        <v>157</v>
      </c>
      <c r="E1145" s="197" t="s">
        <v>19</v>
      </c>
      <c r="F1145" s="198" t="s">
        <v>1720</v>
      </c>
      <c r="G1145" s="195"/>
      <c r="H1145" s="199">
        <v>31.95</v>
      </c>
      <c r="I1145" s="200"/>
      <c r="J1145" s="195"/>
      <c r="K1145" s="195"/>
      <c r="L1145" s="201"/>
      <c r="M1145" s="202"/>
      <c r="N1145" s="203"/>
      <c r="O1145" s="203"/>
      <c r="P1145" s="203"/>
      <c r="Q1145" s="203"/>
      <c r="R1145" s="203"/>
      <c r="S1145" s="203"/>
      <c r="T1145" s="204"/>
      <c r="AT1145" s="205" t="s">
        <v>157</v>
      </c>
      <c r="AU1145" s="205" t="s">
        <v>81</v>
      </c>
      <c r="AV1145" s="13" t="s">
        <v>81</v>
      </c>
      <c r="AW1145" s="13" t="s">
        <v>32</v>
      </c>
      <c r="AX1145" s="13" t="s">
        <v>71</v>
      </c>
      <c r="AY1145" s="205" t="s">
        <v>136</v>
      </c>
    </row>
    <row r="1146" spans="1:65" s="13" customFormat="1" ht="11.25">
      <c r="B1146" s="194"/>
      <c r="C1146" s="195"/>
      <c r="D1146" s="196" t="s">
        <v>157</v>
      </c>
      <c r="E1146" s="197" t="s">
        <v>19</v>
      </c>
      <c r="F1146" s="198" t="s">
        <v>1721</v>
      </c>
      <c r="G1146" s="195"/>
      <c r="H1146" s="199">
        <v>-1.5760000000000001</v>
      </c>
      <c r="I1146" s="200"/>
      <c r="J1146" s="195"/>
      <c r="K1146" s="195"/>
      <c r="L1146" s="201"/>
      <c r="M1146" s="202"/>
      <c r="N1146" s="203"/>
      <c r="O1146" s="203"/>
      <c r="P1146" s="203"/>
      <c r="Q1146" s="203"/>
      <c r="R1146" s="203"/>
      <c r="S1146" s="203"/>
      <c r="T1146" s="204"/>
      <c r="AT1146" s="205" t="s">
        <v>157</v>
      </c>
      <c r="AU1146" s="205" t="s">
        <v>81</v>
      </c>
      <c r="AV1146" s="13" t="s">
        <v>81</v>
      </c>
      <c r="AW1146" s="13" t="s">
        <v>32</v>
      </c>
      <c r="AX1146" s="13" t="s">
        <v>71</v>
      </c>
      <c r="AY1146" s="205" t="s">
        <v>136</v>
      </c>
    </row>
    <row r="1147" spans="1:65" s="14" customFormat="1" ht="11.25">
      <c r="B1147" s="218"/>
      <c r="C1147" s="219"/>
      <c r="D1147" s="196" t="s">
        <v>157</v>
      </c>
      <c r="E1147" s="220" t="s">
        <v>19</v>
      </c>
      <c r="F1147" s="221" t="s">
        <v>1722</v>
      </c>
      <c r="G1147" s="219"/>
      <c r="H1147" s="220" t="s">
        <v>19</v>
      </c>
      <c r="I1147" s="222"/>
      <c r="J1147" s="219"/>
      <c r="K1147" s="219"/>
      <c r="L1147" s="223"/>
      <c r="M1147" s="224"/>
      <c r="N1147" s="225"/>
      <c r="O1147" s="225"/>
      <c r="P1147" s="225"/>
      <c r="Q1147" s="225"/>
      <c r="R1147" s="225"/>
      <c r="S1147" s="225"/>
      <c r="T1147" s="226"/>
      <c r="AT1147" s="227" t="s">
        <v>157</v>
      </c>
      <c r="AU1147" s="227" t="s">
        <v>81</v>
      </c>
      <c r="AV1147" s="14" t="s">
        <v>79</v>
      </c>
      <c r="AW1147" s="14" t="s">
        <v>32</v>
      </c>
      <c r="AX1147" s="14" t="s">
        <v>71</v>
      </c>
      <c r="AY1147" s="227" t="s">
        <v>136</v>
      </c>
    </row>
    <row r="1148" spans="1:65" s="13" customFormat="1" ht="11.25">
      <c r="B1148" s="194"/>
      <c r="C1148" s="195"/>
      <c r="D1148" s="196" t="s">
        <v>157</v>
      </c>
      <c r="E1148" s="197" t="s">
        <v>19</v>
      </c>
      <c r="F1148" s="198" t="s">
        <v>1723</v>
      </c>
      <c r="G1148" s="195"/>
      <c r="H1148" s="199">
        <v>10</v>
      </c>
      <c r="I1148" s="200"/>
      <c r="J1148" s="195"/>
      <c r="K1148" s="195"/>
      <c r="L1148" s="201"/>
      <c r="M1148" s="202"/>
      <c r="N1148" s="203"/>
      <c r="O1148" s="203"/>
      <c r="P1148" s="203"/>
      <c r="Q1148" s="203"/>
      <c r="R1148" s="203"/>
      <c r="S1148" s="203"/>
      <c r="T1148" s="204"/>
      <c r="AT1148" s="205" t="s">
        <v>157</v>
      </c>
      <c r="AU1148" s="205" t="s">
        <v>81</v>
      </c>
      <c r="AV1148" s="13" t="s">
        <v>81</v>
      </c>
      <c r="AW1148" s="13" t="s">
        <v>32</v>
      </c>
      <c r="AX1148" s="13" t="s">
        <v>71</v>
      </c>
      <c r="AY1148" s="205" t="s">
        <v>136</v>
      </c>
    </row>
    <row r="1149" spans="1:65" s="13" customFormat="1" ht="11.25">
      <c r="B1149" s="194"/>
      <c r="C1149" s="195"/>
      <c r="D1149" s="196" t="s">
        <v>157</v>
      </c>
      <c r="E1149" s="197" t="s">
        <v>19</v>
      </c>
      <c r="F1149" s="198" t="s">
        <v>1721</v>
      </c>
      <c r="G1149" s="195"/>
      <c r="H1149" s="199">
        <v>-1.5760000000000001</v>
      </c>
      <c r="I1149" s="200"/>
      <c r="J1149" s="195"/>
      <c r="K1149" s="195"/>
      <c r="L1149" s="201"/>
      <c r="M1149" s="202"/>
      <c r="N1149" s="203"/>
      <c r="O1149" s="203"/>
      <c r="P1149" s="203"/>
      <c r="Q1149" s="203"/>
      <c r="R1149" s="203"/>
      <c r="S1149" s="203"/>
      <c r="T1149" s="204"/>
      <c r="AT1149" s="205" t="s">
        <v>157</v>
      </c>
      <c r="AU1149" s="205" t="s">
        <v>81</v>
      </c>
      <c r="AV1149" s="13" t="s">
        <v>81</v>
      </c>
      <c r="AW1149" s="13" t="s">
        <v>32</v>
      </c>
      <c r="AX1149" s="13" t="s">
        <v>71</v>
      </c>
      <c r="AY1149" s="205" t="s">
        <v>136</v>
      </c>
    </row>
    <row r="1150" spans="1:65" s="2" customFormat="1" ht="49.15" customHeight="1">
      <c r="A1150" s="35"/>
      <c r="B1150" s="36"/>
      <c r="C1150" s="175" t="s">
        <v>1724</v>
      </c>
      <c r="D1150" s="175" t="s">
        <v>138</v>
      </c>
      <c r="E1150" s="176" t="s">
        <v>1725</v>
      </c>
      <c r="F1150" s="177" t="s">
        <v>1726</v>
      </c>
      <c r="G1150" s="178" t="s">
        <v>141</v>
      </c>
      <c r="H1150" s="179">
        <v>2</v>
      </c>
      <c r="I1150" s="180"/>
      <c r="J1150" s="181">
        <f>ROUND(I1150*H1150,2)</f>
        <v>0</v>
      </c>
      <c r="K1150" s="182"/>
      <c r="L1150" s="40"/>
      <c r="M1150" s="183" t="s">
        <v>19</v>
      </c>
      <c r="N1150" s="184" t="s">
        <v>42</v>
      </c>
      <c r="O1150" s="65"/>
      <c r="P1150" s="185">
        <f>O1150*H1150</f>
        <v>0</v>
      </c>
      <c r="Q1150" s="185">
        <v>1.2173399999999999E-2</v>
      </c>
      <c r="R1150" s="185">
        <f>Q1150*H1150</f>
        <v>2.4346799999999998E-2</v>
      </c>
      <c r="S1150" s="185">
        <v>0</v>
      </c>
      <c r="T1150" s="186">
        <f>S1150*H1150</f>
        <v>0</v>
      </c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R1150" s="187" t="s">
        <v>476</v>
      </c>
      <c r="AT1150" s="187" t="s">
        <v>138</v>
      </c>
      <c r="AU1150" s="187" t="s">
        <v>81</v>
      </c>
      <c r="AY1150" s="18" t="s">
        <v>136</v>
      </c>
      <c r="BE1150" s="188">
        <f>IF(N1150="základní",J1150,0)</f>
        <v>0</v>
      </c>
      <c r="BF1150" s="188">
        <f>IF(N1150="snížená",J1150,0)</f>
        <v>0</v>
      </c>
      <c r="BG1150" s="188">
        <f>IF(N1150="zákl. přenesená",J1150,0)</f>
        <v>0</v>
      </c>
      <c r="BH1150" s="188">
        <f>IF(N1150="sníž. přenesená",J1150,0)</f>
        <v>0</v>
      </c>
      <c r="BI1150" s="188">
        <f>IF(N1150="nulová",J1150,0)</f>
        <v>0</v>
      </c>
      <c r="BJ1150" s="18" t="s">
        <v>79</v>
      </c>
      <c r="BK1150" s="188">
        <f>ROUND(I1150*H1150,2)</f>
        <v>0</v>
      </c>
      <c r="BL1150" s="18" t="s">
        <v>476</v>
      </c>
      <c r="BM1150" s="187" t="s">
        <v>1727</v>
      </c>
    </row>
    <row r="1151" spans="1:65" s="2" customFormat="1" ht="11.25">
      <c r="A1151" s="35"/>
      <c r="B1151" s="36"/>
      <c r="C1151" s="37"/>
      <c r="D1151" s="189" t="s">
        <v>144</v>
      </c>
      <c r="E1151" s="37"/>
      <c r="F1151" s="190" t="s">
        <v>1728</v>
      </c>
      <c r="G1151" s="37"/>
      <c r="H1151" s="37"/>
      <c r="I1151" s="191"/>
      <c r="J1151" s="37"/>
      <c r="K1151" s="37"/>
      <c r="L1151" s="40"/>
      <c r="M1151" s="192"/>
      <c r="N1151" s="193"/>
      <c r="O1151" s="65"/>
      <c r="P1151" s="65"/>
      <c r="Q1151" s="65"/>
      <c r="R1151" s="65"/>
      <c r="S1151" s="65"/>
      <c r="T1151" s="66"/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T1151" s="18" t="s">
        <v>144</v>
      </c>
      <c r="AU1151" s="18" t="s">
        <v>81</v>
      </c>
    </row>
    <row r="1152" spans="1:65" s="14" customFormat="1" ht="11.25">
      <c r="B1152" s="218"/>
      <c r="C1152" s="219"/>
      <c r="D1152" s="196" t="s">
        <v>157</v>
      </c>
      <c r="E1152" s="220" t="s">
        <v>19</v>
      </c>
      <c r="F1152" s="221" t="s">
        <v>223</v>
      </c>
      <c r="G1152" s="219"/>
      <c r="H1152" s="220" t="s">
        <v>19</v>
      </c>
      <c r="I1152" s="222"/>
      <c r="J1152" s="219"/>
      <c r="K1152" s="219"/>
      <c r="L1152" s="223"/>
      <c r="M1152" s="224"/>
      <c r="N1152" s="225"/>
      <c r="O1152" s="225"/>
      <c r="P1152" s="225"/>
      <c r="Q1152" s="225"/>
      <c r="R1152" s="225"/>
      <c r="S1152" s="225"/>
      <c r="T1152" s="226"/>
      <c r="AT1152" s="227" t="s">
        <v>157</v>
      </c>
      <c r="AU1152" s="227" t="s">
        <v>81</v>
      </c>
      <c r="AV1152" s="14" t="s">
        <v>79</v>
      </c>
      <c r="AW1152" s="14" t="s">
        <v>32</v>
      </c>
      <c r="AX1152" s="14" t="s">
        <v>71</v>
      </c>
      <c r="AY1152" s="227" t="s">
        <v>136</v>
      </c>
    </row>
    <row r="1153" spans="1:65" s="13" customFormat="1" ht="11.25">
      <c r="B1153" s="194"/>
      <c r="C1153" s="195"/>
      <c r="D1153" s="196" t="s">
        <v>157</v>
      </c>
      <c r="E1153" s="197" t="s">
        <v>19</v>
      </c>
      <c r="F1153" s="198" t="s">
        <v>1729</v>
      </c>
      <c r="G1153" s="195"/>
      <c r="H1153" s="199">
        <v>2</v>
      </c>
      <c r="I1153" s="200"/>
      <c r="J1153" s="195"/>
      <c r="K1153" s="195"/>
      <c r="L1153" s="201"/>
      <c r="M1153" s="202"/>
      <c r="N1153" s="203"/>
      <c r="O1153" s="203"/>
      <c r="P1153" s="203"/>
      <c r="Q1153" s="203"/>
      <c r="R1153" s="203"/>
      <c r="S1153" s="203"/>
      <c r="T1153" s="204"/>
      <c r="AT1153" s="205" t="s">
        <v>157</v>
      </c>
      <c r="AU1153" s="205" t="s">
        <v>81</v>
      </c>
      <c r="AV1153" s="13" t="s">
        <v>81</v>
      </c>
      <c r="AW1153" s="13" t="s">
        <v>32</v>
      </c>
      <c r="AX1153" s="13" t="s">
        <v>71</v>
      </c>
      <c r="AY1153" s="205" t="s">
        <v>136</v>
      </c>
    </row>
    <row r="1154" spans="1:65" s="2" customFormat="1" ht="33" customHeight="1">
      <c r="A1154" s="35"/>
      <c r="B1154" s="36"/>
      <c r="C1154" s="175" t="s">
        <v>1730</v>
      </c>
      <c r="D1154" s="175" t="s">
        <v>138</v>
      </c>
      <c r="E1154" s="176" t="s">
        <v>1731</v>
      </c>
      <c r="F1154" s="177" t="s">
        <v>1732</v>
      </c>
      <c r="G1154" s="178" t="s">
        <v>154</v>
      </c>
      <c r="H1154" s="179">
        <v>2</v>
      </c>
      <c r="I1154" s="180"/>
      <c r="J1154" s="181">
        <f>ROUND(I1154*H1154,2)</f>
        <v>0</v>
      </c>
      <c r="K1154" s="182"/>
      <c r="L1154" s="40"/>
      <c r="M1154" s="183" t="s">
        <v>19</v>
      </c>
      <c r="N1154" s="184" t="s">
        <v>42</v>
      </c>
      <c r="O1154" s="65"/>
      <c r="P1154" s="185">
        <f>O1154*H1154</f>
        <v>0</v>
      </c>
      <c r="Q1154" s="185">
        <v>2.2000000000000001E-4</v>
      </c>
      <c r="R1154" s="185">
        <f>Q1154*H1154</f>
        <v>4.4000000000000002E-4</v>
      </c>
      <c r="S1154" s="185">
        <v>0</v>
      </c>
      <c r="T1154" s="186">
        <f>S1154*H1154</f>
        <v>0</v>
      </c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R1154" s="187" t="s">
        <v>476</v>
      </c>
      <c r="AT1154" s="187" t="s">
        <v>138</v>
      </c>
      <c r="AU1154" s="187" t="s">
        <v>81</v>
      </c>
      <c r="AY1154" s="18" t="s">
        <v>136</v>
      </c>
      <c r="BE1154" s="188">
        <f>IF(N1154="základní",J1154,0)</f>
        <v>0</v>
      </c>
      <c r="BF1154" s="188">
        <f>IF(N1154="snížená",J1154,0)</f>
        <v>0</v>
      </c>
      <c r="BG1154" s="188">
        <f>IF(N1154="zákl. přenesená",J1154,0)</f>
        <v>0</v>
      </c>
      <c r="BH1154" s="188">
        <f>IF(N1154="sníž. přenesená",J1154,0)</f>
        <v>0</v>
      </c>
      <c r="BI1154" s="188">
        <f>IF(N1154="nulová",J1154,0)</f>
        <v>0</v>
      </c>
      <c r="BJ1154" s="18" t="s">
        <v>79</v>
      </c>
      <c r="BK1154" s="188">
        <f>ROUND(I1154*H1154,2)</f>
        <v>0</v>
      </c>
      <c r="BL1154" s="18" t="s">
        <v>476</v>
      </c>
      <c r="BM1154" s="187" t="s">
        <v>1733</v>
      </c>
    </row>
    <row r="1155" spans="1:65" s="2" customFormat="1" ht="11.25">
      <c r="A1155" s="35"/>
      <c r="B1155" s="36"/>
      <c r="C1155" s="37"/>
      <c r="D1155" s="189" t="s">
        <v>144</v>
      </c>
      <c r="E1155" s="37"/>
      <c r="F1155" s="190" t="s">
        <v>1734</v>
      </c>
      <c r="G1155" s="37"/>
      <c r="H1155" s="37"/>
      <c r="I1155" s="191"/>
      <c r="J1155" s="37"/>
      <c r="K1155" s="37"/>
      <c r="L1155" s="40"/>
      <c r="M1155" s="192"/>
      <c r="N1155" s="193"/>
      <c r="O1155" s="65"/>
      <c r="P1155" s="65"/>
      <c r="Q1155" s="65"/>
      <c r="R1155" s="65"/>
      <c r="S1155" s="65"/>
      <c r="T1155" s="66"/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T1155" s="18" t="s">
        <v>144</v>
      </c>
      <c r="AU1155" s="18" t="s">
        <v>81</v>
      </c>
    </row>
    <row r="1156" spans="1:65" s="14" customFormat="1" ht="11.25">
      <c r="B1156" s="218"/>
      <c r="C1156" s="219"/>
      <c r="D1156" s="196" t="s">
        <v>157</v>
      </c>
      <c r="E1156" s="220" t="s">
        <v>19</v>
      </c>
      <c r="F1156" s="221" t="s">
        <v>223</v>
      </c>
      <c r="G1156" s="219"/>
      <c r="H1156" s="220" t="s">
        <v>19</v>
      </c>
      <c r="I1156" s="222"/>
      <c r="J1156" s="219"/>
      <c r="K1156" s="219"/>
      <c r="L1156" s="223"/>
      <c r="M1156" s="224"/>
      <c r="N1156" s="225"/>
      <c r="O1156" s="225"/>
      <c r="P1156" s="225"/>
      <c r="Q1156" s="225"/>
      <c r="R1156" s="225"/>
      <c r="S1156" s="225"/>
      <c r="T1156" s="226"/>
      <c r="AT1156" s="227" t="s">
        <v>157</v>
      </c>
      <c r="AU1156" s="227" t="s">
        <v>81</v>
      </c>
      <c r="AV1156" s="14" t="s">
        <v>79</v>
      </c>
      <c r="AW1156" s="14" t="s">
        <v>32</v>
      </c>
      <c r="AX1156" s="14" t="s">
        <v>71</v>
      </c>
      <c r="AY1156" s="227" t="s">
        <v>136</v>
      </c>
    </row>
    <row r="1157" spans="1:65" s="13" customFormat="1" ht="11.25">
      <c r="B1157" s="194"/>
      <c r="C1157" s="195"/>
      <c r="D1157" s="196" t="s">
        <v>157</v>
      </c>
      <c r="E1157" s="197" t="s">
        <v>19</v>
      </c>
      <c r="F1157" s="198" t="s">
        <v>1735</v>
      </c>
      <c r="G1157" s="195"/>
      <c r="H1157" s="199">
        <v>1</v>
      </c>
      <c r="I1157" s="200"/>
      <c r="J1157" s="195"/>
      <c r="K1157" s="195"/>
      <c r="L1157" s="201"/>
      <c r="M1157" s="202"/>
      <c r="N1157" s="203"/>
      <c r="O1157" s="203"/>
      <c r="P1157" s="203"/>
      <c r="Q1157" s="203"/>
      <c r="R1157" s="203"/>
      <c r="S1157" s="203"/>
      <c r="T1157" s="204"/>
      <c r="AT1157" s="205" t="s">
        <v>157</v>
      </c>
      <c r="AU1157" s="205" t="s">
        <v>81</v>
      </c>
      <c r="AV1157" s="13" t="s">
        <v>81</v>
      </c>
      <c r="AW1157" s="13" t="s">
        <v>32</v>
      </c>
      <c r="AX1157" s="13" t="s">
        <v>71</v>
      </c>
      <c r="AY1157" s="205" t="s">
        <v>136</v>
      </c>
    </row>
    <row r="1158" spans="1:65" s="13" customFormat="1" ht="11.25">
      <c r="B1158" s="194"/>
      <c r="C1158" s="195"/>
      <c r="D1158" s="196" t="s">
        <v>157</v>
      </c>
      <c r="E1158" s="197" t="s">
        <v>19</v>
      </c>
      <c r="F1158" s="198" t="s">
        <v>1736</v>
      </c>
      <c r="G1158" s="195"/>
      <c r="H1158" s="199">
        <v>1</v>
      </c>
      <c r="I1158" s="200"/>
      <c r="J1158" s="195"/>
      <c r="K1158" s="195"/>
      <c r="L1158" s="201"/>
      <c r="M1158" s="202"/>
      <c r="N1158" s="203"/>
      <c r="O1158" s="203"/>
      <c r="P1158" s="203"/>
      <c r="Q1158" s="203"/>
      <c r="R1158" s="203"/>
      <c r="S1158" s="203"/>
      <c r="T1158" s="204"/>
      <c r="AT1158" s="205" t="s">
        <v>157</v>
      </c>
      <c r="AU1158" s="205" t="s">
        <v>81</v>
      </c>
      <c r="AV1158" s="13" t="s">
        <v>81</v>
      </c>
      <c r="AW1158" s="13" t="s">
        <v>32</v>
      </c>
      <c r="AX1158" s="13" t="s">
        <v>71</v>
      </c>
      <c r="AY1158" s="205" t="s">
        <v>136</v>
      </c>
    </row>
    <row r="1159" spans="1:65" s="2" customFormat="1" ht="33" customHeight="1">
      <c r="A1159" s="35"/>
      <c r="B1159" s="36"/>
      <c r="C1159" s="206" t="s">
        <v>1737</v>
      </c>
      <c r="D1159" s="206" t="s">
        <v>159</v>
      </c>
      <c r="E1159" s="207" t="s">
        <v>1738</v>
      </c>
      <c r="F1159" s="208" t="s">
        <v>1739</v>
      </c>
      <c r="G1159" s="209" t="s">
        <v>154</v>
      </c>
      <c r="H1159" s="210">
        <v>2</v>
      </c>
      <c r="I1159" s="211"/>
      <c r="J1159" s="212">
        <f>ROUND(I1159*H1159,2)</f>
        <v>0</v>
      </c>
      <c r="K1159" s="213"/>
      <c r="L1159" s="214"/>
      <c r="M1159" s="215" t="s">
        <v>19</v>
      </c>
      <c r="N1159" s="216" t="s">
        <v>42</v>
      </c>
      <c r="O1159" s="65"/>
      <c r="P1159" s="185">
        <f>O1159*H1159</f>
        <v>0</v>
      </c>
      <c r="Q1159" s="185">
        <v>1.2489999999999999E-2</v>
      </c>
      <c r="R1159" s="185">
        <f>Q1159*H1159</f>
        <v>2.4979999999999999E-2</v>
      </c>
      <c r="S1159" s="185">
        <v>0</v>
      </c>
      <c r="T1159" s="186">
        <f>S1159*H1159</f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187" t="s">
        <v>574</v>
      </c>
      <c r="AT1159" s="187" t="s">
        <v>159</v>
      </c>
      <c r="AU1159" s="187" t="s">
        <v>81</v>
      </c>
      <c r="AY1159" s="18" t="s">
        <v>136</v>
      </c>
      <c r="BE1159" s="188">
        <f>IF(N1159="základní",J1159,0)</f>
        <v>0</v>
      </c>
      <c r="BF1159" s="188">
        <f>IF(N1159="snížená",J1159,0)</f>
        <v>0</v>
      </c>
      <c r="BG1159" s="188">
        <f>IF(N1159="zákl. přenesená",J1159,0)</f>
        <v>0</v>
      </c>
      <c r="BH1159" s="188">
        <f>IF(N1159="sníž. přenesená",J1159,0)</f>
        <v>0</v>
      </c>
      <c r="BI1159" s="188">
        <f>IF(N1159="nulová",J1159,0)</f>
        <v>0</v>
      </c>
      <c r="BJ1159" s="18" t="s">
        <v>79</v>
      </c>
      <c r="BK1159" s="188">
        <f>ROUND(I1159*H1159,2)</f>
        <v>0</v>
      </c>
      <c r="BL1159" s="18" t="s">
        <v>476</v>
      </c>
      <c r="BM1159" s="187" t="s">
        <v>1740</v>
      </c>
    </row>
    <row r="1160" spans="1:65" s="2" customFormat="1" ht="37.9" customHeight="1">
      <c r="A1160" s="35"/>
      <c r="B1160" s="36"/>
      <c r="C1160" s="175" t="s">
        <v>1741</v>
      </c>
      <c r="D1160" s="175" t="s">
        <v>138</v>
      </c>
      <c r="E1160" s="176" t="s">
        <v>1742</v>
      </c>
      <c r="F1160" s="177" t="s">
        <v>1743</v>
      </c>
      <c r="G1160" s="178" t="s">
        <v>141</v>
      </c>
      <c r="H1160" s="179">
        <v>379.16</v>
      </c>
      <c r="I1160" s="180"/>
      <c r="J1160" s="181">
        <f>ROUND(I1160*H1160,2)</f>
        <v>0</v>
      </c>
      <c r="K1160" s="182"/>
      <c r="L1160" s="40"/>
      <c r="M1160" s="183" t="s">
        <v>19</v>
      </c>
      <c r="N1160" s="184" t="s">
        <v>42</v>
      </c>
      <c r="O1160" s="65"/>
      <c r="P1160" s="185">
        <f>O1160*H1160</f>
        <v>0</v>
      </c>
      <c r="Q1160" s="185">
        <v>7.0489999999999997E-3</v>
      </c>
      <c r="R1160" s="185">
        <f>Q1160*H1160</f>
        <v>2.6726988400000002</v>
      </c>
      <c r="S1160" s="185">
        <v>0</v>
      </c>
      <c r="T1160" s="186">
        <f>S1160*H1160</f>
        <v>0</v>
      </c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R1160" s="187" t="s">
        <v>476</v>
      </c>
      <c r="AT1160" s="187" t="s">
        <v>138</v>
      </c>
      <c r="AU1160" s="187" t="s">
        <v>81</v>
      </c>
      <c r="AY1160" s="18" t="s">
        <v>136</v>
      </c>
      <c r="BE1160" s="188">
        <f>IF(N1160="základní",J1160,0)</f>
        <v>0</v>
      </c>
      <c r="BF1160" s="188">
        <f>IF(N1160="snížená",J1160,0)</f>
        <v>0</v>
      </c>
      <c r="BG1160" s="188">
        <f>IF(N1160="zákl. přenesená",J1160,0)</f>
        <v>0</v>
      </c>
      <c r="BH1160" s="188">
        <f>IF(N1160="sníž. přenesená",J1160,0)</f>
        <v>0</v>
      </c>
      <c r="BI1160" s="188">
        <f>IF(N1160="nulová",J1160,0)</f>
        <v>0</v>
      </c>
      <c r="BJ1160" s="18" t="s">
        <v>79</v>
      </c>
      <c r="BK1160" s="188">
        <f>ROUND(I1160*H1160,2)</f>
        <v>0</v>
      </c>
      <c r="BL1160" s="18" t="s">
        <v>476</v>
      </c>
      <c r="BM1160" s="187" t="s">
        <v>1744</v>
      </c>
    </row>
    <row r="1161" spans="1:65" s="2" customFormat="1" ht="11.25">
      <c r="A1161" s="35"/>
      <c r="B1161" s="36"/>
      <c r="C1161" s="37"/>
      <c r="D1161" s="189" t="s">
        <v>144</v>
      </c>
      <c r="E1161" s="37"/>
      <c r="F1161" s="190" t="s">
        <v>1745</v>
      </c>
      <c r="G1161" s="37"/>
      <c r="H1161" s="37"/>
      <c r="I1161" s="191"/>
      <c r="J1161" s="37"/>
      <c r="K1161" s="37"/>
      <c r="L1161" s="40"/>
      <c r="M1161" s="192"/>
      <c r="N1161" s="193"/>
      <c r="O1161" s="65"/>
      <c r="P1161" s="65"/>
      <c r="Q1161" s="65"/>
      <c r="R1161" s="65"/>
      <c r="S1161" s="65"/>
      <c r="T1161" s="66"/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T1161" s="18" t="s">
        <v>144</v>
      </c>
      <c r="AU1161" s="18" t="s">
        <v>81</v>
      </c>
    </row>
    <row r="1162" spans="1:65" s="14" customFormat="1" ht="11.25">
      <c r="B1162" s="218"/>
      <c r="C1162" s="219"/>
      <c r="D1162" s="196" t="s">
        <v>157</v>
      </c>
      <c r="E1162" s="220" t="s">
        <v>19</v>
      </c>
      <c r="F1162" s="221" t="s">
        <v>223</v>
      </c>
      <c r="G1162" s="219"/>
      <c r="H1162" s="220" t="s">
        <v>19</v>
      </c>
      <c r="I1162" s="222"/>
      <c r="J1162" s="219"/>
      <c r="K1162" s="219"/>
      <c r="L1162" s="223"/>
      <c r="M1162" s="224"/>
      <c r="N1162" s="225"/>
      <c r="O1162" s="225"/>
      <c r="P1162" s="225"/>
      <c r="Q1162" s="225"/>
      <c r="R1162" s="225"/>
      <c r="S1162" s="225"/>
      <c r="T1162" s="226"/>
      <c r="AT1162" s="227" t="s">
        <v>157</v>
      </c>
      <c r="AU1162" s="227" t="s">
        <v>81</v>
      </c>
      <c r="AV1162" s="14" t="s">
        <v>79</v>
      </c>
      <c r="AW1162" s="14" t="s">
        <v>32</v>
      </c>
      <c r="AX1162" s="14" t="s">
        <v>71</v>
      </c>
      <c r="AY1162" s="227" t="s">
        <v>136</v>
      </c>
    </row>
    <row r="1163" spans="1:65" s="13" customFormat="1" ht="11.25">
      <c r="B1163" s="194"/>
      <c r="C1163" s="195"/>
      <c r="D1163" s="196" t="s">
        <v>157</v>
      </c>
      <c r="E1163" s="197" t="s">
        <v>19</v>
      </c>
      <c r="F1163" s="198" t="s">
        <v>230</v>
      </c>
      <c r="G1163" s="195"/>
      <c r="H1163" s="199">
        <v>32.99</v>
      </c>
      <c r="I1163" s="200"/>
      <c r="J1163" s="195"/>
      <c r="K1163" s="195"/>
      <c r="L1163" s="201"/>
      <c r="M1163" s="202"/>
      <c r="N1163" s="203"/>
      <c r="O1163" s="203"/>
      <c r="P1163" s="203"/>
      <c r="Q1163" s="203"/>
      <c r="R1163" s="203"/>
      <c r="S1163" s="203"/>
      <c r="T1163" s="204"/>
      <c r="AT1163" s="205" t="s">
        <v>157</v>
      </c>
      <c r="AU1163" s="205" t="s">
        <v>81</v>
      </c>
      <c r="AV1163" s="13" t="s">
        <v>81</v>
      </c>
      <c r="AW1163" s="13" t="s">
        <v>32</v>
      </c>
      <c r="AX1163" s="13" t="s">
        <v>71</v>
      </c>
      <c r="AY1163" s="205" t="s">
        <v>136</v>
      </c>
    </row>
    <row r="1164" spans="1:65" s="13" customFormat="1" ht="11.25">
      <c r="B1164" s="194"/>
      <c r="C1164" s="195"/>
      <c r="D1164" s="196" t="s">
        <v>157</v>
      </c>
      <c r="E1164" s="197" t="s">
        <v>19</v>
      </c>
      <c r="F1164" s="198" t="s">
        <v>459</v>
      </c>
      <c r="G1164" s="195"/>
      <c r="H1164" s="199">
        <v>48.18</v>
      </c>
      <c r="I1164" s="200"/>
      <c r="J1164" s="195"/>
      <c r="K1164" s="195"/>
      <c r="L1164" s="201"/>
      <c r="M1164" s="202"/>
      <c r="N1164" s="203"/>
      <c r="O1164" s="203"/>
      <c r="P1164" s="203"/>
      <c r="Q1164" s="203"/>
      <c r="R1164" s="203"/>
      <c r="S1164" s="203"/>
      <c r="T1164" s="204"/>
      <c r="AT1164" s="205" t="s">
        <v>157</v>
      </c>
      <c r="AU1164" s="205" t="s">
        <v>81</v>
      </c>
      <c r="AV1164" s="13" t="s">
        <v>81</v>
      </c>
      <c r="AW1164" s="13" t="s">
        <v>32</v>
      </c>
      <c r="AX1164" s="13" t="s">
        <v>71</v>
      </c>
      <c r="AY1164" s="205" t="s">
        <v>136</v>
      </c>
    </row>
    <row r="1165" spans="1:65" s="13" customFormat="1" ht="11.25">
      <c r="B1165" s="194"/>
      <c r="C1165" s="195"/>
      <c r="D1165" s="196" t="s">
        <v>157</v>
      </c>
      <c r="E1165" s="197" t="s">
        <v>19</v>
      </c>
      <c r="F1165" s="198" t="s">
        <v>460</v>
      </c>
      <c r="G1165" s="195"/>
      <c r="H1165" s="199">
        <v>66.33</v>
      </c>
      <c r="I1165" s="200"/>
      <c r="J1165" s="195"/>
      <c r="K1165" s="195"/>
      <c r="L1165" s="201"/>
      <c r="M1165" s="202"/>
      <c r="N1165" s="203"/>
      <c r="O1165" s="203"/>
      <c r="P1165" s="203"/>
      <c r="Q1165" s="203"/>
      <c r="R1165" s="203"/>
      <c r="S1165" s="203"/>
      <c r="T1165" s="204"/>
      <c r="AT1165" s="205" t="s">
        <v>157</v>
      </c>
      <c r="AU1165" s="205" t="s">
        <v>81</v>
      </c>
      <c r="AV1165" s="13" t="s">
        <v>81</v>
      </c>
      <c r="AW1165" s="13" t="s">
        <v>32</v>
      </c>
      <c r="AX1165" s="13" t="s">
        <v>71</v>
      </c>
      <c r="AY1165" s="205" t="s">
        <v>136</v>
      </c>
    </row>
    <row r="1166" spans="1:65" s="14" customFormat="1" ht="11.25">
      <c r="B1166" s="218"/>
      <c r="C1166" s="219"/>
      <c r="D1166" s="196" t="s">
        <v>157</v>
      </c>
      <c r="E1166" s="220" t="s">
        <v>19</v>
      </c>
      <c r="F1166" s="221" t="s">
        <v>252</v>
      </c>
      <c r="G1166" s="219"/>
      <c r="H1166" s="220" t="s">
        <v>19</v>
      </c>
      <c r="I1166" s="222"/>
      <c r="J1166" s="219"/>
      <c r="K1166" s="219"/>
      <c r="L1166" s="223"/>
      <c r="M1166" s="224"/>
      <c r="N1166" s="225"/>
      <c r="O1166" s="225"/>
      <c r="P1166" s="225"/>
      <c r="Q1166" s="225"/>
      <c r="R1166" s="225"/>
      <c r="S1166" s="225"/>
      <c r="T1166" s="226"/>
      <c r="AT1166" s="227" t="s">
        <v>157</v>
      </c>
      <c r="AU1166" s="227" t="s">
        <v>81</v>
      </c>
      <c r="AV1166" s="14" t="s">
        <v>79</v>
      </c>
      <c r="AW1166" s="14" t="s">
        <v>32</v>
      </c>
      <c r="AX1166" s="14" t="s">
        <v>71</v>
      </c>
      <c r="AY1166" s="227" t="s">
        <v>136</v>
      </c>
    </row>
    <row r="1167" spans="1:65" s="13" customFormat="1" ht="11.25">
      <c r="B1167" s="194"/>
      <c r="C1167" s="195"/>
      <c r="D1167" s="196" t="s">
        <v>157</v>
      </c>
      <c r="E1167" s="197" t="s">
        <v>19</v>
      </c>
      <c r="F1167" s="198" t="s">
        <v>465</v>
      </c>
      <c r="G1167" s="195"/>
      <c r="H1167" s="199">
        <v>52.47</v>
      </c>
      <c r="I1167" s="200"/>
      <c r="J1167" s="195"/>
      <c r="K1167" s="195"/>
      <c r="L1167" s="201"/>
      <c r="M1167" s="202"/>
      <c r="N1167" s="203"/>
      <c r="O1167" s="203"/>
      <c r="P1167" s="203"/>
      <c r="Q1167" s="203"/>
      <c r="R1167" s="203"/>
      <c r="S1167" s="203"/>
      <c r="T1167" s="204"/>
      <c r="AT1167" s="205" t="s">
        <v>157</v>
      </c>
      <c r="AU1167" s="205" t="s">
        <v>81</v>
      </c>
      <c r="AV1167" s="13" t="s">
        <v>81</v>
      </c>
      <c r="AW1167" s="13" t="s">
        <v>32</v>
      </c>
      <c r="AX1167" s="13" t="s">
        <v>71</v>
      </c>
      <c r="AY1167" s="205" t="s">
        <v>136</v>
      </c>
    </row>
    <row r="1168" spans="1:65" s="13" customFormat="1" ht="11.25">
      <c r="B1168" s="194"/>
      <c r="C1168" s="195"/>
      <c r="D1168" s="196" t="s">
        <v>157</v>
      </c>
      <c r="E1168" s="197" t="s">
        <v>19</v>
      </c>
      <c r="F1168" s="198" t="s">
        <v>467</v>
      </c>
      <c r="G1168" s="195"/>
      <c r="H1168" s="199">
        <v>66.33</v>
      </c>
      <c r="I1168" s="200"/>
      <c r="J1168" s="195"/>
      <c r="K1168" s="195"/>
      <c r="L1168" s="201"/>
      <c r="M1168" s="202"/>
      <c r="N1168" s="203"/>
      <c r="O1168" s="203"/>
      <c r="P1168" s="203"/>
      <c r="Q1168" s="203"/>
      <c r="R1168" s="203"/>
      <c r="S1168" s="203"/>
      <c r="T1168" s="204"/>
      <c r="AT1168" s="205" t="s">
        <v>157</v>
      </c>
      <c r="AU1168" s="205" t="s">
        <v>81</v>
      </c>
      <c r="AV1168" s="13" t="s">
        <v>81</v>
      </c>
      <c r="AW1168" s="13" t="s">
        <v>32</v>
      </c>
      <c r="AX1168" s="13" t="s">
        <v>71</v>
      </c>
      <c r="AY1168" s="205" t="s">
        <v>136</v>
      </c>
    </row>
    <row r="1169" spans="1:65" s="13" customFormat="1" ht="11.25">
      <c r="B1169" s="194"/>
      <c r="C1169" s="195"/>
      <c r="D1169" s="196" t="s">
        <v>157</v>
      </c>
      <c r="E1169" s="197" t="s">
        <v>19</v>
      </c>
      <c r="F1169" s="198" t="s">
        <v>468</v>
      </c>
      <c r="G1169" s="195"/>
      <c r="H1169" s="199">
        <v>48.18</v>
      </c>
      <c r="I1169" s="200"/>
      <c r="J1169" s="195"/>
      <c r="K1169" s="195"/>
      <c r="L1169" s="201"/>
      <c r="M1169" s="202"/>
      <c r="N1169" s="203"/>
      <c r="O1169" s="203"/>
      <c r="P1169" s="203"/>
      <c r="Q1169" s="203"/>
      <c r="R1169" s="203"/>
      <c r="S1169" s="203"/>
      <c r="T1169" s="204"/>
      <c r="AT1169" s="205" t="s">
        <v>157</v>
      </c>
      <c r="AU1169" s="205" t="s">
        <v>81</v>
      </c>
      <c r="AV1169" s="13" t="s">
        <v>81</v>
      </c>
      <c r="AW1169" s="13" t="s">
        <v>32</v>
      </c>
      <c r="AX1169" s="13" t="s">
        <v>71</v>
      </c>
      <c r="AY1169" s="205" t="s">
        <v>136</v>
      </c>
    </row>
    <row r="1170" spans="1:65" s="13" customFormat="1" ht="11.25">
      <c r="B1170" s="194"/>
      <c r="C1170" s="195"/>
      <c r="D1170" s="196" t="s">
        <v>157</v>
      </c>
      <c r="E1170" s="197" t="s">
        <v>19</v>
      </c>
      <c r="F1170" s="198" t="s">
        <v>469</v>
      </c>
      <c r="G1170" s="195"/>
      <c r="H1170" s="199">
        <v>64.680000000000007</v>
      </c>
      <c r="I1170" s="200"/>
      <c r="J1170" s="195"/>
      <c r="K1170" s="195"/>
      <c r="L1170" s="201"/>
      <c r="M1170" s="202"/>
      <c r="N1170" s="203"/>
      <c r="O1170" s="203"/>
      <c r="P1170" s="203"/>
      <c r="Q1170" s="203"/>
      <c r="R1170" s="203"/>
      <c r="S1170" s="203"/>
      <c r="T1170" s="204"/>
      <c r="AT1170" s="205" t="s">
        <v>157</v>
      </c>
      <c r="AU1170" s="205" t="s">
        <v>81</v>
      </c>
      <c r="AV1170" s="13" t="s">
        <v>81</v>
      </c>
      <c r="AW1170" s="13" t="s">
        <v>32</v>
      </c>
      <c r="AX1170" s="13" t="s">
        <v>71</v>
      </c>
      <c r="AY1170" s="205" t="s">
        <v>136</v>
      </c>
    </row>
    <row r="1171" spans="1:65" s="2" customFormat="1" ht="37.9" customHeight="1">
      <c r="A1171" s="35"/>
      <c r="B1171" s="36"/>
      <c r="C1171" s="206" t="s">
        <v>1746</v>
      </c>
      <c r="D1171" s="206" t="s">
        <v>159</v>
      </c>
      <c r="E1171" s="207" t="s">
        <v>1747</v>
      </c>
      <c r="F1171" s="208" t="s">
        <v>1748</v>
      </c>
      <c r="G1171" s="209" t="s">
        <v>141</v>
      </c>
      <c r="H1171" s="210">
        <v>321.72000000000003</v>
      </c>
      <c r="I1171" s="211"/>
      <c r="J1171" s="212">
        <f>ROUND(I1171*H1171,2)</f>
        <v>0</v>
      </c>
      <c r="K1171" s="213"/>
      <c r="L1171" s="214"/>
      <c r="M1171" s="215" t="s">
        <v>19</v>
      </c>
      <c r="N1171" s="216" t="s">
        <v>42</v>
      </c>
      <c r="O1171" s="65"/>
      <c r="P1171" s="185">
        <f>O1171*H1171</f>
        <v>0</v>
      </c>
      <c r="Q1171" s="185">
        <v>3.82E-3</v>
      </c>
      <c r="R1171" s="185">
        <f>Q1171*H1171</f>
        <v>1.2289704000000001</v>
      </c>
      <c r="S1171" s="185">
        <v>0</v>
      </c>
      <c r="T1171" s="186">
        <f>S1171*H1171</f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187" t="s">
        <v>574</v>
      </c>
      <c r="AT1171" s="187" t="s">
        <v>159</v>
      </c>
      <c r="AU1171" s="187" t="s">
        <v>81</v>
      </c>
      <c r="AY1171" s="18" t="s">
        <v>136</v>
      </c>
      <c r="BE1171" s="188">
        <f>IF(N1171="základní",J1171,0)</f>
        <v>0</v>
      </c>
      <c r="BF1171" s="188">
        <f>IF(N1171="snížená",J1171,0)</f>
        <v>0</v>
      </c>
      <c r="BG1171" s="188">
        <f>IF(N1171="zákl. přenesená",J1171,0)</f>
        <v>0</v>
      </c>
      <c r="BH1171" s="188">
        <f>IF(N1171="sníž. přenesená",J1171,0)</f>
        <v>0</v>
      </c>
      <c r="BI1171" s="188">
        <f>IF(N1171="nulová",J1171,0)</f>
        <v>0</v>
      </c>
      <c r="BJ1171" s="18" t="s">
        <v>79</v>
      </c>
      <c r="BK1171" s="188">
        <f>ROUND(I1171*H1171,2)</f>
        <v>0</v>
      </c>
      <c r="BL1171" s="18" t="s">
        <v>476</v>
      </c>
      <c r="BM1171" s="187" t="s">
        <v>1749</v>
      </c>
    </row>
    <row r="1172" spans="1:65" s="14" customFormat="1" ht="11.25">
      <c r="B1172" s="218"/>
      <c r="C1172" s="219"/>
      <c r="D1172" s="196" t="s">
        <v>157</v>
      </c>
      <c r="E1172" s="220" t="s">
        <v>19</v>
      </c>
      <c r="F1172" s="221" t="s">
        <v>223</v>
      </c>
      <c r="G1172" s="219"/>
      <c r="H1172" s="220" t="s">
        <v>19</v>
      </c>
      <c r="I1172" s="222"/>
      <c r="J1172" s="219"/>
      <c r="K1172" s="219"/>
      <c r="L1172" s="223"/>
      <c r="M1172" s="224"/>
      <c r="N1172" s="225"/>
      <c r="O1172" s="225"/>
      <c r="P1172" s="225"/>
      <c r="Q1172" s="225"/>
      <c r="R1172" s="225"/>
      <c r="S1172" s="225"/>
      <c r="T1172" s="226"/>
      <c r="AT1172" s="227" t="s">
        <v>157</v>
      </c>
      <c r="AU1172" s="227" t="s">
        <v>81</v>
      </c>
      <c r="AV1172" s="14" t="s">
        <v>79</v>
      </c>
      <c r="AW1172" s="14" t="s">
        <v>32</v>
      </c>
      <c r="AX1172" s="14" t="s">
        <v>71</v>
      </c>
      <c r="AY1172" s="227" t="s">
        <v>136</v>
      </c>
    </row>
    <row r="1173" spans="1:65" s="13" customFormat="1" ht="11.25">
      <c r="B1173" s="194"/>
      <c r="C1173" s="195"/>
      <c r="D1173" s="196" t="s">
        <v>157</v>
      </c>
      <c r="E1173" s="197" t="s">
        <v>19</v>
      </c>
      <c r="F1173" s="198" t="s">
        <v>1750</v>
      </c>
      <c r="G1173" s="195"/>
      <c r="H1173" s="199">
        <v>44.829000000000001</v>
      </c>
      <c r="I1173" s="200"/>
      <c r="J1173" s="195"/>
      <c r="K1173" s="195"/>
      <c r="L1173" s="201"/>
      <c r="M1173" s="202"/>
      <c r="N1173" s="203"/>
      <c r="O1173" s="203"/>
      <c r="P1173" s="203"/>
      <c r="Q1173" s="203"/>
      <c r="R1173" s="203"/>
      <c r="S1173" s="203"/>
      <c r="T1173" s="204"/>
      <c r="AT1173" s="205" t="s">
        <v>157</v>
      </c>
      <c r="AU1173" s="205" t="s">
        <v>81</v>
      </c>
      <c r="AV1173" s="13" t="s">
        <v>81</v>
      </c>
      <c r="AW1173" s="13" t="s">
        <v>32</v>
      </c>
      <c r="AX1173" s="13" t="s">
        <v>71</v>
      </c>
      <c r="AY1173" s="205" t="s">
        <v>136</v>
      </c>
    </row>
    <row r="1174" spans="1:65" s="13" customFormat="1" ht="11.25">
      <c r="B1174" s="194"/>
      <c r="C1174" s="195"/>
      <c r="D1174" s="196" t="s">
        <v>157</v>
      </c>
      <c r="E1174" s="197" t="s">
        <v>19</v>
      </c>
      <c r="F1174" s="198" t="s">
        <v>1751</v>
      </c>
      <c r="G1174" s="195"/>
      <c r="H1174" s="199">
        <v>62.447000000000003</v>
      </c>
      <c r="I1174" s="200"/>
      <c r="J1174" s="195"/>
      <c r="K1174" s="195"/>
      <c r="L1174" s="201"/>
      <c r="M1174" s="202"/>
      <c r="N1174" s="203"/>
      <c r="O1174" s="203"/>
      <c r="P1174" s="203"/>
      <c r="Q1174" s="203"/>
      <c r="R1174" s="203"/>
      <c r="S1174" s="203"/>
      <c r="T1174" s="204"/>
      <c r="AT1174" s="205" t="s">
        <v>157</v>
      </c>
      <c r="AU1174" s="205" t="s">
        <v>81</v>
      </c>
      <c r="AV1174" s="13" t="s">
        <v>81</v>
      </c>
      <c r="AW1174" s="13" t="s">
        <v>32</v>
      </c>
      <c r="AX1174" s="13" t="s">
        <v>71</v>
      </c>
      <c r="AY1174" s="205" t="s">
        <v>136</v>
      </c>
    </row>
    <row r="1175" spans="1:65" s="14" customFormat="1" ht="11.25">
      <c r="B1175" s="218"/>
      <c r="C1175" s="219"/>
      <c r="D1175" s="196" t="s">
        <v>157</v>
      </c>
      <c r="E1175" s="220" t="s">
        <v>19</v>
      </c>
      <c r="F1175" s="221" t="s">
        <v>252</v>
      </c>
      <c r="G1175" s="219"/>
      <c r="H1175" s="220" t="s">
        <v>19</v>
      </c>
      <c r="I1175" s="222"/>
      <c r="J1175" s="219"/>
      <c r="K1175" s="219"/>
      <c r="L1175" s="223"/>
      <c r="M1175" s="224"/>
      <c r="N1175" s="225"/>
      <c r="O1175" s="225"/>
      <c r="P1175" s="225"/>
      <c r="Q1175" s="225"/>
      <c r="R1175" s="225"/>
      <c r="S1175" s="225"/>
      <c r="T1175" s="226"/>
      <c r="AT1175" s="227" t="s">
        <v>157</v>
      </c>
      <c r="AU1175" s="227" t="s">
        <v>81</v>
      </c>
      <c r="AV1175" s="14" t="s">
        <v>79</v>
      </c>
      <c r="AW1175" s="14" t="s">
        <v>32</v>
      </c>
      <c r="AX1175" s="14" t="s">
        <v>71</v>
      </c>
      <c r="AY1175" s="227" t="s">
        <v>136</v>
      </c>
    </row>
    <row r="1176" spans="1:65" s="13" customFormat="1" ht="11.25">
      <c r="B1176" s="194"/>
      <c r="C1176" s="195"/>
      <c r="D1176" s="196" t="s">
        <v>157</v>
      </c>
      <c r="E1176" s="197" t="s">
        <v>19</v>
      </c>
      <c r="F1176" s="198" t="s">
        <v>1752</v>
      </c>
      <c r="G1176" s="195"/>
      <c r="H1176" s="199">
        <v>49.334000000000003</v>
      </c>
      <c r="I1176" s="200"/>
      <c r="J1176" s="195"/>
      <c r="K1176" s="195"/>
      <c r="L1176" s="201"/>
      <c r="M1176" s="202"/>
      <c r="N1176" s="203"/>
      <c r="O1176" s="203"/>
      <c r="P1176" s="203"/>
      <c r="Q1176" s="203"/>
      <c r="R1176" s="203"/>
      <c r="S1176" s="203"/>
      <c r="T1176" s="204"/>
      <c r="AT1176" s="205" t="s">
        <v>157</v>
      </c>
      <c r="AU1176" s="205" t="s">
        <v>81</v>
      </c>
      <c r="AV1176" s="13" t="s">
        <v>81</v>
      </c>
      <c r="AW1176" s="13" t="s">
        <v>32</v>
      </c>
      <c r="AX1176" s="13" t="s">
        <v>71</v>
      </c>
      <c r="AY1176" s="205" t="s">
        <v>136</v>
      </c>
    </row>
    <row r="1177" spans="1:65" s="13" customFormat="1" ht="11.25">
      <c r="B1177" s="194"/>
      <c r="C1177" s="195"/>
      <c r="D1177" s="196" t="s">
        <v>157</v>
      </c>
      <c r="E1177" s="197" t="s">
        <v>19</v>
      </c>
      <c r="F1177" s="198" t="s">
        <v>1753</v>
      </c>
      <c r="G1177" s="195"/>
      <c r="H1177" s="199">
        <v>61.006999999999998</v>
      </c>
      <c r="I1177" s="200"/>
      <c r="J1177" s="195"/>
      <c r="K1177" s="195"/>
      <c r="L1177" s="201"/>
      <c r="M1177" s="202"/>
      <c r="N1177" s="203"/>
      <c r="O1177" s="203"/>
      <c r="P1177" s="203"/>
      <c r="Q1177" s="203"/>
      <c r="R1177" s="203"/>
      <c r="S1177" s="203"/>
      <c r="T1177" s="204"/>
      <c r="AT1177" s="205" t="s">
        <v>157</v>
      </c>
      <c r="AU1177" s="205" t="s">
        <v>81</v>
      </c>
      <c r="AV1177" s="13" t="s">
        <v>81</v>
      </c>
      <c r="AW1177" s="13" t="s">
        <v>32</v>
      </c>
      <c r="AX1177" s="13" t="s">
        <v>71</v>
      </c>
      <c r="AY1177" s="205" t="s">
        <v>136</v>
      </c>
    </row>
    <row r="1178" spans="1:65" s="13" customFormat="1" ht="11.25">
      <c r="B1178" s="194"/>
      <c r="C1178" s="195"/>
      <c r="D1178" s="196" t="s">
        <v>157</v>
      </c>
      <c r="E1178" s="197" t="s">
        <v>19</v>
      </c>
      <c r="F1178" s="198" t="s">
        <v>1754</v>
      </c>
      <c r="G1178" s="195"/>
      <c r="H1178" s="199">
        <v>44.829000000000001</v>
      </c>
      <c r="I1178" s="200"/>
      <c r="J1178" s="195"/>
      <c r="K1178" s="195"/>
      <c r="L1178" s="201"/>
      <c r="M1178" s="202"/>
      <c r="N1178" s="203"/>
      <c r="O1178" s="203"/>
      <c r="P1178" s="203"/>
      <c r="Q1178" s="203"/>
      <c r="R1178" s="203"/>
      <c r="S1178" s="203"/>
      <c r="T1178" s="204"/>
      <c r="AT1178" s="205" t="s">
        <v>157</v>
      </c>
      <c r="AU1178" s="205" t="s">
        <v>81</v>
      </c>
      <c r="AV1178" s="13" t="s">
        <v>81</v>
      </c>
      <c r="AW1178" s="13" t="s">
        <v>32</v>
      </c>
      <c r="AX1178" s="13" t="s">
        <v>71</v>
      </c>
      <c r="AY1178" s="205" t="s">
        <v>136</v>
      </c>
    </row>
    <row r="1179" spans="1:65" s="13" customFormat="1" ht="11.25">
      <c r="B1179" s="194"/>
      <c r="C1179" s="195"/>
      <c r="D1179" s="196" t="s">
        <v>157</v>
      </c>
      <c r="E1179" s="197" t="s">
        <v>19</v>
      </c>
      <c r="F1179" s="198" t="s">
        <v>1755</v>
      </c>
      <c r="G1179" s="195"/>
      <c r="H1179" s="199">
        <v>59.274000000000001</v>
      </c>
      <c r="I1179" s="200"/>
      <c r="J1179" s="195"/>
      <c r="K1179" s="195"/>
      <c r="L1179" s="201"/>
      <c r="M1179" s="202"/>
      <c r="N1179" s="203"/>
      <c r="O1179" s="203"/>
      <c r="P1179" s="203"/>
      <c r="Q1179" s="203"/>
      <c r="R1179" s="203"/>
      <c r="S1179" s="203"/>
      <c r="T1179" s="204"/>
      <c r="AT1179" s="205" t="s">
        <v>157</v>
      </c>
      <c r="AU1179" s="205" t="s">
        <v>81</v>
      </c>
      <c r="AV1179" s="13" t="s">
        <v>81</v>
      </c>
      <c r="AW1179" s="13" t="s">
        <v>32</v>
      </c>
      <c r="AX1179" s="13" t="s">
        <v>71</v>
      </c>
      <c r="AY1179" s="205" t="s">
        <v>136</v>
      </c>
    </row>
    <row r="1180" spans="1:65" s="2" customFormat="1" ht="33" customHeight="1">
      <c r="A1180" s="35"/>
      <c r="B1180" s="36"/>
      <c r="C1180" s="206" t="s">
        <v>1756</v>
      </c>
      <c r="D1180" s="206" t="s">
        <v>159</v>
      </c>
      <c r="E1180" s="207" t="s">
        <v>1757</v>
      </c>
      <c r="F1180" s="208" t="s">
        <v>1758</v>
      </c>
      <c r="G1180" s="209" t="s">
        <v>141</v>
      </c>
      <c r="H1180" s="210">
        <v>31.4</v>
      </c>
      <c r="I1180" s="211"/>
      <c r="J1180" s="212">
        <f>ROUND(I1180*H1180,2)</f>
        <v>0</v>
      </c>
      <c r="K1180" s="213"/>
      <c r="L1180" s="214"/>
      <c r="M1180" s="215" t="s">
        <v>19</v>
      </c>
      <c r="N1180" s="216" t="s">
        <v>42</v>
      </c>
      <c r="O1180" s="65"/>
      <c r="P1180" s="185">
        <f>O1180*H1180</f>
        <v>0</v>
      </c>
      <c r="Q1180" s="185">
        <v>3.7799999999999999E-3</v>
      </c>
      <c r="R1180" s="185">
        <f>Q1180*H1180</f>
        <v>0.11869199999999999</v>
      </c>
      <c r="S1180" s="185">
        <v>0</v>
      </c>
      <c r="T1180" s="186">
        <f>S1180*H1180</f>
        <v>0</v>
      </c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R1180" s="187" t="s">
        <v>574</v>
      </c>
      <c r="AT1180" s="187" t="s">
        <v>159</v>
      </c>
      <c r="AU1180" s="187" t="s">
        <v>81</v>
      </c>
      <c r="AY1180" s="18" t="s">
        <v>136</v>
      </c>
      <c r="BE1180" s="188">
        <f>IF(N1180="základní",J1180,0)</f>
        <v>0</v>
      </c>
      <c r="BF1180" s="188">
        <f>IF(N1180="snížená",J1180,0)</f>
        <v>0</v>
      </c>
      <c r="BG1180" s="188">
        <f>IF(N1180="zákl. přenesená",J1180,0)</f>
        <v>0</v>
      </c>
      <c r="BH1180" s="188">
        <f>IF(N1180="sníž. přenesená",J1180,0)</f>
        <v>0</v>
      </c>
      <c r="BI1180" s="188">
        <f>IF(N1180="nulová",J1180,0)</f>
        <v>0</v>
      </c>
      <c r="BJ1180" s="18" t="s">
        <v>79</v>
      </c>
      <c r="BK1180" s="188">
        <f>ROUND(I1180*H1180,2)</f>
        <v>0</v>
      </c>
      <c r="BL1180" s="18" t="s">
        <v>476</v>
      </c>
      <c r="BM1180" s="187" t="s">
        <v>1759</v>
      </c>
    </row>
    <row r="1181" spans="1:65" s="14" customFormat="1" ht="11.25">
      <c r="B1181" s="218"/>
      <c r="C1181" s="219"/>
      <c r="D1181" s="196" t="s">
        <v>157</v>
      </c>
      <c r="E1181" s="220" t="s">
        <v>19</v>
      </c>
      <c r="F1181" s="221" t="s">
        <v>223</v>
      </c>
      <c r="G1181" s="219"/>
      <c r="H1181" s="220" t="s">
        <v>19</v>
      </c>
      <c r="I1181" s="222"/>
      <c r="J1181" s="219"/>
      <c r="K1181" s="219"/>
      <c r="L1181" s="223"/>
      <c r="M1181" s="224"/>
      <c r="N1181" s="225"/>
      <c r="O1181" s="225"/>
      <c r="P1181" s="225"/>
      <c r="Q1181" s="225"/>
      <c r="R1181" s="225"/>
      <c r="S1181" s="225"/>
      <c r="T1181" s="226"/>
      <c r="AT1181" s="227" t="s">
        <v>157</v>
      </c>
      <c r="AU1181" s="227" t="s">
        <v>81</v>
      </c>
      <c r="AV1181" s="14" t="s">
        <v>79</v>
      </c>
      <c r="AW1181" s="14" t="s">
        <v>32</v>
      </c>
      <c r="AX1181" s="14" t="s">
        <v>71</v>
      </c>
      <c r="AY1181" s="227" t="s">
        <v>136</v>
      </c>
    </row>
    <row r="1182" spans="1:65" s="13" customFormat="1" ht="11.25">
      <c r="B1182" s="194"/>
      <c r="C1182" s="195"/>
      <c r="D1182" s="196" t="s">
        <v>157</v>
      </c>
      <c r="E1182" s="197" t="s">
        <v>19</v>
      </c>
      <c r="F1182" s="198" t="s">
        <v>1760</v>
      </c>
      <c r="G1182" s="195"/>
      <c r="H1182" s="199">
        <v>31.4</v>
      </c>
      <c r="I1182" s="200"/>
      <c r="J1182" s="195"/>
      <c r="K1182" s="195"/>
      <c r="L1182" s="201"/>
      <c r="M1182" s="202"/>
      <c r="N1182" s="203"/>
      <c r="O1182" s="203"/>
      <c r="P1182" s="203"/>
      <c r="Q1182" s="203"/>
      <c r="R1182" s="203"/>
      <c r="S1182" s="203"/>
      <c r="T1182" s="204"/>
      <c r="AT1182" s="205" t="s">
        <v>157</v>
      </c>
      <c r="AU1182" s="205" t="s">
        <v>81</v>
      </c>
      <c r="AV1182" s="13" t="s">
        <v>81</v>
      </c>
      <c r="AW1182" s="13" t="s">
        <v>32</v>
      </c>
      <c r="AX1182" s="13" t="s">
        <v>71</v>
      </c>
      <c r="AY1182" s="205" t="s">
        <v>136</v>
      </c>
    </row>
    <row r="1183" spans="1:65" s="2" customFormat="1" ht="78" customHeight="1">
      <c r="A1183" s="35"/>
      <c r="B1183" s="36"/>
      <c r="C1183" s="175" t="s">
        <v>1761</v>
      </c>
      <c r="D1183" s="175" t="s">
        <v>138</v>
      </c>
      <c r="E1183" s="176" t="s">
        <v>1762</v>
      </c>
      <c r="F1183" s="177" t="s">
        <v>1763</v>
      </c>
      <c r="G1183" s="178" t="s">
        <v>634</v>
      </c>
      <c r="H1183" s="179">
        <v>5.0629999999999997</v>
      </c>
      <c r="I1183" s="180"/>
      <c r="J1183" s="181">
        <f>ROUND(I1183*H1183,2)</f>
        <v>0</v>
      </c>
      <c r="K1183" s="182"/>
      <c r="L1183" s="40"/>
      <c r="M1183" s="183" t="s">
        <v>19</v>
      </c>
      <c r="N1183" s="184" t="s">
        <v>42</v>
      </c>
      <c r="O1183" s="65"/>
      <c r="P1183" s="185">
        <f>O1183*H1183</f>
        <v>0</v>
      </c>
      <c r="Q1183" s="185">
        <v>0</v>
      </c>
      <c r="R1183" s="185">
        <f>Q1183*H1183</f>
        <v>0</v>
      </c>
      <c r="S1183" s="185">
        <v>0</v>
      </c>
      <c r="T1183" s="186">
        <f>S1183*H1183</f>
        <v>0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187" t="s">
        <v>476</v>
      </c>
      <c r="AT1183" s="187" t="s">
        <v>138</v>
      </c>
      <c r="AU1183" s="187" t="s">
        <v>81</v>
      </c>
      <c r="AY1183" s="18" t="s">
        <v>136</v>
      </c>
      <c r="BE1183" s="188">
        <f>IF(N1183="základní",J1183,0)</f>
        <v>0</v>
      </c>
      <c r="BF1183" s="188">
        <f>IF(N1183="snížená",J1183,0)</f>
        <v>0</v>
      </c>
      <c r="BG1183" s="188">
        <f>IF(N1183="zákl. přenesená",J1183,0)</f>
        <v>0</v>
      </c>
      <c r="BH1183" s="188">
        <f>IF(N1183="sníž. přenesená",J1183,0)</f>
        <v>0</v>
      </c>
      <c r="BI1183" s="188">
        <f>IF(N1183="nulová",J1183,0)</f>
        <v>0</v>
      </c>
      <c r="BJ1183" s="18" t="s">
        <v>79</v>
      </c>
      <c r="BK1183" s="188">
        <f>ROUND(I1183*H1183,2)</f>
        <v>0</v>
      </c>
      <c r="BL1183" s="18" t="s">
        <v>476</v>
      </c>
      <c r="BM1183" s="187" t="s">
        <v>1764</v>
      </c>
    </row>
    <row r="1184" spans="1:65" s="2" customFormat="1" ht="11.25">
      <c r="A1184" s="35"/>
      <c r="B1184" s="36"/>
      <c r="C1184" s="37"/>
      <c r="D1184" s="189" t="s">
        <v>144</v>
      </c>
      <c r="E1184" s="37"/>
      <c r="F1184" s="190" t="s">
        <v>1765</v>
      </c>
      <c r="G1184" s="37"/>
      <c r="H1184" s="37"/>
      <c r="I1184" s="191"/>
      <c r="J1184" s="37"/>
      <c r="K1184" s="37"/>
      <c r="L1184" s="40"/>
      <c r="M1184" s="192"/>
      <c r="N1184" s="193"/>
      <c r="O1184" s="65"/>
      <c r="P1184" s="65"/>
      <c r="Q1184" s="65"/>
      <c r="R1184" s="65"/>
      <c r="S1184" s="65"/>
      <c r="T1184" s="66"/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T1184" s="18" t="s">
        <v>144</v>
      </c>
      <c r="AU1184" s="18" t="s">
        <v>81</v>
      </c>
    </row>
    <row r="1185" spans="1:65" s="12" customFormat="1" ht="22.9" customHeight="1">
      <c r="B1185" s="159"/>
      <c r="C1185" s="160"/>
      <c r="D1185" s="161" t="s">
        <v>70</v>
      </c>
      <c r="E1185" s="173" t="s">
        <v>1766</v>
      </c>
      <c r="F1185" s="173" t="s">
        <v>1767</v>
      </c>
      <c r="G1185" s="160"/>
      <c r="H1185" s="160"/>
      <c r="I1185" s="163"/>
      <c r="J1185" s="174">
        <f>BK1185</f>
        <v>0</v>
      </c>
      <c r="K1185" s="160"/>
      <c r="L1185" s="165"/>
      <c r="M1185" s="166"/>
      <c r="N1185" s="167"/>
      <c r="O1185" s="167"/>
      <c r="P1185" s="168">
        <f>SUM(P1186:P1245)</f>
        <v>0</v>
      </c>
      <c r="Q1185" s="167"/>
      <c r="R1185" s="168">
        <f>SUM(R1186:R1245)</f>
        <v>5.0360000000000002E-2</v>
      </c>
      <c r="S1185" s="167"/>
      <c r="T1185" s="169">
        <f>SUM(T1186:T1245)</f>
        <v>8.9582279999999983</v>
      </c>
      <c r="AR1185" s="170" t="s">
        <v>81</v>
      </c>
      <c r="AT1185" s="171" t="s">
        <v>70</v>
      </c>
      <c r="AU1185" s="171" t="s">
        <v>79</v>
      </c>
      <c r="AY1185" s="170" t="s">
        <v>136</v>
      </c>
      <c r="BK1185" s="172">
        <f>SUM(BK1186:BK1245)</f>
        <v>0</v>
      </c>
    </row>
    <row r="1186" spans="1:65" s="2" customFormat="1" ht="21.75" customHeight="1">
      <c r="A1186" s="35"/>
      <c r="B1186" s="36"/>
      <c r="C1186" s="175" t="s">
        <v>1768</v>
      </c>
      <c r="D1186" s="175" t="s">
        <v>138</v>
      </c>
      <c r="E1186" s="176" t="s">
        <v>1769</v>
      </c>
      <c r="F1186" s="177" t="s">
        <v>1770</v>
      </c>
      <c r="G1186" s="178" t="s">
        <v>141</v>
      </c>
      <c r="H1186" s="179">
        <v>163.92</v>
      </c>
      <c r="I1186" s="180"/>
      <c r="J1186" s="181">
        <f>ROUND(I1186*H1186,2)</f>
        <v>0</v>
      </c>
      <c r="K1186" s="182"/>
      <c r="L1186" s="40"/>
      <c r="M1186" s="183" t="s">
        <v>19</v>
      </c>
      <c r="N1186" s="184" t="s">
        <v>42</v>
      </c>
      <c r="O1186" s="65"/>
      <c r="P1186" s="185">
        <f>O1186*H1186</f>
        <v>0</v>
      </c>
      <c r="Q1186" s="185">
        <v>0</v>
      </c>
      <c r="R1186" s="185">
        <f>Q1186*H1186</f>
        <v>0</v>
      </c>
      <c r="S1186" s="185">
        <v>2.4649999999999998E-2</v>
      </c>
      <c r="T1186" s="186">
        <f>S1186*H1186</f>
        <v>4.040627999999999</v>
      </c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R1186" s="187" t="s">
        <v>476</v>
      </c>
      <c r="AT1186" s="187" t="s">
        <v>138</v>
      </c>
      <c r="AU1186" s="187" t="s">
        <v>81</v>
      </c>
      <c r="AY1186" s="18" t="s">
        <v>136</v>
      </c>
      <c r="BE1186" s="188">
        <f>IF(N1186="základní",J1186,0)</f>
        <v>0</v>
      </c>
      <c r="BF1186" s="188">
        <f>IF(N1186="snížená",J1186,0)</f>
        <v>0</v>
      </c>
      <c r="BG1186" s="188">
        <f>IF(N1186="zákl. přenesená",J1186,0)</f>
        <v>0</v>
      </c>
      <c r="BH1186" s="188">
        <f>IF(N1186="sníž. přenesená",J1186,0)</f>
        <v>0</v>
      </c>
      <c r="BI1186" s="188">
        <f>IF(N1186="nulová",J1186,0)</f>
        <v>0</v>
      </c>
      <c r="BJ1186" s="18" t="s">
        <v>79</v>
      </c>
      <c r="BK1186" s="188">
        <f>ROUND(I1186*H1186,2)</f>
        <v>0</v>
      </c>
      <c r="BL1186" s="18" t="s">
        <v>476</v>
      </c>
      <c r="BM1186" s="187" t="s">
        <v>1771</v>
      </c>
    </row>
    <row r="1187" spans="1:65" s="2" customFormat="1" ht="11.25">
      <c r="A1187" s="35"/>
      <c r="B1187" s="36"/>
      <c r="C1187" s="37"/>
      <c r="D1187" s="189" t="s">
        <v>144</v>
      </c>
      <c r="E1187" s="37"/>
      <c r="F1187" s="190" t="s">
        <v>1772</v>
      </c>
      <c r="G1187" s="37"/>
      <c r="H1187" s="37"/>
      <c r="I1187" s="191"/>
      <c r="J1187" s="37"/>
      <c r="K1187" s="37"/>
      <c r="L1187" s="40"/>
      <c r="M1187" s="192"/>
      <c r="N1187" s="193"/>
      <c r="O1187" s="65"/>
      <c r="P1187" s="65"/>
      <c r="Q1187" s="65"/>
      <c r="R1187" s="65"/>
      <c r="S1187" s="65"/>
      <c r="T1187" s="66"/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T1187" s="18" t="s">
        <v>144</v>
      </c>
      <c r="AU1187" s="18" t="s">
        <v>81</v>
      </c>
    </row>
    <row r="1188" spans="1:65" s="14" customFormat="1" ht="11.25">
      <c r="B1188" s="218"/>
      <c r="C1188" s="219"/>
      <c r="D1188" s="196" t="s">
        <v>157</v>
      </c>
      <c r="E1188" s="220" t="s">
        <v>19</v>
      </c>
      <c r="F1188" s="221" t="s">
        <v>223</v>
      </c>
      <c r="G1188" s="219"/>
      <c r="H1188" s="220" t="s">
        <v>19</v>
      </c>
      <c r="I1188" s="222"/>
      <c r="J1188" s="219"/>
      <c r="K1188" s="219"/>
      <c r="L1188" s="223"/>
      <c r="M1188" s="224"/>
      <c r="N1188" s="225"/>
      <c r="O1188" s="225"/>
      <c r="P1188" s="225"/>
      <c r="Q1188" s="225"/>
      <c r="R1188" s="225"/>
      <c r="S1188" s="225"/>
      <c r="T1188" s="226"/>
      <c r="AT1188" s="227" t="s">
        <v>157</v>
      </c>
      <c r="AU1188" s="227" t="s">
        <v>81</v>
      </c>
      <c r="AV1188" s="14" t="s">
        <v>79</v>
      </c>
      <c r="AW1188" s="14" t="s">
        <v>32</v>
      </c>
      <c r="AX1188" s="14" t="s">
        <v>71</v>
      </c>
      <c r="AY1188" s="227" t="s">
        <v>136</v>
      </c>
    </row>
    <row r="1189" spans="1:65" s="14" customFormat="1" ht="11.25">
      <c r="B1189" s="218"/>
      <c r="C1189" s="219"/>
      <c r="D1189" s="196" t="s">
        <v>157</v>
      </c>
      <c r="E1189" s="220" t="s">
        <v>19</v>
      </c>
      <c r="F1189" s="221" t="s">
        <v>1773</v>
      </c>
      <c r="G1189" s="219"/>
      <c r="H1189" s="220" t="s">
        <v>19</v>
      </c>
      <c r="I1189" s="222"/>
      <c r="J1189" s="219"/>
      <c r="K1189" s="219"/>
      <c r="L1189" s="223"/>
      <c r="M1189" s="224"/>
      <c r="N1189" s="225"/>
      <c r="O1189" s="225"/>
      <c r="P1189" s="225"/>
      <c r="Q1189" s="225"/>
      <c r="R1189" s="225"/>
      <c r="S1189" s="225"/>
      <c r="T1189" s="226"/>
      <c r="AT1189" s="227" t="s">
        <v>157</v>
      </c>
      <c r="AU1189" s="227" t="s">
        <v>81</v>
      </c>
      <c r="AV1189" s="14" t="s">
        <v>79</v>
      </c>
      <c r="AW1189" s="14" t="s">
        <v>32</v>
      </c>
      <c r="AX1189" s="14" t="s">
        <v>71</v>
      </c>
      <c r="AY1189" s="227" t="s">
        <v>136</v>
      </c>
    </row>
    <row r="1190" spans="1:65" s="13" customFormat="1" ht="11.25">
      <c r="B1190" s="194"/>
      <c r="C1190" s="195"/>
      <c r="D1190" s="196" t="s">
        <v>157</v>
      </c>
      <c r="E1190" s="197" t="s">
        <v>19</v>
      </c>
      <c r="F1190" s="198" t="s">
        <v>1774</v>
      </c>
      <c r="G1190" s="195"/>
      <c r="H1190" s="199">
        <v>23.2</v>
      </c>
      <c r="I1190" s="200"/>
      <c r="J1190" s="195"/>
      <c r="K1190" s="195"/>
      <c r="L1190" s="201"/>
      <c r="M1190" s="202"/>
      <c r="N1190" s="203"/>
      <c r="O1190" s="203"/>
      <c r="P1190" s="203"/>
      <c r="Q1190" s="203"/>
      <c r="R1190" s="203"/>
      <c r="S1190" s="203"/>
      <c r="T1190" s="204"/>
      <c r="AT1190" s="205" t="s">
        <v>157</v>
      </c>
      <c r="AU1190" s="205" t="s">
        <v>81</v>
      </c>
      <c r="AV1190" s="13" t="s">
        <v>81</v>
      </c>
      <c r="AW1190" s="13" t="s">
        <v>32</v>
      </c>
      <c r="AX1190" s="13" t="s">
        <v>71</v>
      </c>
      <c r="AY1190" s="205" t="s">
        <v>136</v>
      </c>
    </row>
    <row r="1191" spans="1:65" s="13" customFormat="1" ht="11.25">
      <c r="B1191" s="194"/>
      <c r="C1191" s="195"/>
      <c r="D1191" s="196" t="s">
        <v>157</v>
      </c>
      <c r="E1191" s="197" t="s">
        <v>19</v>
      </c>
      <c r="F1191" s="198" t="s">
        <v>1775</v>
      </c>
      <c r="G1191" s="195"/>
      <c r="H1191" s="199">
        <v>-1.8</v>
      </c>
      <c r="I1191" s="200"/>
      <c r="J1191" s="195"/>
      <c r="K1191" s="195"/>
      <c r="L1191" s="201"/>
      <c r="M1191" s="202"/>
      <c r="N1191" s="203"/>
      <c r="O1191" s="203"/>
      <c r="P1191" s="203"/>
      <c r="Q1191" s="203"/>
      <c r="R1191" s="203"/>
      <c r="S1191" s="203"/>
      <c r="T1191" s="204"/>
      <c r="AT1191" s="205" t="s">
        <v>157</v>
      </c>
      <c r="AU1191" s="205" t="s">
        <v>81</v>
      </c>
      <c r="AV1191" s="13" t="s">
        <v>81</v>
      </c>
      <c r="AW1191" s="13" t="s">
        <v>32</v>
      </c>
      <c r="AX1191" s="13" t="s">
        <v>71</v>
      </c>
      <c r="AY1191" s="205" t="s">
        <v>136</v>
      </c>
    </row>
    <row r="1192" spans="1:65" s="13" customFormat="1" ht="11.25">
      <c r="B1192" s="194"/>
      <c r="C1192" s="195"/>
      <c r="D1192" s="196" t="s">
        <v>157</v>
      </c>
      <c r="E1192" s="197" t="s">
        <v>19</v>
      </c>
      <c r="F1192" s="198" t="s">
        <v>289</v>
      </c>
      <c r="G1192" s="195"/>
      <c r="H1192" s="199">
        <v>0</v>
      </c>
      <c r="I1192" s="200"/>
      <c r="J1192" s="195"/>
      <c r="K1192" s="195"/>
      <c r="L1192" s="201"/>
      <c r="M1192" s="202"/>
      <c r="N1192" s="203"/>
      <c r="O1192" s="203"/>
      <c r="P1192" s="203"/>
      <c r="Q1192" s="203"/>
      <c r="R1192" s="203"/>
      <c r="S1192" s="203"/>
      <c r="T1192" s="204"/>
      <c r="AT1192" s="205" t="s">
        <v>157</v>
      </c>
      <c r="AU1192" s="205" t="s">
        <v>81</v>
      </c>
      <c r="AV1192" s="13" t="s">
        <v>81</v>
      </c>
      <c r="AW1192" s="13" t="s">
        <v>32</v>
      </c>
      <c r="AX1192" s="13" t="s">
        <v>71</v>
      </c>
      <c r="AY1192" s="205" t="s">
        <v>136</v>
      </c>
    </row>
    <row r="1193" spans="1:65" s="14" customFormat="1" ht="11.25">
      <c r="B1193" s="218"/>
      <c r="C1193" s="219"/>
      <c r="D1193" s="196" t="s">
        <v>157</v>
      </c>
      <c r="E1193" s="220" t="s">
        <v>19</v>
      </c>
      <c r="F1193" s="221" t="s">
        <v>248</v>
      </c>
      <c r="G1193" s="219"/>
      <c r="H1193" s="220" t="s">
        <v>19</v>
      </c>
      <c r="I1193" s="222"/>
      <c r="J1193" s="219"/>
      <c r="K1193" s="219"/>
      <c r="L1193" s="223"/>
      <c r="M1193" s="224"/>
      <c r="N1193" s="225"/>
      <c r="O1193" s="225"/>
      <c r="P1193" s="225"/>
      <c r="Q1193" s="225"/>
      <c r="R1193" s="225"/>
      <c r="S1193" s="225"/>
      <c r="T1193" s="226"/>
      <c r="AT1193" s="227" t="s">
        <v>157</v>
      </c>
      <c r="AU1193" s="227" t="s">
        <v>81</v>
      </c>
      <c r="AV1193" s="14" t="s">
        <v>79</v>
      </c>
      <c r="AW1193" s="14" t="s">
        <v>32</v>
      </c>
      <c r="AX1193" s="14" t="s">
        <v>71</v>
      </c>
      <c r="AY1193" s="227" t="s">
        <v>136</v>
      </c>
    </row>
    <row r="1194" spans="1:65" s="13" customFormat="1" ht="11.25">
      <c r="B1194" s="194"/>
      <c r="C1194" s="195"/>
      <c r="D1194" s="196" t="s">
        <v>157</v>
      </c>
      <c r="E1194" s="197" t="s">
        <v>19</v>
      </c>
      <c r="F1194" s="198" t="s">
        <v>1776</v>
      </c>
      <c r="G1194" s="195"/>
      <c r="H1194" s="199">
        <v>27.92</v>
      </c>
      <c r="I1194" s="200"/>
      <c r="J1194" s="195"/>
      <c r="K1194" s="195"/>
      <c r="L1194" s="201"/>
      <c r="M1194" s="202"/>
      <c r="N1194" s="203"/>
      <c r="O1194" s="203"/>
      <c r="P1194" s="203"/>
      <c r="Q1194" s="203"/>
      <c r="R1194" s="203"/>
      <c r="S1194" s="203"/>
      <c r="T1194" s="204"/>
      <c r="AT1194" s="205" t="s">
        <v>157</v>
      </c>
      <c r="AU1194" s="205" t="s">
        <v>81</v>
      </c>
      <c r="AV1194" s="13" t="s">
        <v>81</v>
      </c>
      <c r="AW1194" s="13" t="s">
        <v>32</v>
      </c>
      <c r="AX1194" s="13" t="s">
        <v>71</v>
      </c>
      <c r="AY1194" s="205" t="s">
        <v>136</v>
      </c>
    </row>
    <row r="1195" spans="1:65" s="13" customFormat="1" ht="11.25">
      <c r="B1195" s="194"/>
      <c r="C1195" s="195"/>
      <c r="D1195" s="196" t="s">
        <v>157</v>
      </c>
      <c r="E1195" s="197" t="s">
        <v>19</v>
      </c>
      <c r="F1195" s="198" t="s">
        <v>1777</v>
      </c>
      <c r="G1195" s="195"/>
      <c r="H1195" s="199">
        <v>-3</v>
      </c>
      <c r="I1195" s="200"/>
      <c r="J1195" s="195"/>
      <c r="K1195" s="195"/>
      <c r="L1195" s="201"/>
      <c r="M1195" s="202"/>
      <c r="N1195" s="203"/>
      <c r="O1195" s="203"/>
      <c r="P1195" s="203"/>
      <c r="Q1195" s="203"/>
      <c r="R1195" s="203"/>
      <c r="S1195" s="203"/>
      <c r="T1195" s="204"/>
      <c r="AT1195" s="205" t="s">
        <v>157</v>
      </c>
      <c r="AU1195" s="205" t="s">
        <v>81</v>
      </c>
      <c r="AV1195" s="13" t="s">
        <v>81</v>
      </c>
      <c r="AW1195" s="13" t="s">
        <v>32</v>
      </c>
      <c r="AX1195" s="13" t="s">
        <v>71</v>
      </c>
      <c r="AY1195" s="205" t="s">
        <v>136</v>
      </c>
    </row>
    <row r="1196" spans="1:65" s="13" customFormat="1" ht="11.25">
      <c r="B1196" s="194"/>
      <c r="C1196" s="195"/>
      <c r="D1196" s="196" t="s">
        <v>157</v>
      </c>
      <c r="E1196" s="197" t="s">
        <v>19</v>
      </c>
      <c r="F1196" s="198" t="s">
        <v>1778</v>
      </c>
      <c r="G1196" s="195"/>
      <c r="H1196" s="199">
        <v>0.9</v>
      </c>
      <c r="I1196" s="200"/>
      <c r="J1196" s="195"/>
      <c r="K1196" s="195"/>
      <c r="L1196" s="201"/>
      <c r="M1196" s="202"/>
      <c r="N1196" s="203"/>
      <c r="O1196" s="203"/>
      <c r="P1196" s="203"/>
      <c r="Q1196" s="203"/>
      <c r="R1196" s="203"/>
      <c r="S1196" s="203"/>
      <c r="T1196" s="204"/>
      <c r="AT1196" s="205" t="s">
        <v>157</v>
      </c>
      <c r="AU1196" s="205" t="s">
        <v>81</v>
      </c>
      <c r="AV1196" s="13" t="s">
        <v>81</v>
      </c>
      <c r="AW1196" s="13" t="s">
        <v>32</v>
      </c>
      <c r="AX1196" s="13" t="s">
        <v>71</v>
      </c>
      <c r="AY1196" s="205" t="s">
        <v>136</v>
      </c>
    </row>
    <row r="1197" spans="1:65" s="14" customFormat="1" ht="11.25">
      <c r="B1197" s="218"/>
      <c r="C1197" s="219"/>
      <c r="D1197" s="196" t="s">
        <v>157</v>
      </c>
      <c r="E1197" s="220" t="s">
        <v>19</v>
      </c>
      <c r="F1197" s="221" t="s">
        <v>368</v>
      </c>
      <c r="G1197" s="219"/>
      <c r="H1197" s="220" t="s">
        <v>19</v>
      </c>
      <c r="I1197" s="222"/>
      <c r="J1197" s="219"/>
      <c r="K1197" s="219"/>
      <c r="L1197" s="223"/>
      <c r="M1197" s="224"/>
      <c r="N1197" s="225"/>
      <c r="O1197" s="225"/>
      <c r="P1197" s="225"/>
      <c r="Q1197" s="225"/>
      <c r="R1197" s="225"/>
      <c r="S1197" s="225"/>
      <c r="T1197" s="226"/>
      <c r="AT1197" s="227" t="s">
        <v>157</v>
      </c>
      <c r="AU1197" s="227" t="s">
        <v>81</v>
      </c>
      <c r="AV1197" s="14" t="s">
        <v>79</v>
      </c>
      <c r="AW1197" s="14" t="s">
        <v>32</v>
      </c>
      <c r="AX1197" s="14" t="s">
        <v>71</v>
      </c>
      <c r="AY1197" s="227" t="s">
        <v>136</v>
      </c>
    </row>
    <row r="1198" spans="1:65" s="13" customFormat="1" ht="11.25">
      <c r="B1198" s="194"/>
      <c r="C1198" s="195"/>
      <c r="D1198" s="196" t="s">
        <v>157</v>
      </c>
      <c r="E1198" s="197" t="s">
        <v>19</v>
      </c>
      <c r="F1198" s="198" t="s">
        <v>1779</v>
      </c>
      <c r="G1198" s="195"/>
      <c r="H1198" s="199">
        <v>33.299999999999997</v>
      </c>
      <c r="I1198" s="200"/>
      <c r="J1198" s="195"/>
      <c r="K1198" s="195"/>
      <c r="L1198" s="201"/>
      <c r="M1198" s="202"/>
      <c r="N1198" s="203"/>
      <c r="O1198" s="203"/>
      <c r="P1198" s="203"/>
      <c r="Q1198" s="203"/>
      <c r="R1198" s="203"/>
      <c r="S1198" s="203"/>
      <c r="T1198" s="204"/>
      <c r="AT1198" s="205" t="s">
        <v>157</v>
      </c>
      <c r="AU1198" s="205" t="s">
        <v>81</v>
      </c>
      <c r="AV1198" s="13" t="s">
        <v>81</v>
      </c>
      <c r="AW1198" s="13" t="s">
        <v>32</v>
      </c>
      <c r="AX1198" s="13" t="s">
        <v>71</v>
      </c>
      <c r="AY1198" s="205" t="s">
        <v>136</v>
      </c>
    </row>
    <row r="1199" spans="1:65" s="13" customFormat="1" ht="11.25">
      <c r="B1199" s="194"/>
      <c r="C1199" s="195"/>
      <c r="D1199" s="196" t="s">
        <v>157</v>
      </c>
      <c r="E1199" s="197" t="s">
        <v>19</v>
      </c>
      <c r="F1199" s="198" t="s">
        <v>1780</v>
      </c>
      <c r="G1199" s="195"/>
      <c r="H1199" s="199">
        <v>-1.6</v>
      </c>
      <c r="I1199" s="200"/>
      <c r="J1199" s="195"/>
      <c r="K1199" s="195"/>
      <c r="L1199" s="201"/>
      <c r="M1199" s="202"/>
      <c r="N1199" s="203"/>
      <c r="O1199" s="203"/>
      <c r="P1199" s="203"/>
      <c r="Q1199" s="203"/>
      <c r="R1199" s="203"/>
      <c r="S1199" s="203"/>
      <c r="T1199" s="204"/>
      <c r="AT1199" s="205" t="s">
        <v>157</v>
      </c>
      <c r="AU1199" s="205" t="s">
        <v>81</v>
      </c>
      <c r="AV1199" s="13" t="s">
        <v>81</v>
      </c>
      <c r="AW1199" s="13" t="s">
        <v>32</v>
      </c>
      <c r="AX1199" s="13" t="s">
        <v>71</v>
      </c>
      <c r="AY1199" s="205" t="s">
        <v>136</v>
      </c>
    </row>
    <row r="1200" spans="1:65" s="13" customFormat="1" ht="11.25">
      <c r="B1200" s="194"/>
      <c r="C1200" s="195"/>
      <c r="D1200" s="196" t="s">
        <v>157</v>
      </c>
      <c r="E1200" s="197" t="s">
        <v>19</v>
      </c>
      <c r="F1200" s="198" t="s">
        <v>1778</v>
      </c>
      <c r="G1200" s="195"/>
      <c r="H1200" s="199">
        <v>0.9</v>
      </c>
      <c r="I1200" s="200"/>
      <c r="J1200" s="195"/>
      <c r="K1200" s="195"/>
      <c r="L1200" s="201"/>
      <c r="M1200" s="202"/>
      <c r="N1200" s="203"/>
      <c r="O1200" s="203"/>
      <c r="P1200" s="203"/>
      <c r="Q1200" s="203"/>
      <c r="R1200" s="203"/>
      <c r="S1200" s="203"/>
      <c r="T1200" s="204"/>
      <c r="AT1200" s="205" t="s">
        <v>157</v>
      </c>
      <c r="AU1200" s="205" t="s">
        <v>81</v>
      </c>
      <c r="AV1200" s="13" t="s">
        <v>81</v>
      </c>
      <c r="AW1200" s="13" t="s">
        <v>32</v>
      </c>
      <c r="AX1200" s="13" t="s">
        <v>71</v>
      </c>
      <c r="AY1200" s="205" t="s">
        <v>136</v>
      </c>
    </row>
    <row r="1201" spans="1:65" s="14" customFormat="1" ht="11.25">
      <c r="B1201" s="218"/>
      <c r="C1201" s="219"/>
      <c r="D1201" s="196" t="s">
        <v>157</v>
      </c>
      <c r="E1201" s="220" t="s">
        <v>19</v>
      </c>
      <c r="F1201" s="221" t="s">
        <v>252</v>
      </c>
      <c r="G1201" s="219"/>
      <c r="H1201" s="220" t="s">
        <v>19</v>
      </c>
      <c r="I1201" s="222"/>
      <c r="J1201" s="219"/>
      <c r="K1201" s="219"/>
      <c r="L1201" s="223"/>
      <c r="M1201" s="224"/>
      <c r="N1201" s="225"/>
      <c r="O1201" s="225"/>
      <c r="P1201" s="225"/>
      <c r="Q1201" s="225"/>
      <c r="R1201" s="225"/>
      <c r="S1201" s="225"/>
      <c r="T1201" s="226"/>
      <c r="AT1201" s="227" t="s">
        <v>157</v>
      </c>
      <c r="AU1201" s="227" t="s">
        <v>81</v>
      </c>
      <c r="AV1201" s="14" t="s">
        <v>79</v>
      </c>
      <c r="AW1201" s="14" t="s">
        <v>32</v>
      </c>
      <c r="AX1201" s="14" t="s">
        <v>71</v>
      </c>
      <c r="AY1201" s="227" t="s">
        <v>136</v>
      </c>
    </row>
    <row r="1202" spans="1:65" s="14" customFormat="1" ht="11.25">
      <c r="B1202" s="218"/>
      <c r="C1202" s="219"/>
      <c r="D1202" s="196" t="s">
        <v>157</v>
      </c>
      <c r="E1202" s="220" t="s">
        <v>19</v>
      </c>
      <c r="F1202" s="221" t="s">
        <v>265</v>
      </c>
      <c r="G1202" s="219"/>
      <c r="H1202" s="220" t="s">
        <v>19</v>
      </c>
      <c r="I1202" s="222"/>
      <c r="J1202" s="219"/>
      <c r="K1202" s="219"/>
      <c r="L1202" s="223"/>
      <c r="M1202" s="224"/>
      <c r="N1202" s="225"/>
      <c r="O1202" s="225"/>
      <c r="P1202" s="225"/>
      <c r="Q1202" s="225"/>
      <c r="R1202" s="225"/>
      <c r="S1202" s="225"/>
      <c r="T1202" s="226"/>
      <c r="AT1202" s="227" t="s">
        <v>157</v>
      </c>
      <c r="AU1202" s="227" t="s">
        <v>81</v>
      </c>
      <c r="AV1202" s="14" t="s">
        <v>79</v>
      </c>
      <c r="AW1202" s="14" t="s">
        <v>32</v>
      </c>
      <c r="AX1202" s="14" t="s">
        <v>71</v>
      </c>
      <c r="AY1202" s="227" t="s">
        <v>136</v>
      </c>
    </row>
    <row r="1203" spans="1:65" s="13" customFormat="1" ht="11.25">
      <c r="B1203" s="194"/>
      <c r="C1203" s="195"/>
      <c r="D1203" s="196" t="s">
        <v>157</v>
      </c>
      <c r="E1203" s="197" t="s">
        <v>19</v>
      </c>
      <c r="F1203" s="198" t="s">
        <v>1779</v>
      </c>
      <c r="G1203" s="195"/>
      <c r="H1203" s="199">
        <v>33.299999999999997</v>
      </c>
      <c r="I1203" s="200"/>
      <c r="J1203" s="195"/>
      <c r="K1203" s="195"/>
      <c r="L1203" s="201"/>
      <c r="M1203" s="202"/>
      <c r="N1203" s="203"/>
      <c r="O1203" s="203"/>
      <c r="P1203" s="203"/>
      <c r="Q1203" s="203"/>
      <c r="R1203" s="203"/>
      <c r="S1203" s="203"/>
      <c r="T1203" s="204"/>
      <c r="AT1203" s="205" t="s">
        <v>157</v>
      </c>
      <c r="AU1203" s="205" t="s">
        <v>81</v>
      </c>
      <c r="AV1203" s="13" t="s">
        <v>81</v>
      </c>
      <c r="AW1203" s="13" t="s">
        <v>32</v>
      </c>
      <c r="AX1203" s="13" t="s">
        <v>71</v>
      </c>
      <c r="AY1203" s="205" t="s">
        <v>136</v>
      </c>
    </row>
    <row r="1204" spans="1:65" s="13" customFormat="1" ht="11.25">
      <c r="B1204" s="194"/>
      <c r="C1204" s="195"/>
      <c r="D1204" s="196" t="s">
        <v>157</v>
      </c>
      <c r="E1204" s="197" t="s">
        <v>19</v>
      </c>
      <c r="F1204" s="198" t="s">
        <v>1781</v>
      </c>
      <c r="G1204" s="195"/>
      <c r="H1204" s="199">
        <v>-3</v>
      </c>
      <c r="I1204" s="200"/>
      <c r="J1204" s="195"/>
      <c r="K1204" s="195"/>
      <c r="L1204" s="201"/>
      <c r="M1204" s="202"/>
      <c r="N1204" s="203"/>
      <c r="O1204" s="203"/>
      <c r="P1204" s="203"/>
      <c r="Q1204" s="203"/>
      <c r="R1204" s="203"/>
      <c r="S1204" s="203"/>
      <c r="T1204" s="204"/>
      <c r="AT1204" s="205" t="s">
        <v>157</v>
      </c>
      <c r="AU1204" s="205" t="s">
        <v>81</v>
      </c>
      <c r="AV1204" s="13" t="s">
        <v>81</v>
      </c>
      <c r="AW1204" s="13" t="s">
        <v>32</v>
      </c>
      <c r="AX1204" s="13" t="s">
        <v>71</v>
      </c>
      <c r="AY1204" s="205" t="s">
        <v>136</v>
      </c>
    </row>
    <row r="1205" spans="1:65" s="13" customFormat="1" ht="11.25">
      <c r="B1205" s="194"/>
      <c r="C1205" s="195"/>
      <c r="D1205" s="196" t="s">
        <v>157</v>
      </c>
      <c r="E1205" s="197" t="s">
        <v>19</v>
      </c>
      <c r="F1205" s="198" t="s">
        <v>1782</v>
      </c>
      <c r="G1205" s="195"/>
      <c r="H1205" s="199">
        <v>0.6</v>
      </c>
      <c r="I1205" s="200"/>
      <c r="J1205" s="195"/>
      <c r="K1205" s="195"/>
      <c r="L1205" s="201"/>
      <c r="M1205" s="202"/>
      <c r="N1205" s="203"/>
      <c r="O1205" s="203"/>
      <c r="P1205" s="203"/>
      <c r="Q1205" s="203"/>
      <c r="R1205" s="203"/>
      <c r="S1205" s="203"/>
      <c r="T1205" s="204"/>
      <c r="AT1205" s="205" t="s">
        <v>157</v>
      </c>
      <c r="AU1205" s="205" t="s">
        <v>81</v>
      </c>
      <c r="AV1205" s="13" t="s">
        <v>81</v>
      </c>
      <c r="AW1205" s="13" t="s">
        <v>32</v>
      </c>
      <c r="AX1205" s="13" t="s">
        <v>71</v>
      </c>
      <c r="AY1205" s="205" t="s">
        <v>136</v>
      </c>
    </row>
    <row r="1206" spans="1:65" s="14" customFormat="1" ht="11.25">
      <c r="B1206" s="218"/>
      <c r="C1206" s="219"/>
      <c r="D1206" s="196" t="s">
        <v>157</v>
      </c>
      <c r="E1206" s="220" t="s">
        <v>19</v>
      </c>
      <c r="F1206" s="221" t="s">
        <v>415</v>
      </c>
      <c r="G1206" s="219"/>
      <c r="H1206" s="220" t="s">
        <v>19</v>
      </c>
      <c r="I1206" s="222"/>
      <c r="J1206" s="219"/>
      <c r="K1206" s="219"/>
      <c r="L1206" s="223"/>
      <c r="M1206" s="224"/>
      <c r="N1206" s="225"/>
      <c r="O1206" s="225"/>
      <c r="P1206" s="225"/>
      <c r="Q1206" s="225"/>
      <c r="R1206" s="225"/>
      <c r="S1206" s="225"/>
      <c r="T1206" s="226"/>
      <c r="AT1206" s="227" t="s">
        <v>157</v>
      </c>
      <c r="AU1206" s="227" t="s">
        <v>81</v>
      </c>
      <c r="AV1206" s="14" t="s">
        <v>79</v>
      </c>
      <c r="AW1206" s="14" t="s">
        <v>32</v>
      </c>
      <c r="AX1206" s="14" t="s">
        <v>71</v>
      </c>
      <c r="AY1206" s="227" t="s">
        <v>136</v>
      </c>
    </row>
    <row r="1207" spans="1:65" s="13" customFormat="1" ht="11.25">
      <c r="B1207" s="194"/>
      <c r="C1207" s="195"/>
      <c r="D1207" s="196" t="s">
        <v>157</v>
      </c>
      <c r="E1207" s="197" t="s">
        <v>19</v>
      </c>
      <c r="F1207" s="198" t="s">
        <v>1783</v>
      </c>
      <c r="G1207" s="195"/>
      <c r="H1207" s="199">
        <v>27.8</v>
      </c>
      <c r="I1207" s="200"/>
      <c r="J1207" s="195"/>
      <c r="K1207" s="195"/>
      <c r="L1207" s="201"/>
      <c r="M1207" s="202"/>
      <c r="N1207" s="203"/>
      <c r="O1207" s="203"/>
      <c r="P1207" s="203"/>
      <c r="Q1207" s="203"/>
      <c r="R1207" s="203"/>
      <c r="S1207" s="203"/>
      <c r="T1207" s="204"/>
      <c r="AT1207" s="205" t="s">
        <v>157</v>
      </c>
      <c r="AU1207" s="205" t="s">
        <v>81</v>
      </c>
      <c r="AV1207" s="13" t="s">
        <v>81</v>
      </c>
      <c r="AW1207" s="13" t="s">
        <v>32</v>
      </c>
      <c r="AX1207" s="13" t="s">
        <v>71</v>
      </c>
      <c r="AY1207" s="205" t="s">
        <v>136</v>
      </c>
    </row>
    <row r="1208" spans="1:65" s="13" customFormat="1" ht="11.25">
      <c r="B1208" s="194"/>
      <c r="C1208" s="195"/>
      <c r="D1208" s="196" t="s">
        <v>157</v>
      </c>
      <c r="E1208" s="197" t="s">
        <v>19</v>
      </c>
      <c r="F1208" s="198" t="s">
        <v>1784</v>
      </c>
      <c r="G1208" s="195"/>
      <c r="H1208" s="199">
        <v>-4.4000000000000004</v>
      </c>
      <c r="I1208" s="200"/>
      <c r="J1208" s="195"/>
      <c r="K1208" s="195"/>
      <c r="L1208" s="201"/>
      <c r="M1208" s="202"/>
      <c r="N1208" s="203"/>
      <c r="O1208" s="203"/>
      <c r="P1208" s="203"/>
      <c r="Q1208" s="203"/>
      <c r="R1208" s="203"/>
      <c r="S1208" s="203"/>
      <c r="T1208" s="204"/>
      <c r="AT1208" s="205" t="s">
        <v>157</v>
      </c>
      <c r="AU1208" s="205" t="s">
        <v>81</v>
      </c>
      <c r="AV1208" s="13" t="s">
        <v>81</v>
      </c>
      <c r="AW1208" s="13" t="s">
        <v>32</v>
      </c>
      <c r="AX1208" s="13" t="s">
        <v>71</v>
      </c>
      <c r="AY1208" s="205" t="s">
        <v>136</v>
      </c>
    </row>
    <row r="1209" spans="1:65" s="13" customFormat="1" ht="11.25">
      <c r="B1209" s="194"/>
      <c r="C1209" s="195"/>
      <c r="D1209" s="196" t="s">
        <v>157</v>
      </c>
      <c r="E1209" s="197" t="s">
        <v>19</v>
      </c>
      <c r="F1209" s="198" t="s">
        <v>289</v>
      </c>
      <c r="G1209" s="195"/>
      <c r="H1209" s="199">
        <v>0</v>
      </c>
      <c r="I1209" s="200"/>
      <c r="J1209" s="195"/>
      <c r="K1209" s="195"/>
      <c r="L1209" s="201"/>
      <c r="M1209" s="202"/>
      <c r="N1209" s="203"/>
      <c r="O1209" s="203"/>
      <c r="P1209" s="203"/>
      <c r="Q1209" s="203"/>
      <c r="R1209" s="203"/>
      <c r="S1209" s="203"/>
      <c r="T1209" s="204"/>
      <c r="AT1209" s="205" t="s">
        <v>157</v>
      </c>
      <c r="AU1209" s="205" t="s">
        <v>81</v>
      </c>
      <c r="AV1209" s="13" t="s">
        <v>81</v>
      </c>
      <c r="AW1209" s="13" t="s">
        <v>32</v>
      </c>
      <c r="AX1209" s="13" t="s">
        <v>71</v>
      </c>
      <c r="AY1209" s="205" t="s">
        <v>136</v>
      </c>
    </row>
    <row r="1210" spans="1:65" s="14" customFormat="1" ht="11.25">
      <c r="B1210" s="218"/>
      <c r="C1210" s="219"/>
      <c r="D1210" s="196" t="s">
        <v>157</v>
      </c>
      <c r="E1210" s="220" t="s">
        <v>19</v>
      </c>
      <c r="F1210" s="221" t="s">
        <v>423</v>
      </c>
      <c r="G1210" s="219"/>
      <c r="H1210" s="220" t="s">
        <v>19</v>
      </c>
      <c r="I1210" s="222"/>
      <c r="J1210" s="219"/>
      <c r="K1210" s="219"/>
      <c r="L1210" s="223"/>
      <c r="M1210" s="224"/>
      <c r="N1210" s="225"/>
      <c r="O1210" s="225"/>
      <c r="P1210" s="225"/>
      <c r="Q1210" s="225"/>
      <c r="R1210" s="225"/>
      <c r="S1210" s="225"/>
      <c r="T1210" s="226"/>
      <c r="AT1210" s="227" t="s">
        <v>157</v>
      </c>
      <c r="AU1210" s="227" t="s">
        <v>81</v>
      </c>
      <c r="AV1210" s="14" t="s">
        <v>79</v>
      </c>
      <c r="AW1210" s="14" t="s">
        <v>32</v>
      </c>
      <c r="AX1210" s="14" t="s">
        <v>71</v>
      </c>
      <c r="AY1210" s="227" t="s">
        <v>136</v>
      </c>
    </row>
    <row r="1211" spans="1:65" s="13" customFormat="1" ht="11.25">
      <c r="B1211" s="194"/>
      <c r="C1211" s="195"/>
      <c r="D1211" s="196" t="s">
        <v>157</v>
      </c>
      <c r="E1211" s="197" t="s">
        <v>19</v>
      </c>
      <c r="F1211" s="198" t="s">
        <v>1785</v>
      </c>
      <c r="G1211" s="195"/>
      <c r="H1211" s="199">
        <v>32.799999999999997</v>
      </c>
      <c r="I1211" s="200"/>
      <c r="J1211" s="195"/>
      <c r="K1211" s="195"/>
      <c r="L1211" s="201"/>
      <c r="M1211" s="202"/>
      <c r="N1211" s="203"/>
      <c r="O1211" s="203"/>
      <c r="P1211" s="203"/>
      <c r="Q1211" s="203"/>
      <c r="R1211" s="203"/>
      <c r="S1211" s="203"/>
      <c r="T1211" s="204"/>
      <c r="AT1211" s="205" t="s">
        <v>157</v>
      </c>
      <c r="AU1211" s="205" t="s">
        <v>81</v>
      </c>
      <c r="AV1211" s="13" t="s">
        <v>81</v>
      </c>
      <c r="AW1211" s="13" t="s">
        <v>32</v>
      </c>
      <c r="AX1211" s="13" t="s">
        <v>71</v>
      </c>
      <c r="AY1211" s="205" t="s">
        <v>136</v>
      </c>
    </row>
    <row r="1212" spans="1:65" s="13" customFormat="1" ht="11.25">
      <c r="B1212" s="194"/>
      <c r="C1212" s="195"/>
      <c r="D1212" s="196" t="s">
        <v>157</v>
      </c>
      <c r="E1212" s="197" t="s">
        <v>19</v>
      </c>
      <c r="F1212" s="198" t="s">
        <v>1786</v>
      </c>
      <c r="G1212" s="195"/>
      <c r="H1212" s="199">
        <v>-3</v>
      </c>
      <c r="I1212" s="200"/>
      <c r="J1212" s="195"/>
      <c r="K1212" s="195"/>
      <c r="L1212" s="201"/>
      <c r="M1212" s="202"/>
      <c r="N1212" s="203"/>
      <c r="O1212" s="203"/>
      <c r="P1212" s="203"/>
      <c r="Q1212" s="203"/>
      <c r="R1212" s="203"/>
      <c r="S1212" s="203"/>
      <c r="T1212" s="204"/>
      <c r="AT1212" s="205" t="s">
        <v>157</v>
      </c>
      <c r="AU1212" s="205" t="s">
        <v>81</v>
      </c>
      <c r="AV1212" s="13" t="s">
        <v>81</v>
      </c>
      <c r="AW1212" s="13" t="s">
        <v>32</v>
      </c>
      <c r="AX1212" s="13" t="s">
        <v>71</v>
      </c>
      <c r="AY1212" s="205" t="s">
        <v>136</v>
      </c>
    </row>
    <row r="1213" spans="1:65" s="13" customFormat="1" ht="11.25">
      <c r="B1213" s="194"/>
      <c r="C1213" s="195"/>
      <c r="D1213" s="196" t="s">
        <v>157</v>
      </c>
      <c r="E1213" s="197" t="s">
        <v>19</v>
      </c>
      <c r="F1213" s="198" t="s">
        <v>289</v>
      </c>
      <c r="G1213" s="195"/>
      <c r="H1213" s="199">
        <v>0</v>
      </c>
      <c r="I1213" s="200"/>
      <c r="J1213" s="195"/>
      <c r="K1213" s="195"/>
      <c r="L1213" s="201"/>
      <c r="M1213" s="202"/>
      <c r="N1213" s="203"/>
      <c r="O1213" s="203"/>
      <c r="P1213" s="203"/>
      <c r="Q1213" s="203"/>
      <c r="R1213" s="203"/>
      <c r="S1213" s="203"/>
      <c r="T1213" s="204"/>
      <c r="AT1213" s="205" t="s">
        <v>157</v>
      </c>
      <c r="AU1213" s="205" t="s">
        <v>81</v>
      </c>
      <c r="AV1213" s="13" t="s">
        <v>81</v>
      </c>
      <c r="AW1213" s="13" t="s">
        <v>32</v>
      </c>
      <c r="AX1213" s="13" t="s">
        <v>71</v>
      </c>
      <c r="AY1213" s="205" t="s">
        <v>136</v>
      </c>
    </row>
    <row r="1214" spans="1:65" s="2" customFormat="1" ht="16.5" customHeight="1">
      <c r="A1214" s="35"/>
      <c r="B1214" s="36"/>
      <c r="C1214" s="175" t="s">
        <v>1787</v>
      </c>
      <c r="D1214" s="175" t="s">
        <v>138</v>
      </c>
      <c r="E1214" s="176" t="s">
        <v>1788</v>
      </c>
      <c r="F1214" s="177" t="s">
        <v>1789</v>
      </c>
      <c r="G1214" s="178" t="s">
        <v>141</v>
      </c>
      <c r="H1214" s="179">
        <v>614.70000000000005</v>
      </c>
      <c r="I1214" s="180"/>
      <c r="J1214" s="181">
        <f>ROUND(I1214*H1214,2)</f>
        <v>0</v>
      </c>
      <c r="K1214" s="182"/>
      <c r="L1214" s="40"/>
      <c r="M1214" s="183" t="s">
        <v>19</v>
      </c>
      <c r="N1214" s="184" t="s">
        <v>42</v>
      </c>
      <c r="O1214" s="65"/>
      <c r="P1214" s="185">
        <f>O1214*H1214</f>
        <v>0</v>
      </c>
      <c r="Q1214" s="185">
        <v>0</v>
      </c>
      <c r="R1214" s="185">
        <f>Q1214*H1214</f>
        <v>0</v>
      </c>
      <c r="S1214" s="185">
        <v>8.0000000000000002E-3</v>
      </c>
      <c r="T1214" s="186">
        <f>S1214*H1214</f>
        <v>4.9176000000000002</v>
      </c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R1214" s="187" t="s">
        <v>476</v>
      </c>
      <c r="AT1214" s="187" t="s">
        <v>138</v>
      </c>
      <c r="AU1214" s="187" t="s">
        <v>81</v>
      </c>
      <c r="AY1214" s="18" t="s">
        <v>136</v>
      </c>
      <c r="BE1214" s="188">
        <f>IF(N1214="základní",J1214,0)</f>
        <v>0</v>
      </c>
      <c r="BF1214" s="188">
        <f>IF(N1214="snížená",J1214,0)</f>
        <v>0</v>
      </c>
      <c r="BG1214" s="188">
        <f>IF(N1214="zákl. přenesená",J1214,0)</f>
        <v>0</v>
      </c>
      <c r="BH1214" s="188">
        <f>IF(N1214="sníž. přenesená",J1214,0)</f>
        <v>0</v>
      </c>
      <c r="BI1214" s="188">
        <f>IF(N1214="nulová",J1214,0)</f>
        <v>0</v>
      </c>
      <c r="BJ1214" s="18" t="s">
        <v>79</v>
      </c>
      <c r="BK1214" s="188">
        <f>ROUND(I1214*H1214,2)</f>
        <v>0</v>
      </c>
      <c r="BL1214" s="18" t="s">
        <v>476</v>
      </c>
      <c r="BM1214" s="187" t="s">
        <v>1790</v>
      </c>
    </row>
    <row r="1215" spans="1:65" s="2" customFormat="1" ht="11.25">
      <c r="A1215" s="35"/>
      <c r="B1215" s="36"/>
      <c r="C1215" s="37"/>
      <c r="D1215" s="189" t="s">
        <v>144</v>
      </c>
      <c r="E1215" s="37"/>
      <c r="F1215" s="190" t="s">
        <v>1791</v>
      </c>
      <c r="G1215" s="37"/>
      <c r="H1215" s="37"/>
      <c r="I1215" s="191"/>
      <c r="J1215" s="37"/>
      <c r="K1215" s="37"/>
      <c r="L1215" s="40"/>
      <c r="M1215" s="192"/>
      <c r="N1215" s="193"/>
      <c r="O1215" s="65"/>
      <c r="P1215" s="65"/>
      <c r="Q1215" s="65"/>
      <c r="R1215" s="65"/>
      <c r="S1215" s="65"/>
      <c r="T1215" s="66"/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T1215" s="18" t="s">
        <v>144</v>
      </c>
      <c r="AU1215" s="18" t="s">
        <v>81</v>
      </c>
    </row>
    <row r="1216" spans="1:65" s="14" customFormat="1" ht="11.25">
      <c r="B1216" s="218"/>
      <c r="C1216" s="219"/>
      <c r="D1216" s="196" t="s">
        <v>157</v>
      </c>
      <c r="E1216" s="220" t="s">
        <v>19</v>
      </c>
      <c r="F1216" s="221" t="s">
        <v>223</v>
      </c>
      <c r="G1216" s="219"/>
      <c r="H1216" s="220" t="s">
        <v>19</v>
      </c>
      <c r="I1216" s="222"/>
      <c r="J1216" s="219"/>
      <c r="K1216" s="219"/>
      <c r="L1216" s="223"/>
      <c r="M1216" s="224"/>
      <c r="N1216" s="225"/>
      <c r="O1216" s="225"/>
      <c r="P1216" s="225"/>
      <c r="Q1216" s="225"/>
      <c r="R1216" s="225"/>
      <c r="S1216" s="225"/>
      <c r="T1216" s="226"/>
      <c r="AT1216" s="227" t="s">
        <v>157</v>
      </c>
      <c r="AU1216" s="227" t="s">
        <v>81</v>
      </c>
      <c r="AV1216" s="14" t="s">
        <v>79</v>
      </c>
      <c r="AW1216" s="14" t="s">
        <v>32</v>
      </c>
      <c r="AX1216" s="14" t="s">
        <v>71</v>
      </c>
      <c r="AY1216" s="227" t="s">
        <v>136</v>
      </c>
    </row>
    <row r="1217" spans="1:65" s="14" customFormat="1" ht="11.25">
      <c r="B1217" s="218"/>
      <c r="C1217" s="219"/>
      <c r="D1217" s="196" t="s">
        <v>157</v>
      </c>
      <c r="E1217" s="220" t="s">
        <v>19</v>
      </c>
      <c r="F1217" s="221" t="s">
        <v>1773</v>
      </c>
      <c r="G1217" s="219"/>
      <c r="H1217" s="220" t="s">
        <v>19</v>
      </c>
      <c r="I1217" s="222"/>
      <c r="J1217" s="219"/>
      <c r="K1217" s="219"/>
      <c r="L1217" s="223"/>
      <c r="M1217" s="224"/>
      <c r="N1217" s="225"/>
      <c r="O1217" s="225"/>
      <c r="P1217" s="225"/>
      <c r="Q1217" s="225"/>
      <c r="R1217" s="225"/>
      <c r="S1217" s="225"/>
      <c r="T1217" s="226"/>
      <c r="AT1217" s="227" t="s">
        <v>157</v>
      </c>
      <c r="AU1217" s="227" t="s">
        <v>81</v>
      </c>
      <c r="AV1217" s="14" t="s">
        <v>79</v>
      </c>
      <c r="AW1217" s="14" t="s">
        <v>32</v>
      </c>
      <c r="AX1217" s="14" t="s">
        <v>71</v>
      </c>
      <c r="AY1217" s="227" t="s">
        <v>136</v>
      </c>
    </row>
    <row r="1218" spans="1:65" s="13" customFormat="1" ht="11.25">
      <c r="B1218" s="194"/>
      <c r="C1218" s="195"/>
      <c r="D1218" s="196" t="s">
        <v>157</v>
      </c>
      <c r="E1218" s="197" t="s">
        <v>19</v>
      </c>
      <c r="F1218" s="198" t="s">
        <v>1792</v>
      </c>
      <c r="G1218" s="195"/>
      <c r="H1218" s="199">
        <v>80.25</v>
      </c>
      <c r="I1218" s="200"/>
      <c r="J1218" s="195"/>
      <c r="K1218" s="195"/>
      <c r="L1218" s="201"/>
      <c r="M1218" s="202"/>
      <c r="N1218" s="203"/>
      <c r="O1218" s="203"/>
      <c r="P1218" s="203"/>
      <c r="Q1218" s="203"/>
      <c r="R1218" s="203"/>
      <c r="S1218" s="203"/>
      <c r="T1218" s="204"/>
      <c r="AT1218" s="205" t="s">
        <v>157</v>
      </c>
      <c r="AU1218" s="205" t="s">
        <v>81</v>
      </c>
      <c r="AV1218" s="13" t="s">
        <v>81</v>
      </c>
      <c r="AW1218" s="13" t="s">
        <v>32</v>
      </c>
      <c r="AX1218" s="13" t="s">
        <v>71</v>
      </c>
      <c r="AY1218" s="205" t="s">
        <v>136</v>
      </c>
    </row>
    <row r="1219" spans="1:65" s="14" customFormat="1" ht="11.25">
      <c r="B1219" s="218"/>
      <c r="C1219" s="219"/>
      <c r="D1219" s="196" t="s">
        <v>157</v>
      </c>
      <c r="E1219" s="220" t="s">
        <v>19</v>
      </c>
      <c r="F1219" s="221" t="s">
        <v>248</v>
      </c>
      <c r="G1219" s="219"/>
      <c r="H1219" s="220" t="s">
        <v>19</v>
      </c>
      <c r="I1219" s="222"/>
      <c r="J1219" s="219"/>
      <c r="K1219" s="219"/>
      <c r="L1219" s="223"/>
      <c r="M1219" s="224"/>
      <c r="N1219" s="225"/>
      <c r="O1219" s="225"/>
      <c r="P1219" s="225"/>
      <c r="Q1219" s="225"/>
      <c r="R1219" s="225"/>
      <c r="S1219" s="225"/>
      <c r="T1219" s="226"/>
      <c r="AT1219" s="227" t="s">
        <v>157</v>
      </c>
      <c r="AU1219" s="227" t="s">
        <v>81</v>
      </c>
      <c r="AV1219" s="14" t="s">
        <v>79</v>
      </c>
      <c r="AW1219" s="14" t="s">
        <v>32</v>
      </c>
      <c r="AX1219" s="14" t="s">
        <v>71</v>
      </c>
      <c r="AY1219" s="227" t="s">
        <v>136</v>
      </c>
    </row>
    <row r="1220" spans="1:65" s="13" customFormat="1" ht="11.25">
      <c r="B1220" s="194"/>
      <c r="C1220" s="195"/>
      <c r="D1220" s="196" t="s">
        <v>157</v>
      </c>
      <c r="E1220" s="197" t="s">
        <v>19</v>
      </c>
      <c r="F1220" s="198" t="s">
        <v>1793</v>
      </c>
      <c r="G1220" s="195"/>
      <c r="H1220" s="199">
        <v>102.45</v>
      </c>
      <c r="I1220" s="200"/>
      <c r="J1220" s="195"/>
      <c r="K1220" s="195"/>
      <c r="L1220" s="201"/>
      <c r="M1220" s="202"/>
      <c r="N1220" s="203"/>
      <c r="O1220" s="203"/>
      <c r="P1220" s="203"/>
      <c r="Q1220" s="203"/>
      <c r="R1220" s="203"/>
      <c r="S1220" s="203"/>
      <c r="T1220" s="204"/>
      <c r="AT1220" s="205" t="s">
        <v>157</v>
      </c>
      <c r="AU1220" s="205" t="s">
        <v>81</v>
      </c>
      <c r="AV1220" s="13" t="s">
        <v>81</v>
      </c>
      <c r="AW1220" s="13" t="s">
        <v>32</v>
      </c>
      <c r="AX1220" s="13" t="s">
        <v>71</v>
      </c>
      <c r="AY1220" s="205" t="s">
        <v>136</v>
      </c>
    </row>
    <row r="1221" spans="1:65" s="14" customFormat="1" ht="11.25">
      <c r="B1221" s="218"/>
      <c r="C1221" s="219"/>
      <c r="D1221" s="196" t="s">
        <v>157</v>
      </c>
      <c r="E1221" s="220" t="s">
        <v>19</v>
      </c>
      <c r="F1221" s="221" t="s">
        <v>368</v>
      </c>
      <c r="G1221" s="219"/>
      <c r="H1221" s="220" t="s">
        <v>19</v>
      </c>
      <c r="I1221" s="222"/>
      <c r="J1221" s="219"/>
      <c r="K1221" s="219"/>
      <c r="L1221" s="223"/>
      <c r="M1221" s="224"/>
      <c r="N1221" s="225"/>
      <c r="O1221" s="225"/>
      <c r="P1221" s="225"/>
      <c r="Q1221" s="225"/>
      <c r="R1221" s="225"/>
      <c r="S1221" s="225"/>
      <c r="T1221" s="226"/>
      <c r="AT1221" s="227" t="s">
        <v>157</v>
      </c>
      <c r="AU1221" s="227" t="s">
        <v>81</v>
      </c>
      <c r="AV1221" s="14" t="s">
        <v>79</v>
      </c>
      <c r="AW1221" s="14" t="s">
        <v>32</v>
      </c>
      <c r="AX1221" s="14" t="s">
        <v>71</v>
      </c>
      <c r="AY1221" s="227" t="s">
        <v>136</v>
      </c>
    </row>
    <row r="1222" spans="1:65" s="13" customFormat="1" ht="11.25">
      <c r="B1222" s="194"/>
      <c r="C1222" s="195"/>
      <c r="D1222" s="196" t="s">
        <v>157</v>
      </c>
      <c r="E1222" s="197" t="s">
        <v>19</v>
      </c>
      <c r="F1222" s="198" t="s">
        <v>1794</v>
      </c>
      <c r="G1222" s="195"/>
      <c r="H1222" s="199">
        <v>118.875</v>
      </c>
      <c r="I1222" s="200"/>
      <c r="J1222" s="195"/>
      <c r="K1222" s="195"/>
      <c r="L1222" s="201"/>
      <c r="M1222" s="202"/>
      <c r="N1222" s="203"/>
      <c r="O1222" s="203"/>
      <c r="P1222" s="203"/>
      <c r="Q1222" s="203"/>
      <c r="R1222" s="203"/>
      <c r="S1222" s="203"/>
      <c r="T1222" s="204"/>
      <c r="AT1222" s="205" t="s">
        <v>157</v>
      </c>
      <c r="AU1222" s="205" t="s">
        <v>81</v>
      </c>
      <c r="AV1222" s="13" t="s">
        <v>81</v>
      </c>
      <c r="AW1222" s="13" t="s">
        <v>32</v>
      </c>
      <c r="AX1222" s="13" t="s">
        <v>71</v>
      </c>
      <c r="AY1222" s="205" t="s">
        <v>136</v>
      </c>
    </row>
    <row r="1223" spans="1:65" s="14" customFormat="1" ht="11.25">
      <c r="B1223" s="218"/>
      <c r="C1223" s="219"/>
      <c r="D1223" s="196" t="s">
        <v>157</v>
      </c>
      <c r="E1223" s="220" t="s">
        <v>19</v>
      </c>
      <c r="F1223" s="221" t="s">
        <v>252</v>
      </c>
      <c r="G1223" s="219"/>
      <c r="H1223" s="220" t="s">
        <v>19</v>
      </c>
      <c r="I1223" s="222"/>
      <c r="J1223" s="219"/>
      <c r="K1223" s="219"/>
      <c r="L1223" s="223"/>
      <c r="M1223" s="224"/>
      <c r="N1223" s="225"/>
      <c r="O1223" s="225"/>
      <c r="P1223" s="225"/>
      <c r="Q1223" s="225"/>
      <c r="R1223" s="225"/>
      <c r="S1223" s="225"/>
      <c r="T1223" s="226"/>
      <c r="AT1223" s="227" t="s">
        <v>157</v>
      </c>
      <c r="AU1223" s="227" t="s">
        <v>81</v>
      </c>
      <c r="AV1223" s="14" t="s">
        <v>79</v>
      </c>
      <c r="AW1223" s="14" t="s">
        <v>32</v>
      </c>
      <c r="AX1223" s="14" t="s">
        <v>71</v>
      </c>
      <c r="AY1223" s="227" t="s">
        <v>136</v>
      </c>
    </row>
    <row r="1224" spans="1:65" s="14" customFormat="1" ht="11.25">
      <c r="B1224" s="218"/>
      <c r="C1224" s="219"/>
      <c r="D1224" s="196" t="s">
        <v>157</v>
      </c>
      <c r="E1224" s="220" t="s">
        <v>19</v>
      </c>
      <c r="F1224" s="221" t="s">
        <v>265</v>
      </c>
      <c r="G1224" s="219"/>
      <c r="H1224" s="220" t="s">
        <v>19</v>
      </c>
      <c r="I1224" s="222"/>
      <c r="J1224" s="219"/>
      <c r="K1224" s="219"/>
      <c r="L1224" s="223"/>
      <c r="M1224" s="224"/>
      <c r="N1224" s="225"/>
      <c r="O1224" s="225"/>
      <c r="P1224" s="225"/>
      <c r="Q1224" s="225"/>
      <c r="R1224" s="225"/>
      <c r="S1224" s="225"/>
      <c r="T1224" s="226"/>
      <c r="AT1224" s="227" t="s">
        <v>157</v>
      </c>
      <c r="AU1224" s="227" t="s">
        <v>81</v>
      </c>
      <c r="AV1224" s="14" t="s">
        <v>79</v>
      </c>
      <c r="AW1224" s="14" t="s">
        <v>32</v>
      </c>
      <c r="AX1224" s="14" t="s">
        <v>71</v>
      </c>
      <c r="AY1224" s="227" t="s">
        <v>136</v>
      </c>
    </row>
    <row r="1225" spans="1:65" s="13" customFormat="1" ht="11.25">
      <c r="B1225" s="194"/>
      <c r="C1225" s="195"/>
      <c r="D1225" s="196" t="s">
        <v>157</v>
      </c>
      <c r="E1225" s="197" t="s">
        <v>19</v>
      </c>
      <c r="F1225" s="198" t="s">
        <v>1795</v>
      </c>
      <c r="G1225" s="195"/>
      <c r="H1225" s="199">
        <v>113.625</v>
      </c>
      <c r="I1225" s="200"/>
      <c r="J1225" s="195"/>
      <c r="K1225" s="195"/>
      <c r="L1225" s="201"/>
      <c r="M1225" s="202"/>
      <c r="N1225" s="203"/>
      <c r="O1225" s="203"/>
      <c r="P1225" s="203"/>
      <c r="Q1225" s="203"/>
      <c r="R1225" s="203"/>
      <c r="S1225" s="203"/>
      <c r="T1225" s="204"/>
      <c r="AT1225" s="205" t="s">
        <v>157</v>
      </c>
      <c r="AU1225" s="205" t="s">
        <v>81</v>
      </c>
      <c r="AV1225" s="13" t="s">
        <v>81</v>
      </c>
      <c r="AW1225" s="13" t="s">
        <v>32</v>
      </c>
      <c r="AX1225" s="13" t="s">
        <v>71</v>
      </c>
      <c r="AY1225" s="205" t="s">
        <v>136</v>
      </c>
    </row>
    <row r="1226" spans="1:65" s="14" customFormat="1" ht="11.25">
      <c r="B1226" s="218"/>
      <c r="C1226" s="219"/>
      <c r="D1226" s="196" t="s">
        <v>157</v>
      </c>
      <c r="E1226" s="220" t="s">
        <v>19</v>
      </c>
      <c r="F1226" s="221" t="s">
        <v>415</v>
      </c>
      <c r="G1226" s="219"/>
      <c r="H1226" s="220" t="s">
        <v>19</v>
      </c>
      <c r="I1226" s="222"/>
      <c r="J1226" s="219"/>
      <c r="K1226" s="219"/>
      <c r="L1226" s="223"/>
      <c r="M1226" s="224"/>
      <c r="N1226" s="225"/>
      <c r="O1226" s="225"/>
      <c r="P1226" s="225"/>
      <c r="Q1226" s="225"/>
      <c r="R1226" s="225"/>
      <c r="S1226" s="225"/>
      <c r="T1226" s="226"/>
      <c r="AT1226" s="227" t="s">
        <v>157</v>
      </c>
      <c r="AU1226" s="227" t="s">
        <v>81</v>
      </c>
      <c r="AV1226" s="14" t="s">
        <v>79</v>
      </c>
      <c r="AW1226" s="14" t="s">
        <v>32</v>
      </c>
      <c r="AX1226" s="14" t="s">
        <v>71</v>
      </c>
      <c r="AY1226" s="227" t="s">
        <v>136</v>
      </c>
    </row>
    <row r="1227" spans="1:65" s="13" customFormat="1" ht="11.25">
      <c r="B1227" s="194"/>
      <c r="C1227" s="195"/>
      <c r="D1227" s="196" t="s">
        <v>157</v>
      </c>
      <c r="E1227" s="197" t="s">
        <v>19</v>
      </c>
      <c r="F1227" s="198" t="s">
        <v>1796</v>
      </c>
      <c r="G1227" s="195"/>
      <c r="H1227" s="199">
        <v>87.75</v>
      </c>
      <c r="I1227" s="200"/>
      <c r="J1227" s="195"/>
      <c r="K1227" s="195"/>
      <c r="L1227" s="201"/>
      <c r="M1227" s="202"/>
      <c r="N1227" s="203"/>
      <c r="O1227" s="203"/>
      <c r="P1227" s="203"/>
      <c r="Q1227" s="203"/>
      <c r="R1227" s="203"/>
      <c r="S1227" s="203"/>
      <c r="T1227" s="204"/>
      <c r="AT1227" s="205" t="s">
        <v>157</v>
      </c>
      <c r="AU1227" s="205" t="s">
        <v>81</v>
      </c>
      <c r="AV1227" s="13" t="s">
        <v>81</v>
      </c>
      <c r="AW1227" s="13" t="s">
        <v>32</v>
      </c>
      <c r="AX1227" s="13" t="s">
        <v>71</v>
      </c>
      <c r="AY1227" s="205" t="s">
        <v>136</v>
      </c>
    </row>
    <row r="1228" spans="1:65" s="14" customFormat="1" ht="11.25">
      <c r="B1228" s="218"/>
      <c r="C1228" s="219"/>
      <c r="D1228" s="196" t="s">
        <v>157</v>
      </c>
      <c r="E1228" s="220" t="s">
        <v>19</v>
      </c>
      <c r="F1228" s="221" t="s">
        <v>423</v>
      </c>
      <c r="G1228" s="219"/>
      <c r="H1228" s="220" t="s">
        <v>19</v>
      </c>
      <c r="I1228" s="222"/>
      <c r="J1228" s="219"/>
      <c r="K1228" s="219"/>
      <c r="L1228" s="223"/>
      <c r="M1228" s="224"/>
      <c r="N1228" s="225"/>
      <c r="O1228" s="225"/>
      <c r="P1228" s="225"/>
      <c r="Q1228" s="225"/>
      <c r="R1228" s="225"/>
      <c r="S1228" s="225"/>
      <c r="T1228" s="226"/>
      <c r="AT1228" s="227" t="s">
        <v>157</v>
      </c>
      <c r="AU1228" s="227" t="s">
        <v>81</v>
      </c>
      <c r="AV1228" s="14" t="s">
        <v>79</v>
      </c>
      <c r="AW1228" s="14" t="s">
        <v>32</v>
      </c>
      <c r="AX1228" s="14" t="s">
        <v>71</v>
      </c>
      <c r="AY1228" s="227" t="s">
        <v>136</v>
      </c>
    </row>
    <row r="1229" spans="1:65" s="13" customFormat="1" ht="11.25">
      <c r="B1229" s="194"/>
      <c r="C1229" s="195"/>
      <c r="D1229" s="196" t="s">
        <v>157</v>
      </c>
      <c r="E1229" s="197" t="s">
        <v>19</v>
      </c>
      <c r="F1229" s="198" t="s">
        <v>1797</v>
      </c>
      <c r="G1229" s="195"/>
      <c r="H1229" s="199">
        <v>111.75</v>
      </c>
      <c r="I1229" s="200"/>
      <c r="J1229" s="195"/>
      <c r="K1229" s="195"/>
      <c r="L1229" s="201"/>
      <c r="M1229" s="202"/>
      <c r="N1229" s="203"/>
      <c r="O1229" s="203"/>
      <c r="P1229" s="203"/>
      <c r="Q1229" s="203"/>
      <c r="R1229" s="203"/>
      <c r="S1229" s="203"/>
      <c r="T1229" s="204"/>
      <c r="AT1229" s="205" t="s">
        <v>157</v>
      </c>
      <c r="AU1229" s="205" t="s">
        <v>81</v>
      </c>
      <c r="AV1229" s="13" t="s">
        <v>81</v>
      </c>
      <c r="AW1229" s="13" t="s">
        <v>32</v>
      </c>
      <c r="AX1229" s="13" t="s">
        <v>71</v>
      </c>
      <c r="AY1229" s="205" t="s">
        <v>136</v>
      </c>
    </row>
    <row r="1230" spans="1:65" s="2" customFormat="1" ht="37.9" customHeight="1">
      <c r="A1230" s="35"/>
      <c r="B1230" s="36"/>
      <c r="C1230" s="175" t="s">
        <v>1798</v>
      </c>
      <c r="D1230" s="175" t="s">
        <v>138</v>
      </c>
      <c r="E1230" s="176" t="s">
        <v>1799</v>
      </c>
      <c r="F1230" s="177" t="s">
        <v>1800</v>
      </c>
      <c r="G1230" s="178" t="s">
        <v>154</v>
      </c>
      <c r="H1230" s="179">
        <v>2</v>
      </c>
      <c r="I1230" s="180"/>
      <c r="J1230" s="181">
        <f>ROUND(I1230*H1230,2)</f>
        <v>0</v>
      </c>
      <c r="K1230" s="182"/>
      <c r="L1230" s="40"/>
      <c r="M1230" s="183" t="s">
        <v>19</v>
      </c>
      <c r="N1230" s="184" t="s">
        <v>42</v>
      </c>
      <c r="O1230" s="65"/>
      <c r="P1230" s="185">
        <f>O1230*H1230</f>
        <v>0</v>
      </c>
      <c r="Q1230" s="185">
        <v>0</v>
      </c>
      <c r="R1230" s="185">
        <f>Q1230*H1230</f>
        <v>0</v>
      </c>
      <c r="S1230" s="185">
        <v>0</v>
      </c>
      <c r="T1230" s="186">
        <f>S1230*H1230</f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187" t="s">
        <v>476</v>
      </c>
      <c r="AT1230" s="187" t="s">
        <v>138</v>
      </c>
      <c r="AU1230" s="187" t="s">
        <v>81</v>
      </c>
      <c r="AY1230" s="18" t="s">
        <v>136</v>
      </c>
      <c r="BE1230" s="188">
        <f>IF(N1230="základní",J1230,0)</f>
        <v>0</v>
      </c>
      <c r="BF1230" s="188">
        <f>IF(N1230="snížená",J1230,0)</f>
        <v>0</v>
      </c>
      <c r="BG1230" s="188">
        <f>IF(N1230="zákl. přenesená",J1230,0)</f>
        <v>0</v>
      </c>
      <c r="BH1230" s="188">
        <f>IF(N1230="sníž. přenesená",J1230,0)</f>
        <v>0</v>
      </c>
      <c r="BI1230" s="188">
        <f>IF(N1230="nulová",J1230,0)</f>
        <v>0</v>
      </c>
      <c r="BJ1230" s="18" t="s">
        <v>79</v>
      </c>
      <c r="BK1230" s="188">
        <f>ROUND(I1230*H1230,2)</f>
        <v>0</v>
      </c>
      <c r="BL1230" s="18" t="s">
        <v>476</v>
      </c>
      <c r="BM1230" s="187" t="s">
        <v>1801</v>
      </c>
    </row>
    <row r="1231" spans="1:65" s="2" customFormat="1" ht="11.25">
      <c r="A1231" s="35"/>
      <c r="B1231" s="36"/>
      <c r="C1231" s="37"/>
      <c r="D1231" s="189" t="s">
        <v>144</v>
      </c>
      <c r="E1231" s="37"/>
      <c r="F1231" s="190" t="s">
        <v>1802</v>
      </c>
      <c r="G1231" s="37"/>
      <c r="H1231" s="37"/>
      <c r="I1231" s="191"/>
      <c r="J1231" s="37"/>
      <c r="K1231" s="37"/>
      <c r="L1231" s="40"/>
      <c r="M1231" s="192"/>
      <c r="N1231" s="193"/>
      <c r="O1231" s="65"/>
      <c r="P1231" s="65"/>
      <c r="Q1231" s="65"/>
      <c r="R1231" s="65"/>
      <c r="S1231" s="65"/>
      <c r="T1231" s="66"/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T1231" s="18" t="s">
        <v>144</v>
      </c>
      <c r="AU1231" s="18" t="s">
        <v>81</v>
      </c>
    </row>
    <row r="1232" spans="1:65" s="2" customFormat="1" ht="33" customHeight="1">
      <c r="A1232" s="35"/>
      <c r="B1232" s="36"/>
      <c r="C1232" s="206" t="s">
        <v>1803</v>
      </c>
      <c r="D1232" s="206" t="s">
        <v>159</v>
      </c>
      <c r="E1232" s="207" t="s">
        <v>1804</v>
      </c>
      <c r="F1232" s="208" t="s">
        <v>1805</v>
      </c>
      <c r="G1232" s="209" t="s">
        <v>154</v>
      </c>
      <c r="H1232" s="210">
        <v>2</v>
      </c>
      <c r="I1232" s="211"/>
      <c r="J1232" s="212">
        <f>ROUND(I1232*H1232,2)</f>
        <v>0</v>
      </c>
      <c r="K1232" s="213"/>
      <c r="L1232" s="214"/>
      <c r="M1232" s="215" t="s">
        <v>19</v>
      </c>
      <c r="N1232" s="216" t="s">
        <v>42</v>
      </c>
      <c r="O1232" s="65"/>
      <c r="P1232" s="185">
        <f>O1232*H1232</f>
        <v>0</v>
      </c>
      <c r="Q1232" s="185">
        <v>2.1600000000000001E-2</v>
      </c>
      <c r="R1232" s="185">
        <f>Q1232*H1232</f>
        <v>4.3200000000000002E-2</v>
      </c>
      <c r="S1232" s="185">
        <v>0</v>
      </c>
      <c r="T1232" s="186">
        <f>S1232*H1232</f>
        <v>0</v>
      </c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R1232" s="187" t="s">
        <v>574</v>
      </c>
      <c r="AT1232" s="187" t="s">
        <v>159</v>
      </c>
      <c r="AU1232" s="187" t="s">
        <v>81</v>
      </c>
      <c r="AY1232" s="18" t="s">
        <v>136</v>
      </c>
      <c r="BE1232" s="188">
        <f>IF(N1232="základní",J1232,0)</f>
        <v>0</v>
      </c>
      <c r="BF1232" s="188">
        <f>IF(N1232="snížená",J1232,0)</f>
        <v>0</v>
      </c>
      <c r="BG1232" s="188">
        <f>IF(N1232="zákl. přenesená",J1232,0)</f>
        <v>0</v>
      </c>
      <c r="BH1232" s="188">
        <f>IF(N1232="sníž. přenesená",J1232,0)</f>
        <v>0</v>
      </c>
      <c r="BI1232" s="188">
        <f>IF(N1232="nulová",J1232,0)</f>
        <v>0</v>
      </c>
      <c r="BJ1232" s="18" t="s">
        <v>79</v>
      </c>
      <c r="BK1232" s="188">
        <f>ROUND(I1232*H1232,2)</f>
        <v>0</v>
      </c>
      <c r="BL1232" s="18" t="s">
        <v>476</v>
      </c>
      <c r="BM1232" s="187" t="s">
        <v>1806</v>
      </c>
    </row>
    <row r="1233" spans="1:65" s="2" customFormat="1" ht="24.2" customHeight="1">
      <c r="A1233" s="35"/>
      <c r="B1233" s="36"/>
      <c r="C1233" s="175" t="s">
        <v>1807</v>
      </c>
      <c r="D1233" s="175" t="s">
        <v>138</v>
      </c>
      <c r="E1233" s="176" t="s">
        <v>1808</v>
      </c>
      <c r="F1233" s="177" t="s">
        <v>1809</v>
      </c>
      <c r="G1233" s="178" t="s">
        <v>154</v>
      </c>
      <c r="H1233" s="179">
        <v>2</v>
      </c>
      <c r="I1233" s="180"/>
      <c r="J1233" s="181">
        <f>ROUND(I1233*H1233,2)</f>
        <v>0</v>
      </c>
      <c r="K1233" s="182"/>
      <c r="L1233" s="40"/>
      <c r="M1233" s="183" t="s">
        <v>19</v>
      </c>
      <c r="N1233" s="184" t="s">
        <v>42</v>
      </c>
      <c r="O1233" s="65"/>
      <c r="P1233" s="185">
        <f>O1233*H1233</f>
        <v>0</v>
      </c>
      <c r="Q1233" s="185">
        <v>0</v>
      </c>
      <c r="R1233" s="185">
        <f>Q1233*H1233</f>
        <v>0</v>
      </c>
      <c r="S1233" s="185">
        <v>0</v>
      </c>
      <c r="T1233" s="186">
        <f>S1233*H1233</f>
        <v>0</v>
      </c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R1233" s="187" t="s">
        <v>476</v>
      </c>
      <c r="AT1233" s="187" t="s">
        <v>138</v>
      </c>
      <c r="AU1233" s="187" t="s">
        <v>81</v>
      </c>
      <c r="AY1233" s="18" t="s">
        <v>136</v>
      </c>
      <c r="BE1233" s="188">
        <f>IF(N1233="základní",J1233,0)</f>
        <v>0</v>
      </c>
      <c r="BF1233" s="188">
        <f>IF(N1233="snížená",J1233,0)</f>
        <v>0</v>
      </c>
      <c r="BG1233" s="188">
        <f>IF(N1233="zákl. přenesená",J1233,0)</f>
        <v>0</v>
      </c>
      <c r="BH1233" s="188">
        <f>IF(N1233="sníž. přenesená",J1233,0)</f>
        <v>0</v>
      </c>
      <c r="BI1233" s="188">
        <f>IF(N1233="nulová",J1233,0)</f>
        <v>0</v>
      </c>
      <c r="BJ1233" s="18" t="s">
        <v>79</v>
      </c>
      <c r="BK1233" s="188">
        <f>ROUND(I1233*H1233,2)</f>
        <v>0</v>
      </c>
      <c r="BL1233" s="18" t="s">
        <v>476</v>
      </c>
      <c r="BM1233" s="187" t="s">
        <v>1810</v>
      </c>
    </row>
    <row r="1234" spans="1:65" s="2" customFormat="1" ht="11.25">
      <c r="A1234" s="35"/>
      <c r="B1234" s="36"/>
      <c r="C1234" s="37"/>
      <c r="D1234" s="189" t="s">
        <v>144</v>
      </c>
      <c r="E1234" s="37"/>
      <c r="F1234" s="190" t="s">
        <v>1811</v>
      </c>
      <c r="G1234" s="37"/>
      <c r="H1234" s="37"/>
      <c r="I1234" s="191"/>
      <c r="J1234" s="37"/>
      <c r="K1234" s="37"/>
      <c r="L1234" s="40"/>
      <c r="M1234" s="192"/>
      <c r="N1234" s="193"/>
      <c r="O1234" s="65"/>
      <c r="P1234" s="65"/>
      <c r="Q1234" s="65"/>
      <c r="R1234" s="65"/>
      <c r="S1234" s="65"/>
      <c r="T1234" s="66"/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T1234" s="18" t="s">
        <v>144</v>
      </c>
      <c r="AU1234" s="18" t="s">
        <v>81</v>
      </c>
    </row>
    <row r="1235" spans="1:65" s="2" customFormat="1" ht="24.2" customHeight="1">
      <c r="A1235" s="35"/>
      <c r="B1235" s="36"/>
      <c r="C1235" s="206" t="s">
        <v>1812</v>
      </c>
      <c r="D1235" s="206" t="s">
        <v>159</v>
      </c>
      <c r="E1235" s="207" t="s">
        <v>1813</v>
      </c>
      <c r="F1235" s="208" t="s">
        <v>1814</v>
      </c>
      <c r="G1235" s="209" t="s">
        <v>154</v>
      </c>
      <c r="H1235" s="210">
        <v>2</v>
      </c>
      <c r="I1235" s="211"/>
      <c r="J1235" s="212">
        <f>ROUND(I1235*H1235,2)</f>
        <v>0</v>
      </c>
      <c r="K1235" s="213"/>
      <c r="L1235" s="214"/>
      <c r="M1235" s="215" t="s">
        <v>19</v>
      </c>
      <c r="N1235" s="216" t="s">
        <v>42</v>
      </c>
      <c r="O1235" s="65"/>
      <c r="P1235" s="185">
        <f>O1235*H1235</f>
        <v>0</v>
      </c>
      <c r="Q1235" s="185">
        <v>1.4999999999999999E-4</v>
      </c>
      <c r="R1235" s="185">
        <f>Q1235*H1235</f>
        <v>2.9999999999999997E-4</v>
      </c>
      <c r="S1235" s="185">
        <v>0</v>
      </c>
      <c r="T1235" s="186">
        <f>S1235*H1235</f>
        <v>0</v>
      </c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R1235" s="187" t="s">
        <v>574</v>
      </c>
      <c r="AT1235" s="187" t="s">
        <v>159</v>
      </c>
      <c r="AU1235" s="187" t="s">
        <v>81</v>
      </c>
      <c r="AY1235" s="18" t="s">
        <v>136</v>
      </c>
      <c r="BE1235" s="188">
        <f>IF(N1235="základní",J1235,0)</f>
        <v>0</v>
      </c>
      <c r="BF1235" s="188">
        <f>IF(N1235="snížená",J1235,0)</f>
        <v>0</v>
      </c>
      <c r="BG1235" s="188">
        <f>IF(N1235="zákl. přenesená",J1235,0)</f>
        <v>0</v>
      </c>
      <c r="BH1235" s="188">
        <f>IF(N1235="sníž. přenesená",J1235,0)</f>
        <v>0</v>
      </c>
      <c r="BI1235" s="188">
        <f>IF(N1235="nulová",J1235,0)</f>
        <v>0</v>
      </c>
      <c r="BJ1235" s="18" t="s">
        <v>79</v>
      </c>
      <c r="BK1235" s="188">
        <f>ROUND(I1235*H1235,2)</f>
        <v>0</v>
      </c>
      <c r="BL1235" s="18" t="s">
        <v>476</v>
      </c>
      <c r="BM1235" s="187" t="s">
        <v>1815</v>
      </c>
    </row>
    <row r="1236" spans="1:65" s="2" customFormat="1" ht="19.5">
      <c r="A1236" s="35"/>
      <c r="B1236" s="36"/>
      <c r="C1236" s="37"/>
      <c r="D1236" s="196" t="s">
        <v>187</v>
      </c>
      <c r="E1236" s="37"/>
      <c r="F1236" s="217" t="s">
        <v>1816</v>
      </c>
      <c r="G1236" s="37"/>
      <c r="H1236" s="37"/>
      <c r="I1236" s="191"/>
      <c r="J1236" s="37"/>
      <c r="K1236" s="37"/>
      <c r="L1236" s="40"/>
      <c r="M1236" s="192"/>
      <c r="N1236" s="193"/>
      <c r="O1236" s="65"/>
      <c r="P1236" s="65"/>
      <c r="Q1236" s="65"/>
      <c r="R1236" s="65"/>
      <c r="S1236" s="65"/>
      <c r="T1236" s="66"/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T1236" s="18" t="s">
        <v>187</v>
      </c>
      <c r="AU1236" s="18" t="s">
        <v>81</v>
      </c>
    </row>
    <row r="1237" spans="1:65" s="2" customFormat="1" ht="24.2" customHeight="1">
      <c r="A1237" s="35"/>
      <c r="B1237" s="36"/>
      <c r="C1237" s="175" t="s">
        <v>1817</v>
      </c>
      <c r="D1237" s="175" t="s">
        <v>138</v>
      </c>
      <c r="E1237" s="176" t="s">
        <v>1818</v>
      </c>
      <c r="F1237" s="177" t="s">
        <v>1819</v>
      </c>
      <c r="G1237" s="178" t="s">
        <v>154</v>
      </c>
      <c r="H1237" s="179">
        <v>2</v>
      </c>
      <c r="I1237" s="180"/>
      <c r="J1237" s="181">
        <f>ROUND(I1237*H1237,2)</f>
        <v>0</v>
      </c>
      <c r="K1237" s="182"/>
      <c r="L1237" s="40"/>
      <c r="M1237" s="183" t="s">
        <v>19</v>
      </c>
      <c r="N1237" s="184" t="s">
        <v>42</v>
      </c>
      <c r="O1237" s="65"/>
      <c r="P1237" s="185">
        <f>O1237*H1237</f>
        <v>0</v>
      </c>
      <c r="Q1237" s="185">
        <v>0</v>
      </c>
      <c r="R1237" s="185">
        <f>Q1237*H1237</f>
        <v>0</v>
      </c>
      <c r="S1237" s="185">
        <v>0</v>
      </c>
      <c r="T1237" s="186">
        <f>S1237*H1237</f>
        <v>0</v>
      </c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R1237" s="187" t="s">
        <v>476</v>
      </c>
      <c r="AT1237" s="187" t="s">
        <v>138</v>
      </c>
      <c r="AU1237" s="187" t="s">
        <v>81</v>
      </c>
      <c r="AY1237" s="18" t="s">
        <v>136</v>
      </c>
      <c r="BE1237" s="188">
        <f>IF(N1237="základní",J1237,0)</f>
        <v>0</v>
      </c>
      <c r="BF1237" s="188">
        <f>IF(N1237="snížená",J1237,0)</f>
        <v>0</v>
      </c>
      <c r="BG1237" s="188">
        <f>IF(N1237="zákl. přenesená",J1237,0)</f>
        <v>0</v>
      </c>
      <c r="BH1237" s="188">
        <f>IF(N1237="sníž. přenesená",J1237,0)</f>
        <v>0</v>
      </c>
      <c r="BI1237" s="188">
        <f>IF(N1237="nulová",J1237,0)</f>
        <v>0</v>
      </c>
      <c r="BJ1237" s="18" t="s">
        <v>79</v>
      </c>
      <c r="BK1237" s="188">
        <f>ROUND(I1237*H1237,2)</f>
        <v>0</v>
      </c>
      <c r="BL1237" s="18" t="s">
        <v>476</v>
      </c>
      <c r="BM1237" s="187" t="s">
        <v>1820</v>
      </c>
    </row>
    <row r="1238" spans="1:65" s="2" customFormat="1" ht="11.25">
      <c r="A1238" s="35"/>
      <c r="B1238" s="36"/>
      <c r="C1238" s="37"/>
      <c r="D1238" s="189" t="s">
        <v>144</v>
      </c>
      <c r="E1238" s="37"/>
      <c r="F1238" s="190" t="s">
        <v>1821</v>
      </c>
      <c r="G1238" s="37"/>
      <c r="H1238" s="37"/>
      <c r="I1238" s="191"/>
      <c r="J1238" s="37"/>
      <c r="K1238" s="37"/>
      <c r="L1238" s="40"/>
      <c r="M1238" s="192"/>
      <c r="N1238" s="193"/>
      <c r="O1238" s="65"/>
      <c r="P1238" s="65"/>
      <c r="Q1238" s="65"/>
      <c r="R1238" s="65"/>
      <c r="S1238" s="65"/>
      <c r="T1238" s="66"/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T1238" s="18" t="s">
        <v>144</v>
      </c>
      <c r="AU1238" s="18" t="s">
        <v>81</v>
      </c>
    </row>
    <row r="1239" spans="1:65" s="2" customFormat="1" ht="16.5" customHeight="1">
      <c r="A1239" s="35"/>
      <c r="B1239" s="36"/>
      <c r="C1239" s="206" t="s">
        <v>1822</v>
      </c>
      <c r="D1239" s="206" t="s">
        <v>159</v>
      </c>
      <c r="E1239" s="207" t="s">
        <v>1823</v>
      </c>
      <c r="F1239" s="208" t="s">
        <v>1824</v>
      </c>
      <c r="G1239" s="209" t="s">
        <v>154</v>
      </c>
      <c r="H1239" s="210">
        <v>2</v>
      </c>
      <c r="I1239" s="211"/>
      <c r="J1239" s="212">
        <f>ROUND(I1239*H1239,2)</f>
        <v>0</v>
      </c>
      <c r="K1239" s="213"/>
      <c r="L1239" s="214"/>
      <c r="M1239" s="215" t="s">
        <v>19</v>
      </c>
      <c r="N1239" s="216" t="s">
        <v>42</v>
      </c>
      <c r="O1239" s="65"/>
      <c r="P1239" s="185">
        <f>O1239*H1239</f>
        <v>0</v>
      </c>
      <c r="Q1239" s="185">
        <v>2.2000000000000001E-3</v>
      </c>
      <c r="R1239" s="185">
        <f>Q1239*H1239</f>
        <v>4.4000000000000003E-3</v>
      </c>
      <c r="S1239" s="185">
        <v>0</v>
      </c>
      <c r="T1239" s="186">
        <f>S1239*H1239</f>
        <v>0</v>
      </c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R1239" s="187" t="s">
        <v>574</v>
      </c>
      <c r="AT1239" s="187" t="s">
        <v>159</v>
      </c>
      <c r="AU1239" s="187" t="s">
        <v>81</v>
      </c>
      <c r="AY1239" s="18" t="s">
        <v>136</v>
      </c>
      <c r="BE1239" s="188">
        <f>IF(N1239="základní",J1239,0)</f>
        <v>0</v>
      </c>
      <c r="BF1239" s="188">
        <f>IF(N1239="snížená",J1239,0)</f>
        <v>0</v>
      </c>
      <c r="BG1239" s="188">
        <f>IF(N1239="zákl. přenesená",J1239,0)</f>
        <v>0</v>
      </c>
      <c r="BH1239" s="188">
        <f>IF(N1239="sníž. přenesená",J1239,0)</f>
        <v>0</v>
      </c>
      <c r="BI1239" s="188">
        <f>IF(N1239="nulová",J1239,0)</f>
        <v>0</v>
      </c>
      <c r="BJ1239" s="18" t="s">
        <v>79</v>
      </c>
      <c r="BK1239" s="188">
        <f>ROUND(I1239*H1239,2)</f>
        <v>0</v>
      </c>
      <c r="BL1239" s="18" t="s">
        <v>476</v>
      </c>
      <c r="BM1239" s="187" t="s">
        <v>1825</v>
      </c>
    </row>
    <row r="1240" spans="1:65" s="2" customFormat="1" ht="19.5">
      <c r="A1240" s="35"/>
      <c r="B1240" s="36"/>
      <c r="C1240" s="37"/>
      <c r="D1240" s="196" t="s">
        <v>187</v>
      </c>
      <c r="E1240" s="37"/>
      <c r="F1240" s="217" t="s">
        <v>1826</v>
      </c>
      <c r="G1240" s="37"/>
      <c r="H1240" s="37"/>
      <c r="I1240" s="191"/>
      <c r="J1240" s="37"/>
      <c r="K1240" s="37"/>
      <c r="L1240" s="40"/>
      <c r="M1240" s="192"/>
      <c r="N1240" s="193"/>
      <c r="O1240" s="65"/>
      <c r="P1240" s="65"/>
      <c r="Q1240" s="65"/>
      <c r="R1240" s="65"/>
      <c r="S1240" s="65"/>
      <c r="T1240" s="66"/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T1240" s="18" t="s">
        <v>187</v>
      </c>
      <c r="AU1240" s="18" t="s">
        <v>81</v>
      </c>
    </row>
    <row r="1241" spans="1:65" s="2" customFormat="1" ht="24.2" customHeight="1">
      <c r="A1241" s="35"/>
      <c r="B1241" s="36"/>
      <c r="C1241" s="175" t="s">
        <v>1827</v>
      </c>
      <c r="D1241" s="175" t="s">
        <v>138</v>
      </c>
      <c r="E1241" s="176" t="s">
        <v>1828</v>
      </c>
      <c r="F1241" s="177" t="s">
        <v>1829</v>
      </c>
      <c r="G1241" s="178" t="s">
        <v>154</v>
      </c>
      <c r="H1241" s="179">
        <v>2</v>
      </c>
      <c r="I1241" s="180"/>
      <c r="J1241" s="181">
        <f>ROUND(I1241*H1241,2)</f>
        <v>0</v>
      </c>
      <c r="K1241" s="182"/>
      <c r="L1241" s="40"/>
      <c r="M1241" s="183" t="s">
        <v>19</v>
      </c>
      <c r="N1241" s="184" t="s">
        <v>42</v>
      </c>
      <c r="O1241" s="65"/>
      <c r="P1241" s="185">
        <f>O1241*H1241</f>
        <v>0</v>
      </c>
      <c r="Q1241" s="185">
        <v>0</v>
      </c>
      <c r="R1241" s="185">
        <f>Q1241*H1241</f>
        <v>0</v>
      </c>
      <c r="S1241" s="185">
        <v>0</v>
      </c>
      <c r="T1241" s="186">
        <f>S1241*H1241</f>
        <v>0</v>
      </c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R1241" s="187" t="s">
        <v>476</v>
      </c>
      <c r="AT1241" s="187" t="s">
        <v>138</v>
      </c>
      <c r="AU1241" s="187" t="s">
        <v>81</v>
      </c>
      <c r="AY1241" s="18" t="s">
        <v>136</v>
      </c>
      <c r="BE1241" s="188">
        <f>IF(N1241="základní",J1241,0)</f>
        <v>0</v>
      </c>
      <c r="BF1241" s="188">
        <f>IF(N1241="snížená",J1241,0)</f>
        <v>0</v>
      </c>
      <c r="BG1241" s="188">
        <f>IF(N1241="zákl. přenesená",J1241,0)</f>
        <v>0</v>
      </c>
      <c r="BH1241" s="188">
        <f>IF(N1241="sníž. přenesená",J1241,0)</f>
        <v>0</v>
      </c>
      <c r="BI1241" s="188">
        <f>IF(N1241="nulová",J1241,0)</f>
        <v>0</v>
      </c>
      <c r="BJ1241" s="18" t="s">
        <v>79</v>
      </c>
      <c r="BK1241" s="188">
        <f>ROUND(I1241*H1241,2)</f>
        <v>0</v>
      </c>
      <c r="BL1241" s="18" t="s">
        <v>476</v>
      </c>
      <c r="BM1241" s="187" t="s">
        <v>1830</v>
      </c>
    </row>
    <row r="1242" spans="1:65" s="2" customFormat="1" ht="11.25">
      <c r="A1242" s="35"/>
      <c r="B1242" s="36"/>
      <c r="C1242" s="37"/>
      <c r="D1242" s="189" t="s">
        <v>144</v>
      </c>
      <c r="E1242" s="37"/>
      <c r="F1242" s="190" t="s">
        <v>1831</v>
      </c>
      <c r="G1242" s="37"/>
      <c r="H1242" s="37"/>
      <c r="I1242" s="191"/>
      <c r="J1242" s="37"/>
      <c r="K1242" s="37"/>
      <c r="L1242" s="40"/>
      <c r="M1242" s="192"/>
      <c r="N1242" s="193"/>
      <c r="O1242" s="65"/>
      <c r="P1242" s="65"/>
      <c r="Q1242" s="65"/>
      <c r="R1242" s="65"/>
      <c r="S1242" s="65"/>
      <c r="T1242" s="66"/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T1242" s="18" t="s">
        <v>144</v>
      </c>
      <c r="AU1242" s="18" t="s">
        <v>81</v>
      </c>
    </row>
    <row r="1243" spans="1:65" s="2" customFormat="1" ht="24.2" customHeight="1">
      <c r="A1243" s="35"/>
      <c r="B1243" s="36"/>
      <c r="C1243" s="206" t="s">
        <v>1832</v>
      </c>
      <c r="D1243" s="206" t="s">
        <v>159</v>
      </c>
      <c r="E1243" s="207" t="s">
        <v>1833</v>
      </c>
      <c r="F1243" s="208" t="s">
        <v>1834</v>
      </c>
      <c r="G1243" s="209" t="s">
        <v>154</v>
      </c>
      <c r="H1243" s="210">
        <v>2</v>
      </c>
      <c r="I1243" s="211"/>
      <c r="J1243" s="212">
        <f>ROUND(I1243*H1243,2)</f>
        <v>0</v>
      </c>
      <c r="K1243" s="213"/>
      <c r="L1243" s="214"/>
      <c r="M1243" s="215" t="s">
        <v>19</v>
      </c>
      <c r="N1243" s="216" t="s">
        <v>42</v>
      </c>
      <c r="O1243" s="65"/>
      <c r="P1243" s="185">
        <f>O1243*H1243</f>
        <v>0</v>
      </c>
      <c r="Q1243" s="185">
        <v>1.23E-3</v>
      </c>
      <c r="R1243" s="185">
        <f>Q1243*H1243</f>
        <v>2.4599999999999999E-3</v>
      </c>
      <c r="S1243" s="185">
        <v>0</v>
      </c>
      <c r="T1243" s="186">
        <f>S1243*H1243</f>
        <v>0</v>
      </c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R1243" s="187" t="s">
        <v>574</v>
      </c>
      <c r="AT1243" s="187" t="s">
        <v>159</v>
      </c>
      <c r="AU1243" s="187" t="s">
        <v>81</v>
      </c>
      <c r="AY1243" s="18" t="s">
        <v>136</v>
      </c>
      <c r="BE1243" s="188">
        <f>IF(N1243="základní",J1243,0)</f>
        <v>0</v>
      </c>
      <c r="BF1243" s="188">
        <f>IF(N1243="snížená",J1243,0)</f>
        <v>0</v>
      </c>
      <c r="BG1243" s="188">
        <f>IF(N1243="zákl. přenesená",J1243,0)</f>
        <v>0</v>
      </c>
      <c r="BH1243" s="188">
        <f>IF(N1243="sníž. přenesená",J1243,0)</f>
        <v>0</v>
      </c>
      <c r="BI1243" s="188">
        <f>IF(N1243="nulová",J1243,0)</f>
        <v>0</v>
      </c>
      <c r="BJ1243" s="18" t="s">
        <v>79</v>
      </c>
      <c r="BK1243" s="188">
        <f>ROUND(I1243*H1243,2)</f>
        <v>0</v>
      </c>
      <c r="BL1243" s="18" t="s">
        <v>476</v>
      </c>
      <c r="BM1243" s="187" t="s">
        <v>1835</v>
      </c>
    </row>
    <row r="1244" spans="1:65" s="2" customFormat="1" ht="49.15" customHeight="1">
      <c r="A1244" s="35"/>
      <c r="B1244" s="36"/>
      <c r="C1244" s="175" t="s">
        <v>1836</v>
      </c>
      <c r="D1244" s="175" t="s">
        <v>138</v>
      </c>
      <c r="E1244" s="176" t="s">
        <v>1837</v>
      </c>
      <c r="F1244" s="177" t="s">
        <v>1838</v>
      </c>
      <c r="G1244" s="178" t="s">
        <v>634</v>
      </c>
      <c r="H1244" s="179">
        <v>0.05</v>
      </c>
      <c r="I1244" s="180"/>
      <c r="J1244" s="181">
        <f>ROUND(I1244*H1244,2)</f>
        <v>0</v>
      </c>
      <c r="K1244" s="182"/>
      <c r="L1244" s="40"/>
      <c r="M1244" s="183" t="s">
        <v>19</v>
      </c>
      <c r="N1244" s="184" t="s">
        <v>42</v>
      </c>
      <c r="O1244" s="65"/>
      <c r="P1244" s="185">
        <f>O1244*H1244</f>
        <v>0</v>
      </c>
      <c r="Q1244" s="185">
        <v>0</v>
      </c>
      <c r="R1244" s="185">
        <f>Q1244*H1244</f>
        <v>0</v>
      </c>
      <c r="S1244" s="185">
        <v>0</v>
      </c>
      <c r="T1244" s="186">
        <f>S1244*H1244</f>
        <v>0</v>
      </c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  <c r="AR1244" s="187" t="s">
        <v>476</v>
      </c>
      <c r="AT1244" s="187" t="s">
        <v>138</v>
      </c>
      <c r="AU1244" s="187" t="s">
        <v>81</v>
      </c>
      <c r="AY1244" s="18" t="s">
        <v>136</v>
      </c>
      <c r="BE1244" s="188">
        <f>IF(N1244="základní",J1244,0)</f>
        <v>0</v>
      </c>
      <c r="BF1244" s="188">
        <f>IF(N1244="snížená",J1244,0)</f>
        <v>0</v>
      </c>
      <c r="BG1244" s="188">
        <f>IF(N1244="zákl. přenesená",J1244,0)</f>
        <v>0</v>
      </c>
      <c r="BH1244" s="188">
        <f>IF(N1244="sníž. přenesená",J1244,0)</f>
        <v>0</v>
      </c>
      <c r="BI1244" s="188">
        <f>IF(N1244="nulová",J1244,0)</f>
        <v>0</v>
      </c>
      <c r="BJ1244" s="18" t="s">
        <v>79</v>
      </c>
      <c r="BK1244" s="188">
        <f>ROUND(I1244*H1244,2)</f>
        <v>0</v>
      </c>
      <c r="BL1244" s="18" t="s">
        <v>476</v>
      </c>
      <c r="BM1244" s="187" t="s">
        <v>1839</v>
      </c>
    </row>
    <row r="1245" spans="1:65" s="2" customFormat="1" ht="11.25">
      <c r="A1245" s="35"/>
      <c r="B1245" s="36"/>
      <c r="C1245" s="37"/>
      <c r="D1245" s="189" t="s">
        <v>144</v>
      </c>
      <c r="E1245" s="37"/>
      <c r="F1245" s="190" t="s">
        <v>1840</v>
      </c>
      <c r="G1245" s="37"/>
      <c r="H1245" s="37"/>
      <c r="I1245" s="191"/>
      <c r="J1245" s="37"/>
      <c r="K1245" s="37"/>
      <c r="L1245" s="40"/>
      <c r="M1245" s="192"/>
      <c r="N1245" s="193"/>
      <c r="O1245" s="65"/>
      <c r="P1245" s="65"/>
      <c r="Q1245" s="65"/>
      <c r="R1245" s="65"/>
      <c r="S1245" s="65"/>
      <c r="T1245" s="66"/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T1245" s="18" t="s">
        <v>144</v>
      </c>
      <c r="AU1245" s="18" t="s">
        <v>81</v>
      </c>
    </row>
    <row r="1246" spans="1:65" s="12" customFormat="1" ht="22.9" customHeight="1">
      <c r="B1246" s="159"/>
      <c r="C1246" s="160"/>
      <c r="D1246" s="161" t="s">
        <v>70</v>
      </c>
      <c r="E1246" s="173" t="s">
        <v>1841</v>
      </c>
      <c r="F1246" s="173" t="s">
        <v>1842</v>
      </c>
      <c r="G1246" s="160"/>
      <c r="H1246" s="160"/>
      <c r="I1246" s="163"/>
      <c r="J1246" s="174">
        <f>BK1246</f>
        <v>0</v>
      </c>
      <c r="K1246" s="160"/>
      <c r="L1246" s="165"/>
      <c r="M1246" s="166"/>
      <c r="N1246" s="167"/>
      <c r="O1246" s="167"/>
      <c r="P1246" s="168">
        <f>SUM(P1247:P1254)</f>
        <v>0</v>
      </c>
      <c r="Q1246" s="167"/>
      <c r="R1246" s="168">
        <f>SUM(R1247:R1254)</f>
        <v>2.5579999999999999E-2</v>
      </c>
      <c r="S1246" s="167"/>
      <c r="T1246" s="169">
        <f>SUM(T1247:T1254)</f>
        <v>8.3169999999999994E-2</v>
      </c>
      <c r="AR1246" s="170" t="s">
        <v>81</v>
      </c>
      <c r="AT1246" s="171" t="s">
        <v>70</v>
      </c>
      <c r="AU1246" s="171" t="s">
        <v>79</v>
      </c>
      <c r="AY1246" s="170" t="s">
        <v>136</v>
      </c>
      <c r="BK1246" s="172">
        <f>SUM(BK1247:BK1254)</f>
        <v>0</v>
      </c>
    </row>
    <row r="1247" spans="1:65" s="2" customFormat="1" ht="24.2" customHeight="1">
      <c r="A1247" s="35"/>
      <c r="B1247" s="36"/>
      <c r="C1247" s="175" t="s">
        <v>1843</v>
      </c>
      <c r="D1247" s="175" t="s">
        <v>138</v>
      </c>
      <c r="E1247" s="176" t="s">
        <v>1844</v>
      </c>
      <c r="F1247" s="177" t="s">
        <v>1845</v>
      </c>
      <c r="G1247" s="178" t="s">
        <v>141</v>
      </c>
      <c r="H1247" s="179">
        <v>1</v>
      </c>
      <c r="I1247" s="180"/>
      <c r="J1247" s="181">
        <f>ROUND(I1247*H1247,2)</f>
        <v>0</v>
      </c>
      <c r="K1247" s="182"/>
      <c r="L1247" s="40"/>
      <c r="M1247" s="183" t="s">
        <v>19</v>
      </c>
      <c r="N1247" s="184" t="s">
        <v>42</v>
      </c>
      <c r="O1247" s="65"/>
      <c r="P1247" s="185">
        <f>O1247*H1247</f>
        <v>0</v>
      </c>
      <c r="Q1247" s="185">
        <v>0</v>
      </c>
      <c r="R1247" s="185">
        <f>Q1247*H1247</f>
        <v>0</v>
      </c>
      <c r="S1247" s="185">
        <v>8.3169999999999994E-2</v>
      </c>
      <c r="T1247" s="186">
        <f>S1247*H1247</f>
        <v>8.3169999999999994E-2</v>
      </c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R1247" s="187" t="s">
        <v>476</v>
      </c>
      <c r="AT1247" s="187" t="s">
        <v>138</v>
      </c>
      <c r="AU1247" s="187" t="s">
        <v>81</v>
      </c>
      <c r="AY1247" s="18" t="s">
        <v>136</v>
      </c>
      <c r="BE1247" s="188">
        <f>IF(N1247="základní",J1247,0)</f>
        <v>0</v>
      </c>
      <c r="BF1247" s="188">
        <f>IF(N1247="snížená",J1247,0)</f>
        <v>0</v>
      </c>
      <c r="BG1247" s="188">
        <f>IF(N1247="zákl. přenesená",J1247,0)</f>
        <v>0</v>
      </c>
      <c r="BH1247" s="188">
        <f>IF(N1247="sníž. přenesená",J1247,0)</f>
        <v>0</v>
      </c>
      <c r="BI1247" s="188">
        <f>IF(N1247="nulová",J1247,0)</f>
        <v>0</v>
      </c>
      <c r="BJ1247" s="18" t="s">
        <v>79</v>
      </c>
      <c r="BK1247" s="188">
        <f>ROUND(I1247*H1247,2)</f>
        <v>0</v>
      </c>
      <c r="BL1247" s="18" t="s">
        <v>476</v>
      </c>
      <c r="BM1247" s="187" t="s">
        <v>1846</v>
      </c>
    </row>
    <row r="1248" spans="1:65" s="2" customFormat="1" ht="11.25">
      <c r="A1248" s="35"/>
      <c r="B1248" s="36"/>
      <c r="C1248" s="37"/>
      <c r="D1248" s="189" t="s">
        <v>144</v>
      </c>
      <c r="E1248" s="37"/>
      <c r="F1248" s="190" t="s">
        <v>1847</v>
      </c>
      <c r="G1248" s="37"/>
      <c r="H1248" s="37"/>
      <c r="I1248" s="191"/>
      <c r="J1248" s="37"/>
      <c r="K1248" s="37"/>
      <c r="L1248" s="40"/>
      <c r="M1248" s="192"/>
      <c r="N1248" s="193"/>
      <c r="O1248" s="65"/>
      <c r="P1248" s="65"/>
      <c r="Q1248" s="65"/>
      <c r="R1248" s="65"/>
      <c r="S1248" s="65"/>
      <c r="T1248" s="66"/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T1248" s="18" t="s">
        <v>144</v>
      </c>
      <c r="AU1248" s="18" t="s">
        <v>81</v>
      </c>
    </row>
    <row r="1249" spans="1:65" s="13" customFormat="1" ht="11.25">
      <c r="B1249" s="194"/>
      <c r="C1249" s="195"/>
      <c r="D1249" s="196" t="s">
        <v>157</v>
      </c>
      <c r="E1249" s="197" t="s">
        <v>19</v>
      </c>
      <c r="F1249" s="198" t="s">
        <v>1848</v>
      </c>
      <c r="G1249" s="195"/>
      <c r="H1249" s="199">
        <v>1</v>
      </c>
      <c r="I1249" s="200"/>
      <c r="J1249" s="195"/>
      <c r="K1249" s="195"/>
      <c r="L1249" s="201"/>
      <c r="M1249" s="202"/>
      <c r="N1249" s="203"/>
      <c r="O1249" s="203"/>
      <c r="P1249" s="203"/>
      <c r="Q1249" s="203"/>
      <c r="R1249" s="203"/>
      <c r="S1249" s="203"/>
      <c r="T1249" s="204"/>
      <c r="AT1249" s="205" t="s">
        <v>157</v>
      </c>
      <c r="AU1249" s="205" t="s">
        <v>81</v>
      </c>
      <c r="AV1249" s="13" t="s">
        <v>81</v>
      </c>
      <c r="AW1249" s="13" t="s">
        <v>32</v>
      </c>
      <c r="AX1249" s="13" t="s">
        <v>71</v>
      </c>
      <c r="AY1249" s="205" t="s">
        <v>136</v>
      </c>
    </row>
    <row r="1250" spans="1:65" s="2" customFormat="1" ht="37.9" customHeight="1">
      <c r="A1250" s="35"/>
      <c r="B1250" s="36"/>
      <c r="C1250" s="175" t="s">
        <v>1849</v>
      </c>
      <c r="D1250" s="175" t="s">
        <v>138</v>
      </c>
      <c r="E1250" s="176" t="s">
        <v>1850</v>
      </c>
      <c r="F1250" s="177" t="s">
        <v>1851</v>
      </c>
      <c r="G1250" s="178" t="s">
        <v>141</v>
      </c>
      <c r="H1250" s="179">
        <v>1</v>
      </c>
      <c r="I1250" s="180"/>
      <c r="J1250" s="181">
        <f>ROUND(I1250*H1250,2)</f>
        <v>0</v>
      </c>
      <c r="K1250" s="182"/>
      <c r="L1250" s="40"/>
      <c r="M1250" s="183" t="s">
        <v>19</v>
      </c>
      <c r="N1250" s="184" t="s">
        <v>42</v>
      </c>
      <c r="O1250" s="65"/>
      <c r="P1250" s="185">
        <f>O1250*H1250</f>
        <v>0</v>
      </c>
      <c r="Q1250" s="185">
        <v>3.5799999999999998E-3</v>
      </c>
      <c r="R1250" s="185">
        <f>Q1250*H1250</f>
        <v>3.5799999999999998E-3</v>
      </c>
      <c r="S1250" s="185">
        <v>0</v>
      </c>
      <c r="T1250" s="186">
        <f>S1250*H1250</f>
        <v>0</v>
      </c>
      <c r="U1250" s="35"/>
      <c r="V1250" s="35"/>
      <c r="W1250" s="35"/>
      <c r="X1250" s="35"/>
      <c r="Y1250" s="35"/>
      <c r="Z1250" s="35"/>
      <c r="AA1250" s="35"/>
      <c r="AB1250" s="35"/>
      <c r="AC1250" s="35"/>
      <c r="AD1250" s="35"/>
      <c r="AE1250" s="35"/>
      <c r="AR1250" s="187" t="s">
        <v>476</v>
      </c>
      <c r="AT1250" s="187" t="s">
        <v>138</v>
      </c>
      <c r="AU1250" s="187" t="s">
        <v>81</v>
      </c>
      <c r="AY1250" s="18" t="s">
        <v>136</v>
      </c>
      <c r="BE1250" s="188">
        <f>IF(N1250="základní",J1250,0)</f>
        <v>0</v>
      </c>
      <c r="BF1250" s="188">
        <f>IF(N1250="snížená",J1250,0)</f>
        <v>0</v>
      </c>
      <c r="BG1250" s="188">
        <f>IF(N1250="zákl. přenesená",J1250,0)</f>
        <v>0</v>
      </c>
      <c r="BH1250" s="188">
        <f>IF(N1250="sníž. přenesená",J1250,0)</f>
        <v>0</v>
      </c>
      <c r="BI1250" s="188">
        <f>IF(N1250="nulová",J1250,0)</f>
        <v>0</v>
      </c>
      <c r="BJ1250" s="18" t="s">
        <v>79</v>
      </c>
      <c r="BK1250" s="188">
        <f>ROUND(I1250*H1250,2)</f>
        <v>0</v>
      </c>
      <c r="BL1250" s="18" t="s">
        <v>476</v>
      </c>
      <c r="BM1250" s="187" t="s">
        <v>1852</v>
      </c>
    </row>
    <row r="1251" spans="1:65" s="2" customFormat="1" ht="11.25">
      <c r="A1251" s="35"/>
      <c r="B1251" s="36"/>
      <c r="C1251" s="37"/>
      <c r="D1251" s="189" t="s">
        <v>144</v>
      </c>
      <c r="E1251" s="37"/>
      <c r="F1251" s="190" t="s">
        <v>1853</v>
      </c>
      <c r="G1251" s="37"/>
      <c r="H1251" s="37"/>
      <c r="I1251" s="191"/>
      <c r="J1251" s="37"/>
      <c r="K1251" s="37"/>
      <c r="L1251" s="40"/>
      <c r="M1251" s="192"/>
      <c r="N1251" s="193"/>
      <c r="O1251" s="65"/>
      <c r="P1251" s="65"/>
      <c r="Q1251" s="65"/>
      <c r="R1251" s="65"/>
      <c r="S1251" s="65"/>
      <c r="T1251" s="66"/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T1251" s="18" t="s">
        <v>144</v>
      </c>
      <c r="AU1251" s="18" t="s">
        <v>81</v>
      </c>
    </row>
    <row r="1252" spans="1:65" s="2" customFormat="1" ht="16.5" customHeight="1">
      <c r="A1252" s="35"/>
      <c r="B1252" s="36"/>
      <c r="C1252" s="206" t="s">
        <v>1854</v>
      </c>
      <c r="D1252" s="206" t="s">
        <v>159</v>
      </c>
      <c r="E1252" s="207" t="s">
        <v>1855</v>
      </c>
      <c r="F1252" s="208" t="s">
        <v>1856</v>
      </c>
      <c r="G1252" s="209" t="s">
        <v>141</v>
      </c>
      <c r="H1252" s="210">
        <v>1</v>
      </c>
      <c r="I1252" s="211"/>
      <c r="J1252" s="212">
        <f>ROUND(I1252*H1252,2)</f>
        <v>0</v>
      </c>
      <c r="K1252" s="213"/>
      <c r="L1252" s="214"/>
      <c r="M1252" s="215" t="s">
        <v>19</v>
      </c>
      <c r="N1252" s="216" t="s">
        <v>42</v>
      </c>
      <c r="O1252" s="65"/>
      <c r="P1252" s="185">
        <f>O1252*H1252</f>
        <v>0</v>
      </c>
      <c r="Q1252" s="185">
        <v>2.1999999999999999E-2</v>
      </c>
      <c r="R1252" s="185">
        <f>Q1252*H1252</f>
        <v>2.1999999999999999E-2</v>
      </c>
      <c r="S1252" s="185">
        <v>0</v>
      </c>
      <c r="T1252" s="186">
        <f>S1252*H1252</f>
        <v>0</v>
      </c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R1252" s="187" t="s">
        <v>574</v>
      </c>
      <c r="AT1252" s="187" t="s">
        <v>159</v>
      </c>
      <c r="AU1252" s="187" t="s">
        <v>81</v>
      </c>
      <c r="AY1252" s="18" t="s">
        <v>136</v>
      </c>
      <c r="BE1252" s="188">
        <f>IF(N1252="základní",J1252,0)</f>
        <v>0</v>
      </c>
      <c r="BF1252" s="188">
        <f>IF(N1252="snížená",J1252,0)</f>
        <v>0</v>
      </c>
      <c r="BG1252" s="188">
        <f>IF(N1252="zákl. přenesená",J1252,0)</f>
        <v>0</v>
      </c>
      <c r="BH1252" s="188">
        <f>IF(N1252="sníž. přenesená",J1252,0)</f>
        <v>0</v>
      </c>
      <c r="BI1252" s="188">
        <f>IF(N1252="nulová",J1252,0)</f>
        <v>0</v>
      </c>
      <c r="BJ1252" s="18" t="s">
        <v>79</v>
      </c>
      <c r="BK1252" s="188">
        <f>ROUND(I1252*H1252,2)</f>
        <v>0</v>
      </c>
      <c r="BL1252" s="18" t="s">
        <v>476</v>
      </c>
      <c r="BM1252" s="187" t="s">
        <v>1857</v>
      </c>
    </row>
    <row r="1253" spans="1:65" s="2" customFormat="1" ht="49.15" customHeight="1">
      <c r="A1253" s="35"/>
      <c r="B1253" s="36"/>
      <c r="C1253" s="175" t="s">
        <v>1858</v>
      </c>
      <c r="D1253" s="175" t="s">
        <v>138</v>
      </c>
      <c r="E1253" s="176" t="s">
        <v>1859</v>
      </c>
      <c r="F1253" s="177" t="s">
        <v>1860</v>
      </c>
      <c r="G1253" s="178" t="s">
        <v>634</v>
      </c>
      <c r="H1253" s="179">
        <v>2.5999999999999999E-2</v>
      </c>
      <c r="I1253" s="180"/>
      <c r="J1253" s="181">
        <f>ROUND(I1253*H1253,2)</f>
        <v>0</v>
      </c>
      <c r="K1253" s="182"/>
      <c r="L1253" s="40"/>
      <c r="M1253" s="183" t="s">
        <v>19</v>
      </c>
      <c r="N1253" s="184" t="s">
        <v>42</v>
      </c>
      <c r="O1253" s="65"/>
      <c r="P1253" s="185">
        <f>O1253*H1253</f>
        <v>0</v>
      </c>
      <c r="Q1253" s="185">
        <v>0</v>
      </c>
      <c r="R1253" s="185">
        <f>Q1253*H1253</f>
        <v>0</v>
      </c>
      <c r="S1253" s="185">
        <v>0</v>
      </c>
      <c r="T1253" s="186">
        <f>S1253*H1253</f>
        <v>0</v>
      </c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R1253" s="187" t="s">
        <v>476</v>
      </c>
      <c r="AT1253" s="187" t="s">
        <v>138</v>
      </c>
      <c r="AU1253" s="187" t="s">
        <v>81</v>
      </c>
      <c r="AY1253" s="18" t="s">
        <v>136</v>
      </c>
      <c r="BE1253" s="188">
        <f>IF(N1253="základní",J1253,0)</f>
        <v>0</v>
      </c>
      <c r="BF1253" s="188">
        <f>IF(N1253="snížená",J1253,0)</f>
        <v>0</v>
      </c>
      <c r="BG1253" s="188">
        <f>IF(N1253="zákl. přenesená",J1253,0)</f>
        <v>0</v>
      </c>
      <c r="BH1253" s="188">
        <f>IF(N1253="sníž. přenesená",J1253,0)</f>
        <v>0</v>
      </c>
      <c r="BI1253" s="188">
        <f>IF(N1253="nulová",J1253,0)</f>
        <v>0</v>
      </c>
      <c r="BJ1253" s="18" t="s">
        <v>79</v>
      </c>
      <c r="BK1253" s="188">
        <f>ROUND(I1253*H1253,2)</f>
        <v>0</v>
      </c>
      <c r="BL1253" s="18" t="s">
        <v>476</v>
      </c>
      <c r="BM1253" s="187" t="s">
        <v>1861</v>
      </c>
    </row>
    <row r="1254" spans="1:65" s="2" customFormat="1" ht="11.25">
      <c r="A1254" s="35"/>
      <c r="B1254" s="36"/>
      <c r="C1254" s="37"/>
      <c r="D1254" s="189" t="s">
        <v>144</v>
      </c>
      <c r="E1254" s="37"/>
      <c r="F1254" s="190" t="s">
        <v>1862</v>
      </c>
      <c r="G1254" s="37"/>
      <c r="H1254" s="37"/>
      <c r="I1254" s="191"/>
      <c r="J1254" s="37"/>
      <c r="K1254" s="37"/>
      <c r="L1254" s="40"/>
      <c r="M1254" s="192"/>
      <c r="N1254" s="193"/>
      <c r="O1254" s="65"/>
      <c r="P1254" s="65"/>
      <c r="Q1254" s="65"/>
      <c r="R1254" s="65"/>
      <c r="S1254" s="65"/>
      <c r="T1254" s="66"/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T1254" s="18" t="s">
        <v>144</v>
      </c>
      <c r="AU1254" s="18" t="s">
        <v>81</v>
      </c>
    </row>
    <row r="1255" spans="1:65" s="12" customFormat="1" ht="22.9" customHeight="1">
      <c r="B1255" s="159"/>
      <c r="C1255" s="160"/>
      <c r="D1255" s="161" t="s">
        <v>70</v>
      </c>
      <c r="E1255" s="173" t="s">
        <v>1863</v>
      </c>
      <c r="F1255" s="173" t="s">
        <v>1864</v>
      </c>
      <c r="G1255" s="160"/>
      <c r="H1255" s="160"/>
      <c r="I1255" s="163"/>
      <c r="J1255" s="174">
        <f>BK1255</f>
        <v>0</v>
      </c>
      <c r="K1255" s="160"/>
      <c r="L1255" s="165"/>
      <c r="M1255" s="166"/>
      <c r="N1255" s="167"/>
      <c r="O1255" s="167"/>
      <c r="P1255" s="168">
        <f>SUM(P1256:P1267)</f>
        <v>0</v>
      </c>
      <c r="Q1255" s="167"/>
      <c r="R1255" s="168">
        <f>SUM(R1256:R1267)</f>
        <v>5.6252625000000001E-2</v>
      </c>
      <c r="S1255" s="167"/>
      <c r="T1255" s="169">
        <f>SUM(T1256:T1267)</f>
        <v>0</v>
      </c>
      <c r="AR1255" s="170" t="s">
        <v>81</v>
      </c>
      <c r="AT1255" s="171" t="s">
        <v>70</v>
      </c>
      <c r="AU1255" s="171" t="s">
        <v>79</v>
      </c>
      <c r="AY1255" s="170" t="s">
        <v>136</v>
      </c>
      <c r="BK1255" s="172">
        <f>SUM(BK1256:BK1267)</f>
        <v>0</v>
      </c>
    </row>
    <row r="1256" spans="1:65" s="2" customFormat="1" ht="24.2" customHeight="1">
      <c r="A1256" s="35"/>
      <c r="B1256" s="36"/>
      <c r="C1256" s="175" t="s">
        <v>1865</v>
      </c>
      <c r="D1256" s="175" t="s">
        <v>138</v>
      </c>
      <c r="E1256" s="176" t="s">
        <v>1866</v>
      </c>
      <c r="F1256" s="177" t="s">
        <v>1867</v>
      </c>
      <c r="G1256" s="178" t="s">
        <v>141</v>
      </c>
      <c r="H1256" s="179">
        <v>346.17</v>
      </c>
      <c r="I1256" s="180"/>
      <c r="J1256" s="181">
        <f>ROUND(I1256*H1256,2)</f>
        <v>0</v>
      </c>
      <c r="K1256" s="182"/>
      <c r="L1256" s="40"/>
      <c r="M1256" s="183" t="s">
        <v>19</v>
      </c>
      <c r="N1256" s="184" t="s">
        <v>42</v>
      </c>
      <c r="O1256" s="65"/>
      <c r="P1256" s="185">
        <f>O1256*H1256</f>
        <v>0</v>
      </c>
      <c r="Q1256" s="185">
        <v>1.6249999999999999E-4</v>
      </c>
      <c r="R1256" s="185">
        <f>Q1256*H1256</f>
        <v>5.6252625000000001E-2</v>
      </c>
      <c r="S1256" s="185">
        <v>0</v>
      </c>
      <c r="T1256" s="186">
        <f>S1256*H1256</f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187" t="s">
        <v>476</v>
      </c>
      <c r="AT1256" s="187" t="s">
        <v>138</v>
      </c>
      <c r="AU1256" s="187" t="s">
        <v>81</v>
      </c>
      <c r="AY1256" s="18" t="s">
        <v>136</v>
      </c>
      <c r="BE1256" s="188">
        <f>IF(N1256="základní",J1256,0)</f>
        <v>0</v>
      </c>
      <c r="BF1256" s="188">
        <f>IF(N1256="snížená",J1256,0)</f>
        <v>0</v>
      </c>
      <c r="BG1256" s="188">
        <f>IF(N1256="zákl. přenesená",J1256,0)</f>
        <v>0</v>
      </c>
      <c r="BH1256" s="188">
        <f>IF(N1256="sníž. přenesená",J1256,0)</f>
        <v>0</v>
      </c>
      <c r="BI1256" s="188">
        <f>IF(N1256="nulová",J1256,0)</f>
        <v>0</v>
      </c>
      <c r="BJ1256" s="18" t="s">
        <v>79</v>
      </c>
      <c r="BK1256" s="188">
        <f>ROUND(I1256*H1256,2)</f>
        <v>0</v>
      </c>
      <c r="BL1256" s="18" t="s">
        <v>476</v>
      </c>
      <c r="BM1256" s="187" t="s">
        <v>1868</v>
      </c>
    </row>
    <row r="1257" spans="1:65" s="2" customFormat="1" ht="11.25">
      <c r="A1257" s="35"/>
      <c r="B1257" s="36"/>
      <c r="C1257" s="37"/>
      <c r="D1257" s="189" t="s">
        <v>144</v>
      </c>
      <c r="E1257" s="37"/>
      <c r="F1257" s="190" t="s">
        <v>1869</v>
      </c>
      <c r="G1257" s="37"/>
      <c r="H1257" s="37"/>
      <c r="I1257" s="191"/>
      <c r="J1257" s="37"/>
      <c r="K1257" s="37"/>
      <c r="L1257" s="40"/>
      <c r="M1257" s="192"/>
      <c r="N1257" s="193"/>
      <c r="O1257" s="65"/>
      <c r="P1257" s="65"/>
      <c r="Q1257" s="65"/>
      <c r="R1257" s="65"/>
      <c r="S1257" s="65"/>
      <c r="T1257" s="66"/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T1257" s="18" t="s">
        <v>144</v>
      </c>
      <c r="AU1257" s="18" t="s">
        <v>81</v>
      </c>
    </row>
    <row r="1258" spans="1:65" s="14" customFormat="1" ht="11.25">
      <c r="B1258" s="218"/>
      <c r="C1258" s="219"/>
      <c r="D1258" s="196" t="s">
        <v>157</v>
      </c>
      <c r="E1258" s="220" t="s">
        <v>19</v>
      </c>
      <c r="F1258" s="221" t="s">
        <v>223</v>
      </c>
      <c r="G1258" s="219"/>
      <c r="H1258" s="220" t="s">
        <v>19</v>
      </c>
      <c r="I1258" s="222"/>
      <c r="J1258" s="219"/>
      <c r="K1258" s="219"/>
      <c r="L1258" s="223"/>
      <c r="M1258" s="224"/>
      <c r="N1258" s="225"/>
      <c r="O1258" s="225"/>
      <c r="P1258" s="225"/>
      <c r="Q1258" s="225"/>
      <c r="R1258" s="225"/>
      <c r="S1258" s="225"/>
      <c r="T1258" s="226"/>
      <c r="AT1258" s="227" t="s">
        <v>157</v>
      </c>
      <c r="AU1258" s="227" t="s">
        <v>81</v>
      </c>
      <c r="AV1258" s="14" t="s">
        <v>79</v>
      </c>
      <c r="AW1258" s="14" t="s">
        <v>32</v>
      </c>
      <c r="AX1258" s="14" t="s">
        <v>71</v>
      </c>
      <c r="AY1258" s="227" t="s">
        <v>136</v>
      </c>
    </row>
    <row r="1259" spans="1:65" s="13" customFormat="1" ht="11.25">
      <c r="B1259" s="194"/>
      <c r="C1259" s="195"/>
      <c r="D1259" s="196" t="s">
        <v>157</v>
      </c>
      <c r="E1259" s="197" t="s">
        <v>19</v>
      </c>
      <c r="F1259" s="198" t="s">
        <v>459</v>
      </c>
      <c r="G1259" s="195"/>
      <c r="H1259" s="199">
        <v>48.18</v>
      </c>
      <c r="I1259" s="200"/>
      <c r="J1259" s="195"/>
      <c r="K1259" s="195"/>
      <c r="L1259" s="201"/>
      <c r="M1259" s="202"/>
      <c r="N1259" s="203"/>
      <c r="O1259" s="203"/>
      <c r="P1259" s="203"/>
      <c r="Q1259" s="203"/>
      <c r="R1259" s="203"/>
      <c r="S1259" s="203"/>
      <c r="T1259" s="204"/>
      <c r="AT1259" s="205" t="s">
        <v>157</v>
      </c>
      <c r="AU1259" s="205" t="s">
        <v>81</v>
      </c>
      <c r="AV1259" s="13" t="s">
        <v>81</v>
      </c>
      <c r="AW1259" s="13" t="s">
        <v>32</v>
      </c>
      <c r="AX1259" s="13" t="s">
        <v>71</v>
      </c>
      <c r="AY1259" s="205" t="s">
        <v>136</v>
      </c>
    </row>
    <row r="1260" spans="1:65" s="13" customFormat="1" ht="11.25">
      <c r="B1260" s="194"/>
      <c r="C1260" s="195"/>
      <c r="D1260" s="196" t="s">
        <v>157</v>
      </c>
      <c r="E1260" s="197" t="s">
        <v>19</v>
      </c>
      <c r="F1260" s="198" t="s">
        <v>460</v>
      </c>
      <c r="G1260" s="195"/>
      <c r="H1260" s="199">
        <v>66.33</v>
      </c>
      <c r="I1260" s="200"/>
      <c r="J1260" s="195"/>
      <c r="K1260" s="195"/>
      <c r="L1260" s="201"/>
      <c r="M1260" s="202"/>
      <c r="N1260" s="203"/>
      <c r="O1260" s="203"/>
      <c r="P1260" s="203"/>
      <c r="Q1260" s="203"/>
      <c r="R1260" s="203"/>
      <c r="S1260" s="203"/>
      <c r="T1260" s="204"/>
      <c r="AT1260" s="205" t="s">
        <v>157</v>
      </c>
      <c r="AU1260" s="205" t="s">
        <v>81</v>
      </c>
      <c r="AV1260" s="13" t="s">
        <v>81</v>
      </c>
      <c r="AW1260" s="13" t="s">
        <v>32</v>
      </c>
      <c r="AX1260" s="13" t="s">
        <v>71</v>
      </c>
      <c r="AY1260" s="205" t="s">
        <v>136</v>
      </c>
    </row>
    <row r="1261" spans="1:65" s="14" customFormat="1" ht="11.25">
      <c r="B1261" s="218"/>
      <c r="C1261" s="219"/>
      <c r="D1261" s="196" t="s">
        <v>157</v>
      </c>
      <c r="E1261" s="220" t="s">
        <v>19</v>
      </c>
      <c r="F1261" s="221" t="s">
        <v>252</v>
      </c>
      <c r="G1261" s="219"/>
      <c r="H1261" s="220" t="s">
        <v>19</v>
      </c>
      <c r="I1261" s="222"/>
      <c r="J1261" s="219"/>
      <c r="K1261" s="219"/>
      <c r="L1261" s="223"/>
      <c r="M1261" s="224"/>
      <c r="N1261" s="225"/>
      <c r="O1261" s="225"/>
      <c r="P1261" s="225"/>
      <c r="Q1261" s="225"/>
      <c r="R1261" s="225"/>
      <c r="S1261" s="225"/>
      <c r="T1261" s="226"/>
      <c r="AT1261" s="227" t="s">
        <v>157</v>
      </c>
      <c r="AU1261" s="227" t="s">
        <v>81</v>
      </c>
      <c r="AV1261" s="14" t="s">
        <v>79</v>
      </c>
      <c r="AW1261" s="14" t="s">
        <v>32</v>
      </c>
      <c r="AX1261" s="14" t="s">
        <v>71</v>
      </c>
      <c r="AY1261" s="227" t="s">
        <v>136</v>
      </c>
    </row>
    <row r="1262" spans="1:65" s="13" customFormat="1" ht="11.25">
      <c r="B1262" s="194"/>
      <c r="C1262" s="195"/>
      <c r="D1262" s="196" t="s">
        <v>157</v>
      </c>
      <c r="E1262" s="197" t="s">
        <v>19</v>
      </c>
      <c r="F1262" s="198" t="s">
        <v>465</v>
      </c>
      <c r="G1262" s="195"/>
      <c r="H1262" s="199">
        <v>52.47</v>
      </c>
      <c r="I1262" s="200"/>
      <c r="J1262" s="195"/>
      <c r="K1262" s="195"/>
      <c r="L1262" s="201"/>
      <c r="M1262" s="202"/>
      <c r="N1262" s="203"/>
      <c r="O1262" s="203"/>
      <c r="P1262" s="203"/>
      <c r="Q1262" s="203"/>
      <c r="R1262" s="203"/>
      <c r="S1262" s="203"/>
      <c r="T1262" s="204"/>
      <c r="AT1262" s="205" t="s">
        <v>157</v>
      </c>
      <c r="AU1262" s="205" t="s">
        <v>81</v>
      </c>
      <c r="AV1262" s="13" t="s">
        <v>81</v>
      </c>
      <c r="AW1262" s="13" t="s">
        <v>32</v>
      </c>
      <c r="AX1262" s="13" t="s">
        <v>71</v>
      </c>
      <c r="AY1262" s="205" t="s">
        <v>136</v>
      </c>
    </row>
    <row r="1263" spans="1:65" s="13" customFormat="1" ht="11.25">
      <c r="B1263" s="194"/>
      <c r="C1263" s="195"/>
      <c r="D1263" s="196" t="s">
        <v>157</v>
      </c>
      <c r="E1263" s="197" t="s">
        <v>19</v>
      </c>
      <c r="F1263" s="198" t="s">
        <v>467</v>
      </c>
      <c r="G1263" s="195"/>
      <c r="H1263" s="199">
        <v>66.33</v>
      </c>
      <c r="I1263" s="200"/>
      <c r="J1263" s="195"/>
      <c r="K1263" s="195"/>
      <c r="L1263" s="201"/>
      <c r="M1263" s="202"/>
      <c r="N1263" s="203"/>
      <c r="O1263" s="203"/>
      <c r="P1263" s="203"/>
      <c r="Q1263" s="203"/>
      <c r="R1263" s="203"/>
      <c r="S1263" s="203"/>
      <c r="T1263" s="204"/>
      <c r="AT1263" s="205" t="s">
        <v>157</v>
      </c>
      <c r="AU1263" s="205" t="s">
        <v>81</v>
      </c>
      <c r="AV1263" s="13" t="s">
        <v>81</v>
      </c>
      <c r="AW1263" s="13" t="s">
        <v>32</v>
      </c>
      <c r="AX1263" s="13" t="s">
        <v>71</v>
      </c>
      <c r="AY1263" s="205" t="s">
        <v>136</v>
      </c>
    </row>
    <row r="1264" spans="1:65" s="13" customFormat="1" ht="11.25">
      <c r="B1264" s="194"/>
      <c r="C1264" s="195"/>
      <c r="D1264" s="196" t="s">
        <v>157</v>
      </c>
      <c r="E1264" s="197" t="s">
        <v>19</v>
      </c>
      <c r="F1264" s="198" t="s">
        <v>468</v>
      </c>
      <c r="G1264" s="195"/>
      <c r="H1264" s="199">
        <v>48.18</v>
      </c>
      <c r="I1264" s="200"/>
      <c r="J1264" s="195"/>
      <c r="K1264" s="195"/>
      <c r="L1264" s="201"/>
      <c r="M1264" s="202"/>
      <c r="N1264" s="203"/>
      <c r="O1264" s="203"/>
      <c r="P1264" s="203"/>
      <c r="Q1264" s="203"/>
      <c r="R1264" s="203"/>
      <c r="S1264" s="203"/>
      <c r="T1264" s="204"/>
      <c r="AT1264" s="205" t="s">
        <v>157</v>
      </c>
      <c r="AU1264" s="205" t="s">
        <v>81</v>
      </c>
      <c r="AV1264" s="13" t="s">
        <v>81</v>
      </c>
      <c r="AW1264" s="13" t="s">
        <v>32</v>
      </c>
      <c r="AX1264" s="13" t="s">
        <v>71</v>
      </c>
      <c r="AY1264" s="205" t="s">
        <v>136</v>
      </c>
    </row>
    <row r="1265" spans="1:65" s="13" customFormat="1" ht="11.25">
      <c r="B1265" s="194"/>
      <c r="C1265" s="195"/>
      <c r="D1265" s="196" t="s">
        <v>157</v>
      </c>
      <c r="E1265" s="197" t="s">
        <v>19</v>
      </c>
      <c r="F1265" s="198" t="s">
        <v>469</v>
      </c>
      <c r="G1265" s="195"/>
      <c r="H1265" s="199">
        <v>64.680000000000007</v>
      </c>
      <c r="I1265" s="200"/>
      <c r="J1265" s="195"/>
      <c r="K1265" s="195"/>
      <c r="L1265" s="201"/>
      <c r="M1265" s="202"/>
      <c r="N1265" s="203"/>
      <c r="O1265" s="203"/>
      <c r="P1265" s="203"/>
      <c r="Q1265" s="203"/>
      <c r="R1265" s="203"/>
      <c r="S1265" s="203"/>
      <c r="T1265" s="204"/>
      <c r="AT1265" s="205" t="s">
        <v>157</v>
      </c>
      <c r="AU1265" s="205" t="s">
        <v>81</v>
      </c>
      <c r="AV1265" s="13" t="s">
        <v>81</v>
      </c>
      <c r="AW1265" s="13" t="s">
        <v>32</v>
      </c>
      <c r="AX1265" s="13" t="s">
        <v>71</v>
      </c>
      <c r="AY1265" s="205" t="s">
        <v>136</v>
      </c>
    </row>
    <row r="1266" spans="1:65" s="2" customFormat="1" ht="55.5" customHeight="1">
      <c r="A1266" s="35"/>
      <c r="B1266" s="36"/>
      <c r="C1266" s="175" t="s">
        <v>1870</v>
      </c>
      <c r="D1266" s="175" t="s">
        <v>138</v>
      </c>
      <c r="E1266" s="176" t="s">
        <v>1871</v>
      </c>
      <c r="F1266" s="177" t="s">
        <v>1872</v>
      </c>
      <c r="G1266" s="178" t="s">
        <v>634</v>
      </c>
      <c r="H1266" s="179">
        <v>5.6000000000000001E-2</v>
      </c>
      <c r="I1266" s="180"/>
      <c r="J1266" s="181">
        <f>ROUND(I1266*H1266,2)</f>
        <v>0</v>
      </c>
      <c r="K1266" s="182"/>
      <c r="L1266" s="40"/>
      <c r="M1266" s="183" t="s">
        <v>19</v>
      </c>
      <c r="N1266" s="184" t="s">
        <v>42</v>
      </c>
      <c r="O1266" s="65"/>
      <c r="P1266" s="185">
        <f>O1266*H1266</f>
        <v>0</v>
      </c>
      <c r="Q1266" s="185">
        <v>0</v>
      </c>
      <c r="R1266" s="185">
        <f>Q1266*H1266</f>
        <v>0</v>
      </c>
      <c r="S1266" s="185">
        <v>0</v>
      </c>
      <c r="T1266" s="186">
        <f>S1266*H1266</f>
        <v>0</v>
      </c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R1266" s="187" t="s">
        <v>476</v>
      </c>
      <c r="AT1266" s="187" t="s">
        <v>138</v>
      </c>
      <c r="AU1266" s="187" t="s">
        <v>81</v>
      </c>
      <c r="AY1266" s="18" t="s">
        <v>136</v>
      </c>
      <c r="BE1266" s="188">
        <f>IF(N1266="základní",J1266,0)</f>
        <v>0</v>
      </c>
      <c r="BF1266" s="188">
        <f>IF(N1266="snížená",J1266,0)</f>
        <v>0</v>
      </c>
      <c r="BG1266" s="188">
        <f>IF(N1266="zákl. přenesená",J1266,0)</f>
        <v>0</v>
      </c>
      <c r="BH1266" s="188">
        <f>IF(N1266="sníž. přenesená",J1266,0)</f>
        <v>0</v>
      </c>
      <c r="BI1266" s="188">
        <f>IF(N1266="nulová",J1266,0)</f>
        <v>0</v>
      </c>
      <c r="BJ1266" s="18" t="s">
        <v>79</v>
      </c>
      <c r="BK1266" s="188">
        <f>ROUND(I1266*H1266,2)</f>
        <v>0</v>
      </c>
      <c r="BL1266" s="18" t="s">
        <v>476</v>
      </c>
      <c r="BM1266" s="187" t="s">
        <v>1873</v>
      </c>
    </row>
    <row r="1267" spans="1:65" s="2" customFormat="1" ht="11.25">
      <c r="A1267" s="35"/>
      <c r="B1267" s="36"/>
      <c r="C1267" s="37"/>
      <c r="D1267" s="189" t="s">
        <v>144</v>
      </c>
      <c r="E1267" s="37"/>
      <c r="F1267" s="190" t="s">
        <v>1874</v>
      </c>
      <c r="G1267" s="37"/>
      <c r="H1267" s="37"/>
      <c r="I1267" s="191"/>
      <c r="J1267" s="37"/>
      <c r="K1267" s="37"/>
      <c r="L1267" s="40"/>
      <c r="M1267" s="192"/>
      <c r="N1267" s="193"/>
      <c r="O1267" s="65"/>
      <c r="P1267" s="65"/>
      <c r="Q1267" s="65"/>
      <c r="R1267" s="65"/>
      <c r="S1267" s="65"/>
      <c r="T1267" s="66"/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T1267" s="18" t="s">
        <v>144</v>
      </c>
      <c r="AU1267" s="18" t="s">
        <v>81</v>
      </c>
    </row>
    <row r="1268" spans="1:65" s="12" customFormat="1" ht="22.9" customHeight="1">
      <c r="B1268" s="159"/>
      <c r="C1268" s="160"/>
      <c r="D1268" s="161" t="s">
        <v>70</v>
      </c>
      <c r="E1268" s="173" t="s">
        <v>1875</v>
      </c>
      <c r="F1268" s="173" t="s">
        <v>1876</v>
      </c>
      <c r="G1268" s="160"/>
      <c r="H1268" s="160"/>
      <c r="I1268" s="163"/>
      <c r="J1268" s="174">
        <f>BK1268</f>
        <v>0</v>
      </c>
      <c r="K1268" s="160"/>
      <c r="L1268" s="165"/>
      <c r="M1268" s="166"/>
      <c r="N1268" s="167"/>
      <c r="O1268" s="167"/>
      <c r="P1268" s="168">
        <f>SUM(P1269:P1309)</f>
        <v>0</v>
      </c>
      <c r="Q1268" s="167"/>
      <c r="R1268" s="168">
        <f>SUM(R1269:R1309)</f>
        <v>2.5623373485600003</v>
      </c>
      <c r="S1268" s="167"/>
      <c r="T1268" s="169">
        <f>SUM(T1269:T1309)</f>
        <v>0.86542500000000011</v>
      </c>
      <c r="AR1268" s="170" t="s">
        <v>81</v>
      </c>
      <c r="AT1268" s="171" t="s">
        <v>70</v>
      </c>
      <c r="AU1268" s="171" t="s">
        <v>79</v>
      </c>
      <c r="AY1268" s="170" t="s">
        <v>136</v>
      </c>
      <c r="BK1268" s="172">
        <f>SUM(BK1269:BK1309)</f>
        <v>0</v>
      </c>
    </row>
    <row r="1269" spans="1:65" s="2" customFormat="1" ht="37.9" customHeight="1">
      <c r="A1269" s="35"/>
      <c r="B1269" s="36"/>
      <c r="C1269" s="175" t="s">
        <v>1877</v>
      </c>
      <c r="D1269" s="175" t="s">
        <v>138</v>
      </c>
      <c r="E1269" s="176" t="s">
        <v>1878</v>
      </c>
      <c r="F1269" s="177" t="s">
        <v>1879</v>
      </c>
      <c r="G1269" s="178" t="s">
        <v>141</v>
      </c>
      <c r="H1269" s="179">
        <v>346.17</v>
      </c>
      <c r="I1269" s="180"/>
      <c r="J1269" s="181">
        <f>ROUND(I1269*H1269,2)</f>
        <v>0</v>
      </c>
      <c r="K1269" s="182"/>
      <c r="L1269" s="40"/>
      <c r="M1269" s="183" t="s">
        <v>19</v>
      </c>
      <c r="N1269" s="184" t="s">
        <v>42</v>
      </c>
      <c r="O1269" s="65"/>
      <c r="P1269" s="185">
        <f>O1269*H1269</f>
        <v>0</v>
      </c>
      <c r="Q1269" s="185">
        <v>7.6799999999999999E-7</v>
      </c>
      <c r="R1269" s="185">
        <f>Q1269*H1269</f>
        <v>2.6585855999999999E-4</v>
      </c>
      <c r="S1269" s="185">
        <v>0</v>
      </c>
      <c r="T1269" s="186">
        <f>S1269*H1269</f>
        <v>0</v>
      </c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R1269" s="187" t="s">
        <v>476</v>
      </c>
      <c r="AT1269" s="187" t="s">
        <v>138</v>
      </c>
      <c r="AU1269" s="187" t="s">
        <v>81</v>
      </c>
      <c r="AY1269" s="18" t="s">
        <v>136</v>
      </c>
      <c r="BE1269" s="188">
        <f>IF(N1269="základní",J1269,0)</f>
        <v>0</v>
      </c>
      <c r="BF1269" s="188">
        <f>IF(N1269="snížená",J1269,0)</f>
        <v>0</v>
      </c>
      <c r="BG1269" s="188">
        <f>IF(N1269="zákl. přenesená",J1269,0)</f>
        <v>0</v>
      </c>
      <c r="BH1269" s="188">
        <f>IF(N1269="sníž. přenesená",J1269,0)</f>
        <v>0</v>
      </c>
      <c r="BI1269" s="188">
        <f>IF(N1269="nulová",J1269,0)</f>
        <v>0</v>
      </c>
      <c r="BJ1269" s="18" t="s">
        <v>79</v>
      </c>
      <c r="BK1269" s="188">
        <f>ROUND(I1269*H1269,2)</f>
        <v>0</v>
      </c>
      <c r="BL1269" s="18" t="s">
        <v>476</v>
      </c>
      <c r="BM1269" s="187" t="s">
        <v>1880</v>
      </c>
    </row>
    <row r="1270" spans="1:65" s="2" customFormat="1" ht="11.25">
      <c r="A1270" s="35"/>
      <c r="B1270" s="36"/>
      <c r="C1270" s="37"/>
      <c r="D1270" s="189" t="s">
        <v>144</v>
      </c>
      <c r="E1270" s="37"/>
      <c r="F1270" s="190" t="s">
        <v>1881</v>
      </c>
      <c r="G1270" s="37"/>
      <c r="H1270" s="37"/>
      <c r="I1270" s="191"/>
      <c r="J1270" s="37"/>
      <c r="K1270" s="37"/>
      <c r="L1270" s="40"/>
      <c r="M1270" s="192"/>
      <c r="N1270" s="193"/>
      <c r="O1270" s="65"/>
      <c r="P1270" s="65"/>
      <c r="Q1270" s="65"/>
      <c r="R1270" s="65"/>
      <c r="S1270" s="65"/>
      <c r="T1270" s="66"/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T1270" s="18" t="s">
        <v>144</v>
      </c>
      <c r="AU1270" s="18" t="s">
        <v>81</v>
      </c>
    </row>
    <row r="1271" spans="1:65" s="14" customFormat="1" ht="11.25">
      <c r="B1271" s="218"/>
      <c r="C1271" s="219"/>
      <c r="D1271" s="196" t="s">
        <v>157</v>
      </c>
      <c r="E1271" s="220" t="s">
        <v>19</v>
      </c>
      <c r="F1271" s="221" t="s">
        <v>223</v>
      </c>
      <c r="G1271" s="219"/>
      <c r="H1271" s="220" t="s">
        <v>19</v>
      </c>
      <c r="I1271" s="222"/>
      <c r="J1271" s="219"/>
      <c r="K1271" s="219"/>
      <c r="L1271" s="223"/>
      <c r="M1271" s="224"/>
      <c r="N1271" s="225"/>
      <c r="O1271" s="225"/>
      <c r="P1271" s="225"/>
      <c r="Q1271" s="225"/>
      <c r="R1271" s="225"/>
      <c r="S1271" s="225"/>
      <c r="T1271" s="226"/>
      <c r="AT1271" s="227" t="s">
        <v>157</v>
      </c>
      <c r="AU1271" s="227" t="s">
        <v>81</v>
      </c>
      <c r="AV1271" s="14" t="s">
        <v>79</v>
      </c>
      <c r="AW1271" s="14" t="s">
        <v>32</v>
      </c>
      <c r="AX1271" s="14" t="s">
        <v>71</v>
      </c>
      <c r="AY1271" s="227" t="s">
        <v>136</v>
      </c>
    </row>
    <row r="1272" spans="1:65" s="13" customFormat="1" ht="11.25">
      <c r="B1272" s="194"/>
      <c r="C1272" s="195"/>
      <c r="D1272" s="196" t="s">
        <v>157</v>
      </c>
      <c r="E1272" s="197" t="s">
        <v>19</v>
      </c>
      <c r="F1272" s="198" t="s">
        <v>459</v>
      </c>
      <c r="G1272" s="195"/>
      <c r="H1272" s="199">
        <v>48.18</v>
      </c>
      <c r="I1272" s="200"/>
      <c r="J1272" s="195"/>
      <c r="K1272" s="195"/>
      <c r="L1272" s="201"/>
      <c r="M1272" s="202"/>
      <c r="N1272" s="203"/>
      <c r="O1272" s="203"/>
      <c r="P1272" s="203"/>
      <c r="Q1272" s="203"/>
      <c r="R1272" s="203"/>
      <c r="S1272" s="203"/>
      <c r="T1272" s="204"/>
      <c r="AT1272" s="205" t="s">
        <v>157</v>
      </c>
      <c r="AU1272" s="205" t="s">
        <v>81</v>
      </c>
      <c r="AV1272" s="13" t="s">
        <v>81</v>
      </c>
      <c r="AW1272" s="13" t="s">
        <v>32</v>
      </c>
      <c r="AX1272" s="13" t="s">
        <v>71</v>
      </c>
      <c r="AY1272" s="205" t="s">
        <v>136</v>
      </c>
    </row>
    <row r="1273" spans="1:65" s="13" customFormat="1" ht="11.25">
      <c r="B1273" s="194"/>
      <c r="C1273" s="195"/>
      <c r="D1273" s="196" t="s">
        <v>157</v>
      </c>
      <c r="E1273" s="197" t="s">
        <v>19</v>
      </c>
      <c r="F1273" s="198" t="s">
        <v>460</v>
      </c>
      <c r="G1273" s="195"/>
      <c r="H1273" s="199">
        <v>66.33</v>
      </c>
      <c r="I1273" s="200"/>
      <c r="J1273" s="195"/>
      <c r="K1273" s="195"/>
      <c r="L1273" s="201"/>
      <c r="M1273" s="202"/>
      <c r="N1273" s="203"/>
      <c r="O1273" s="203"/>
      <c r="P1273" s="203"/>
      <c r="Q1273" s="203"/>
      <c r="R1273" s="203"/>
      <c r="S1273" s="203"/>
      <c r="T1273" s="204"/>
      <c r="AT1273" s="205" t="s">
        <v>157</v>
      </c>
      <c r="AU1273" s="205" t="s">
        <v>81</v>
      </c>
      <c r="AV1273" s="13" t="s">
        <v>81</v>
      </c>
      <c r="AW1273" s="13" t="s">
        <v>32</v>
      </c>
      <c r="AX1273" s="13" t="s">
        <v>71</v>
      </c>
      <c r="AY1273" s="205" t="s">
        <v>136</v>
      </c>
    </row>
    <row r="1274" spans="1:65" s="14" customFormat="1" ht="11.25">
      <c r="B1274" s="218"/>
      <c r="C1274" s="219"/>
      <c r="D1274" s="196" t="s">
        <v>157</v>
      </c>
      <c r="E1274" s="220" t="s">
        <v>19</v>
      </c>
      <c r="F1274" s="221" t="s">
        <v>252</v>
      </c>
      <c r="G1274" s="219"/>
      <c r="H1274" s="220" t="s">
        <v>19</v>
      </c>
      <c r="I1274" s="222"/>
      <c r="J1274" s="219"/>
      <c r="K1274" s="219"/>
      <c r="L1274" s="223"/>
      <c r="M1274" s="224"/>
      <c r="N1274" s="225"/>
      <c r="O1274" s="225"/>
      <c r="P1274" s="225"/>
      <c r="Q1274" s="225"/>
      <c r="R1274" s="225"/>
      <c r="S1274" s="225"/>
      <c r="T1274" s="226"/>
      <c r="AT1274" s="227" t="s">
        <v>157</v>
      </c>
      <c r="AU1274" s="227" t="s">
        <v>81</v>
      </c>
      <c r="AV1274" s="14" t="s">
        <v>79</v>
      </c>
      <c r="AW1274" s="14" t="s">
        <v>32</v>
      </c>
      <c r="AX1274" s="14" t="s">
        <v>71</v>
      </c>
      <c r="AY1274" s="227" t="s">
        <v>136</v>
      </c>
    </row>
    <row r="1275" spans="1:65" s="13" customFormat="1" ht="11.25">
      <c r="B1275" s="194"/>
      <c r="C1275" s="195"/>
      <c r="D1275" s="196" t="s">
        <v>157</v>
      </c>
      <c r="E1275" s="197" t="s">
        <v>19</v>
      </c>
      <c r="F1275" s="198" t="s">
        <v>465</v>
      </c>
      <c r="G1275" s="195"/>
      <c r="H1275" s="199">
        <v>52.47</v>
      </c>
      <c r="I1275" s="200"/>
      <c r="J1275" s="195"/>
      <c r="K1275" s="195"/>
      <c r="L1275" s="201"/>
      <c r="M1275" s="202"/>
      <c r="N1275" s="203"/>
      <c r="O1275" s="203"/>
      <c r="P1275" s="203"/>
      <c r="Q1275" s="203"/>
      <c r="R1275" s="203"/>
      <c r="S1275" s="203"/>
      <c r="T1275" s="204"/>
      <c r="AT1275" s="205" t="s">
        <v>157</v>
      </c>
      <c r="AU1275" s="205" t="s">
        <v>81</v>
      </c>
      <c r="AV1275" s="13" t="s">
        <v>81</v>
      </c>
      <c r="AW1275" s="13" t="s">
        <v>32</v>
      </c>
      <c r="AX1275" s="13" t="s">
        <v>71</v>
      </c>
      <c r="AY1275" s="205" t="s">
        <v>136</v>
      </c>
    </row>
    <row r="1276" spans="1:65" s="13" customFormat="1" ht="11.25">
      <c r="B1276" s="194"/>
      <c r="C1276" s="195"/>
      <c r="D1276" s="196" t="s">
        <v>157</v>
      </c>
      <c r="E1276" s="197" t="s">
        <v>19</v>
      </c>
      <c r="F1276" s="198" t="s">
        <v>467</v>
      </c>
      <c r="G1276" s="195"/>
      <c r="H1276" s="199">
        <v>66.33</v>
      </c>
      <c r="I1276" s="200"/>
      <c r="J1276" s="195"/>
      <c r="K1276" s="195"/>
      <c r="L1276" s="201"/>
      <c r="M1276" s="202"/>
      <c r="N1276" s="203"/>
      <c r="O1276" s="203"/>
      <c r="P1276" s="203"/>
      <c r="Q1276" s="203"/>
      <c r="R1276" s="203"/>
      <c r="S1276" s="203"/>
      <c r="T1276" s="204"/>
      <c r="AT1276" s="205" t="s">
        <v>157</v>
      </c>
      <c r="AU1276" s="205" t="s">
        <v>81</v>
      </c>
      <c r="AV1276" s="13" t="s">
        <v>81</v>
      </c>
      <c r="AW1276" s="13" t="s">
        <v>32</v>
      </c>
      <c r="AX1276" s="13" t="s">
        <v>71</v>
      </c>
      <c r="AY1276" s="205" t="s">
        <v>136</v>
      </c>
    </row>
    <row r="1277" spans="1:65" s="13" customFormat="1" ht="11.25">
      <c r="B1277" s="194"/>
      <c r="C1277" s="195"/>
      <c r="D1277" s="196" t="s">
        <v>157</v>
      </c>
      <c r="E1277" s="197" t="s">
        <v>19</v>
      </c>
      <c r="F1277" s="198" t="s">
        <v>468</v>
      </c>
      <c r="G1277" s="195"/>
      <c r="H1277" s="199">
        <v>48.18</v>
      </c>
      <c r="I1277" s="200"/>
      <c r="J1277" s="195"/>
      <c r="K1277" s="195"/>
      <c r="L1277" s="201"/>
      <c r="M1277" s="202"/>
      <c r="N1277" s="203"/>
      <c r="O1277" s="203"/>
      <c r="P1277" s="203"/>
      <c r="Q1277" s="203"/>
      <c r="R1277" s="203"/>
      <c r="S1277" s="203"/>
      <c r="T1277" s="204"/>
      <c r="AT1277" s="205" t="s">
        <v>157</v>
      </c>
      <c r="AU1277" s="205" t="s">
        <v>81</v>
      </c>
      <c r="AV1277" s="13" t="s">
        <v>81</v>
      </c>
      <c r="AW1277" s="13" t="s">
        <v>32</v>
      </c>
      <c r="AX1277" s="13" t="s">
        <v>71</v>
      </c>
      <c r="AY1277" s="205" t="s">
        <v>136</v>
      </c>
    </row>
    <row r="1278" spans="1:65" s="13" customFormat="1" ht="11.25">
      <c r="B1278" s="194"/>
      <c r="C1278" s="195"/>
      <c r="D1278" s="196" t="s">
        <v>157</v>
      </c>
      <c r="E1278" s="197" t="s">
        <v>19</v>
      </c>
      <c r="F1278" s="198" t="s">
        <v>469</v>
      </c>
      <c r="G1278" s="195"/>
      <c r="H1278" s="199">
        <v>64.680000000000007</v>
      </c>
      <c r="I1278" s="200"/>
      <c r="J1278" s="195"/>
      <c r="K1278" s="195"/>
      <c r="L1278" s="201"/>
      <c r="M1278" s="202"/>
      <c r="N1278" s="203"/>
      <c r="O1278" s="203"/>
      <c r="P1278" s="203"/>
      <c r="Q1278" s="203"/>
      <c r="R1278" s="203"/>
      <c r="S1278" s="203"/>
      <c r="T1278" s="204"/>
      <c r="AT1278" s="205" t="s">
        <v>157</v>
      </c>
      <c r="AU1278" s="205" t="s">
        <v>81</v>
      </c>
      <c r="AV1278" s="13" t="s">
        <v>81</v>
      </c>
      <c r="AW1278" s="13" t="s">
        <v>32</v>
      </c>
      <c r="AX1278" s="13" t="s">
        <v>71</v>
      </c>
      <c r="AY1278" s="205" t="s">
        <v>136</v>
      </c>
    </row>
    <row r="1279" spans="1:65" s="2" customFormat="1" ht="24.2" customHeight="1">
      <c r="A1279" s="35"/>
      <c r="B1279" s="36"/>
      <c r="C1279" s="175" t="s">
        <v>1882</v>
      </c>
      <c r="D1279" s="175" t="s">
        <v>138</v>
      </c>
      <c r="E1279" s="176" t="s">
        <v>1883</v>
      </c>
      <c r="F1279" s="177" t="s">
        <v>1884</v>
      </c>
      <c r="G1279" s="178" t="s">
        <v>141</v>
      </c>
      <c r="H1279" s="179">
        <v>346.17</v>
      </c>
      <c r="I1279" s="180"/>
      <c r="J1279" s="181">
        <f>ROUND(I1279*H1279,2)</f>
        <v>0</v>
      </c>
      <c r="K1279" s="182"/>
      <c r="L1279" s="40"/>
      <c r="M1279" s="183" t="s">
        <v>19</v>
      </c>
      <c r="N1279" s="184" t="s">
        <v>42</v>
      </c>
      <c r="O1279" s="65"/>
      <c r="P1279" s="185">
        <f>O1279*H1279</f>
        <v>0</v>
      </c>
      <c r="Q1279" s="185">
        <v>0</v>
      </c>
      <c r="R1279" s="185">
        <f>Q1279*H1279</f>
        <v>0</v>
      </c>
      <c r="S1279" s="185">
        <v>0</v>
      </c>
      <c r="T1279" s="186">
        <f>S1279*H1279</f>
        <v>0</v>
      </c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  <c r="AR1279" s="187" t="s">
        <v>476</v>
      </c>
      <c r="AT1279" s="187" t="s">
        <v>138</v>
      </c>
      <c r="AU1279" s="187" t="s">
        <v>81</v>
      </c>
      <c r="AY1279" s="18" t="s">
        <v>136</v>
      </c>
      <c r="BE1279" s="188">
        <f>IF(N1279="základní",J1279,0)</f>
        <v>0</v>
      </c>
      <c r="BF1279" s="188">
        <f>IF(N1279="snížená",J1279,0)</f>
        <v>0</v>
      </c>
      <c r="BG1279" s="188">
        <f>IF(N1279="zákl. přenesená",J1279,0)</f>
        <v>0</v>
      </c>
      <c r="BH1279" s="188">
        <f>IF(N1279="sníž. přenesená",J1279,0)</f>
        <v>0</v>
      </c>
      <c r="BI1279" s="188">
        <f>IF(N1279="nulová",J1279,0)</f>
        <v>0</v>
      </c>
      <c r="BJ1279" s="18" t="s">
        <v>79</v>
      </c>
      <c r="BK1279" s="188">
        <f>ROUND(I1279*H1279,2)</f>
        <v>0</v>
      </c>
      <c r="BL1279" s="18" t="s">
        <v>476</v>
      </c>
      <c r="BM1279" s="187" t="s">
        <v>1885</v>
      </c>
    </row>
    <row r="1280" spans="1:65" s="2" customFormat="1" ht="11.25">
      <c r="A1280" s="35"/>
      <c r="B1280" s="36"/>
      <c r="C1280" s="37"/>
      <c r="D1280" s="189" t="s">
        <v>144</v>
      </c>
      <c r="E1280" s="37"/>
      <c r="F1280" s="190" t="s">
        <v>1886</v>
      </c>
      <c r="G1280" s="37"/>
      <c r="H1280" s="37"/>
      <c r="I1280" s="191"/>
      <c r="J1280" s="37"/>
      <c r="K1280" s="37"/>
      <c r="L1280" s="40"/>
      <c r="M1280" s="192"/>
      <c r="N1280" s="193"/>
      <c r="O1280" s="65"/>
      <c r="P1280" s="65"/>
      <c r="Q1280" s="65"/>
      <c r="R1280" s="65"/>
      <c r="S1280" s="65"/>
      <c r="T1280" s="66"/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T1280" s="18" t="s">
        <v>144</v>
      </c>
      <c r="AU1280" s="18" t="s">
        <v>81</v>
      </c>
    </row>
    <row r="1281" spans="1:65" s="2" customFormat="1" ht="37.9" customHeight="1">
      <c r="A1281" s="35"/>
      <c r="B1281" s="36"/>
      <c r="C1281" s="175" t="s">
        <v>1887</v>
      </c>
      <c r="D1281" s="175" t="s">
        <v>138</v>
      </c>
      <c r="E1281" s="176" t="s">
        <v>1888</v>
      </c>
      <c r="F1281" s="177" t="s">
        <v>1889</v>
      </c>
      <c r="G1281" s="178" t="s">
        <v>141</v>
      </c>
      <c r="H1281" s="179">
        <v>346.17</v>
      </c>
      <c r="I1281" s="180"/>
      <c r="J1281" s="181">
        <f>ROUND(I1281*H1281,2)</f>
        <v>0</v>
      </c>
      <c r="K1281" s="182"/>
      <c r="L1281" s="40"/>
      <c r="M1281" s="183" t="s">
        <v>19</v>
      </c>
      <c r="N1281" s="184" t="s">
        <v>42</v>
      </c>
      <c r="O1281" s="65"/>
      <c r="P1281" s="185">
        <f>O1281*H1281</f>
        <v>0</v>
      </c>
      <c r="Q1281" s="185">
        <v>5.0000000000000001E-4</v>
      </c>
      <c r="R1281" s="185">
        <f>Q1281*H1281</f>
        <v>0.17308500000000002</v>
      </c>
      <c r="S1281" s="185">
        <v>0</v>
      </c>
      <c r="T1281" s="186">
        <f>S1281*H1281</f>
        <v>0</v>
      </c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R1281" s="187" t="s">
        <v>476</v>
      </c>
      <c r="AT1281" s="187" t="s">
        <v>138</v>
      </c>
      <c r="AU1281" s="187" t="s">
        <v>81</v>
      </c>
      <c r="AY1281" s="18" t="s">
        <v>136</v>
      </c>
      <c r="BE1281" s="188">
        <f>IF(N1281="základní",J1281,0)</f>
        <v>0</v>
      </c>
      <c r="BF1281" s="188">
        <f>IF(N1281="snížená",J1281,0)</f>
        <v>0</v>
      </c>
      <c r="BG1281" s="188">
        <f>IF(N1281="zákl. přenesená",J1281,0)</f>
        <v>0</v>
      </c>
      <c r="BH1281" s="188">
        <f>IF(N1281="sníž. přenesená",J1281,0)</f>
        <v>0</v>
      </c>
      <c r="BI1281" s="188">
        <f>IF(N1281="nulová",J1281,0)</f>
        <v>0</v>
      </c>
      <c r="BJ1281" s="18" t="s">
        <v>79</v>
      </c>
      <c r="BK1281" s="188">
        <f>ROUND(I1281*H1281,2)</f>
        <v>0</v>
      </c>
      <c r="BL1281" s="18" t="s">
        <v>476</v>
      </c>
      <c r="BM1281" s="187" t="s">
        <v>1890</v>
      </c>
    </row>
    <row r="1282" spans="1:65" s="2" customFormat="1" ht="11.25">
      <c r="A1282" s="35"/>
      <c r="B1282" s="36"/>
      <c r="C1282" s="37"/>
      <c r="D1282" s="189" t="s">
        <v>144</v>
      </c>
      <c r="E1282" s="37"/>
      <c r="F1282" s="190" t="s">
        <v>1891</v>
      </c>
      <c r="G1282" s="37"/>
      <c r="H1282" s="37"/>
      <c r="I1282" s="191"/>
      <c r="J1282" s="37"/>
      <c r="K1282" s="37"/>
      <c r="L1282" s="40"/>
      <c r="M1282" s="192"/>
      <c r="N1282" s="193"/>
      <c r="O1282" s="65"/>
      <c r="P1282" s="65"/>
      <c r="Q1282" s="65"/>
      <c r="R1282" s="65"/>
      <c r="S1282" s="65"/>
      <c r="T1282" s="66"/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T1282" s="18" t="s">
        <v>144</v>
      </c>
      <c r="AU1282" s="18" t="s">
        <v>81</v>
      </c>
    </row>
    <row r="1283" spans="1:65" s="2" customFormat="1" ht="37.9" customHeight="1">
      <c r="A1283" s="35"/>
      <c r="B1283" s="36"/>
      <c r="C1283" s="175" t="s">
        <v>1892</v>
      </c>
      <c r="D1283" s="175" t="s">
        <v>138</v>
      </c>
      <c r="E1283" s="176" t="s">
        <v>1893</v>
      </c>
      <c r="F1283" s="177" t="s">
        <v>1894</v>
      </c>
      <c r="G1283" s="178" t="s">
        <v>141</v>
      </c>
      <c r="H1283" s="179">
        <v>346.17</v>
      </c>
      <c r="I1283" s="180"/>
      <c r="J1283" s="181">
        <f>ROUND(I1283*H1283,2)</f>
        <v>0</v>
      </c>
      <c r="K1283" s="182"/>
      <c r="L1283" s="40"/>
      <c r="M1283" s="183" t="s">
        <v>19</v>
      </c>
      <c r="N1283" s="184" t="s">
        <v>42</v>
      </c>
      <c r="O1283" s="65"/>
      <c r="P1283" s="185">
        <f>O1283*H1283</f>
        <v>0</v>
      </c>
      <c r="Q1283" s="185">
        <v>4.5450000000000004E-3</v>
      </c>
      <c r="R1283" s="185">
        <f>Q1283*H1283</f>
        <v>1.5733426500000003</v>
      </c>
      <c r="S1283" s="185">
        <v>0</v>
      </c>
      <c r="T1283" s="186">
        <f>S1283*H1283</f>
        <v>0</v>
      </c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R1283" s="187" t="s">
        <v>476</v>
      </c>
      <c r="AT1283" s="187" t="s">
        <v>138</v>
      </c>
      <c r="AU1283" s="187" t="s">
        <v>81</v>
      </c>
      <c r="AY1283" s="18" t="s">
        <v>136</v>
      </c>
      <c r="BE1283" s="188">
        <f>IF(N1283="základní",J1283,0)</f>
        <v>0</v>
      </c>
      <c r="BF1283" s="188">
        <f>IF(N1283="snížená",J1283,0)</f>
        <v>0</v>
      </c>
      <c r="BG1283" s="188">
        <f>IF(N1283="zákl. přenesená",J1283,0)</f>
        <v>0</v>
      </c>
      <c r="BH1283" s="188">
        <f>IF(N1283="sníž. přenesená",J1283,0)</f>
        <v>0</v>
      </c>
      <c r="BI1283" s="188">
        <f>IF(N1283="nulová",J1283,0)</f>
        <v>0</v>
      </c>
      <c r="BJ1283" s="18" t="s">
        <v>79</v>
      </c>
      <c r="BK1283" s="188">
        <f>ROUND(I1283*H1283,2)</f>
        <v>0</v>
      </c>
      <c r="BL1283" s="18" t="s">
        <v>476</v>
      </c>
      <c r="BM1283" s="187" t="s">
        <v>1895</v>
      </c>
    </row>
    <row r="1284" spans="1:65" s="2" customFormat="1" ht="11.25">
      <c r="A1284" s="35"/>
      <c r="B1284" s="36"/>
      <c r="C1284" s="37"/>
      <c r="D1284" s="189" t="s">
        <v>144</v>
      </c>
      <c r="E1284" s="37"/>
      <c r="F1284" s="190" t="s">
        <v>1896</v>
      </c>
      <c r="G1284" s="37"/>
      <c r="H1284" s="37"/>
      <c r="I1284" s="191"/>
      <c r="J1284" s="37"/>
      <c r="K1284" s="37"/>
      <c r="L1284" s="40"/>
      <c r="M1284" s="192"/>
      <c r="N1284" s="193"/>
      <c r="O1284" s="65"/>
      <c r="P1284" s="65"/>
      <c r="Q1284" s="65"/>
      <c r="R1284" s="65"/>
      <c r="S1284" s="65"/>
      <c r="T1284" s="66"/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T1284" s="18" t="s">
        <v>144</v>
      </c>
      <c r="AU1284" s="18" t="s">
        <v>81</v>
      </c>
    </row>
    <row r="1285" spans="1:65" s="2" customFormat="1" ht="19.5">
      <c r="A1285" s="35"/>
      <c r="B1285" s="36"/>
      <c r="C1285" s="37"/>
      <c r="D1285" s="196" t="s">
        <v>187</v>
      </c>
      <c r="E1285" s="37"/>
      <c r="F1285" s="217" t="s">
        <v>1897</v>
      </c>
      <c r="G1285" s="37"/>
      <c r="H1285" s="37"/>
      <c r="I1285" s="191"/>
      <c r="J1285" s="37"/>
      <c r="K1285" s="37"/>
      <c r="L1285" s="40"/>
      <c r="M1285" s="192"/>
      <c r="N1285" s="193"/>
      <c r="O1285" s="65"/>
      <c r="P1285" s="65"/>
      <c r="Q1285" s="65"/>
      <c r="R1285" s="65"/>
      <c r="S1285" s="65"/>
      <c r="T1285" s="66"/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  <c r="AT1285" s="18" t="s">
        <v>187</v>
      </c>
      <c r="AU1285" s="18" t="s">
        <v>81</v>
      </c>
    </row>
    <row r="1286" spans="1:65" s="2" customFormat="1" ht="24.2" customHeight="1">
      <c r="A1286" s="35"/>
      <c r="B1286" s="36"/>
      <c r="C1286" s="175" t="s">
        <v>1898</v>
      </c>
      <c r="D1286" s="175" t="s">
        <v>138</v>
      </c>
      <c r="E1286" s="176" t="s">
        <v>1899</v>
      </c>
      <c r="F1286" s="177" t="s">
        <v>1900</v>
      </c>
      <c r="G1286" s="178" t="s">
        <v>141</v>
      </c>
      <c r="H1286" s="179">
        <v>346.17</v>
      </c>
      <c r="I1286" s="180"/>
      <c r="J1286" s="181">
        <f>ROUND(I1286*H1286,2)</f>
        <v>0</v>
      </c>
      <c r="K1286" s="182"/>
      <c r="L1286" s="40"/>
      <c r="M1286" s="183" t="s">
        <v>19</v>
      </c>
      <c r="N1286" s="184" t="s">
        <v>42</v>
      </c>
      <c r="O1286" s="65"/>
      <c r="P1286" s="185">
        <f>O1286*H1286</f>
        <v>0</v>
      </c>
      <c r="Q1286" s="185">
        <v>0</v>
      </c>
      <c r="R1286" s="185">
        <f>Q1286*H1286</f>
        <v>0</v>
      </c>
      <c r="S1286" s="185">
        <v>2.5000000000000001E-3</v>
      </c>
      <c r="T1286" s="186">
        <f>S1286*H1286</f>
        <v>0.86542500000000011</v>
      </c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R1286" s="187" t="s">
        <v>476</v>
      </c>
      <c r="AT1286" s="187" t="s">
        <v>138</v>
      </c>
      <c r="AU1286" s="187" t="s">
        <v>81</v>
      </c>
      <c r="AY1286" s="18" t="s">
        <v>136</v>
      </c>
      <c r="BE1286" s="188">
        <f>IF(N1286="základní",J1286,0)</f>
        <v>0</v>
      </c>
      <c r="BF1286" s="188">
        <f>IF(N1286="snížená",J1286,0)</f>
        <v>0</v>
      </c>
      <c r="BG1286" s="188">
        <f>IF(N1286="zákl. přenesená",J1286,0)</f>
        <v>0</v>
      </c>
      <c r="BH1286" s="188">
        <f>IF(N1286="sníž. přenesená",J1286,0)</f>
        <v>0</v>
      </c>
      <c r="BI1286" s="188">
        <f>IF(N1286="nulová",J1286,0)</f>
        <v>0</v>
      </c>
      <c r="BJ1286" s="18" t="s">
        <v>79</v>
      </c>
      <c r="BK1286" s="188">
        <f>ROUND(I1286*H1286,2)</f>
        <v>0</v>
      </c>
      <c r="BL1286" s="18" t="s">
        <v>476</v>
      </c>
      <c r="BM1286" s="187" t="s">
        <v>1901</v>
      </c>
    </row>
    <row r="1287" spans="1:65" s="2" customFormat="1" ht="11.25">
      <c r="A1287" s="35"/>
      <c r="B1287" s="36"/>
      <c r="C1287" s="37"/>
      <c r="D1287" s="189" t="s">
        <v>144</v>
      </c>
      <c r="E1287" s="37"/>
      <c r="F1287" s="190" t="s">
        <v>1902</v>
      </c>
      <c r="G1287" s="37"/>
      <c r="H1287" s="37"/>
      <c r="I1287" s="191"/>
      <c r="J1287" s="37"/>
      <c r="K1287" s="37"/>
      <c r="L1287" s="40"/>
      <c r="M1287" s="192"/>
      <c r="N1287" s="193"/>
      <c r="O1287" s="65"/>
      <c r="P1287" s="65"/>
      <c r="Q1287" s="65"/>
      <c r="R1287" s="65"/>
      <c r="S1287" s="65"/>
      <c r="T1287" s="66"/>
      <c r="U1287" s="35"/>
      <c r="V1287" s="35"/>
      <c r="W1287" s="35"/>
      <c r="X1287" s="35"/>
      <c r="Y1287" s="35"/>
      <c r="Z1287" s="35"/>
      <c r="AA1287" s="35"/>
      <c r="AB1287" s="35"/>
      <c r="AC1287" s="35"/>
      <c r="AD1287" s="35"/>
      <c r="AE1287" s="35"/>
      <c r="AT1287" s="18" t="s">
        <v>144</v>
      </c>
      <c r="AU1287" s="18" t="s">
        <v>81</v>
      </c>
    </row>
    <row r="1288" spans="1:65" s="14" customFormat="1" ht="11.25">
      <c r="B1288" s="218"/>
      <c r="C1288" s="219"/>
      <c r="D1288" s="196" t="s">
        <v>157</v>
      </c>
      <c r="E1288" s="220" t="s">
        <v>19</v>
      </c>
      <c r="F1288" s="221" t="s">
        <v>223</v>
      </c>
      <c r="G1288" s="219"/>
      <c r="H1288" s="220" t="s">
        <v>19</v>
      </c>
      <c r="I1288" s="222"/>
      <c r="J1288" s="219"/>
      <c r="K1288" s="219"/>
      <c r="L1288" s="223"/>
      <c r="M1288" s="224"/>
      <c r="N1288" s="225"/>
      <c r="O1288" s="225"/>
      <c r="P1288" s="225"/>
      <c r="Q1288" s="225"/>
      <c r="R1288" s="225"/>
      <c r="S1288" s="225"/>
      <c r="T1288" s="226"/>
      <c r="AT1288" s="227" t="s">
        <v>157</v>
      </c>
      <c r="AU1288" s="227" t="s">
        <v>81</v>
      </c>
      <c r="AV1288" s="14" t="s">
        <v>79</v>
      </c>
      <c r="AW1288" s="14" t="s">
        <v>32</v>
      </c>
      <c r="AX1288" s="14" t="s">
        <v>71</v>
      </c>
      <c r="AY1288" s="227" t="s">
        <v>136</v>
      </c>
    </row>
    <row r="1289" spans="1:65" s="13" customFormat="1" ht="11.25">
      <c r="B1289" s="194"/>
      <c r="C1289" s="195"/>
      <c r="D1289" s="196" t="s">
        <v>157</v>
      </c>
      <c r="E1289" s="197" t="s">
        <v>19</v>
      </c>
      <c r="F1289" s="198" t="s">
        <v>459</v>
      </c>
      <c r="G1289" s="195"/>
      <c r="H1289" s="199">
        <v>48.18</v>
      </c>
      <c r="I1289" s="200"/>
      <c r="J1289" s="195"/>
      <c r="K1289" s="195"/>
      <c r="L1289" s="201"/>
      <c r="M1289" s="202"/>
      <c r="N1289" s="203"/>
      <c r="O1289" s="203"/>
      <c r="P1289" s="203"/>
      <c r="Q1289" s="203"/>
      <c r="R1289" s="203"/>
      <c r="S1289" s="203"/>
      <c r="T1289" s="204"/>
      <c r="AT1289" s="205" t="s">
        <v>157</v>
      </c>
      <c r="AU1289" s="205" t="s">
        <v>81</v>
      </c>
      <c r="AV1289" s="13" t="s">
        <v>81</v>
      </c>
      <c r="AW1289" s="13" t="s">
        <v>32</v>
      </c>
      <c r="AX1289" s="13" t="s">
        <v>71</v>
      </c>
      <c r="AY1289" s="205" t="s">
        <v>136</v>
      </c>
    </row>
    <row r="1290" spans="1:65" s="13" customFormat="1" ht="11.25">
      <c r="B1290" s="194"/>
      <c r="C1290" s="195"/>
      <c r="D1290" s="196" t="s">
        <v>157</v>
      </c>
      <c r="E1290" s="197" t="s">
        <v>19</v>
      </c>
      <c r="F1290" s="198" t="s">
        <v>460</v>
      </c>
      <c r="G1290" s="195"/>
      <c r="H1290" s="199">
        <v>66.33</v>
      </c>
      <c r="I1290" s="200"/>
      <c r="J1290" s="195"/>
      <c r="K1290" s="195"/>
      <c r="L1290" s="201"/>
      <c r="M1290" s="202"/>
      <c r="N1290" s="203"/>
      <c r="O1290" s="203"/>
      <c r="P1290" s="203"/>
      <c r="Q1290" s="203"/>
      <c r="R1290" s="203"/>
      <c r="S1290" s="203"/>
      <c r="T1290" s="204"/>
      <c r="AT1290" s="205" t="s">
        <v>157</v>
      </c>
      <c r="AU1290" s="205" t="s">
        <v>81</v>
      </c>
      <c r="AV1290" s="13" t="s">
        <v>81</v>
      </c>
      <c r="AW1290" s="13" t="s">
        <v>32</v>
      </c>
      <c r="AX1290" s="13" t="s">
        <v>71</v>
      </c>
      <c r="AY1290" s="205" t="s">
        <v>136</v>
      </c>
    </row>
    <row r="1291" spans="1:65" s="14" customFormat="1" ht="11.25">
      <c r="B1291" s="218"/>
      <c r="C1291" s="219"/>
      <c r="D1291" s="196" t="s">
        <v>157</v>
      </c>
      <c r="E1291" s="220" t="s">
        <v>19</v>
      </c>
      <c r="F1291" s="221" t="s">
        <v>252</v>
      </c>
      <c r="G1291" s="219"/>
      <c r="H1291" s="220" t="s">
        <v>19</v>
      </c>
      <c r="I1291" s="222"/>
      <c r="J1291" s="219"/>
      <c r="K1291" s="219"/>
      <c r="L1291" s="223"/>
      <c r="M1291" s="224"/>
      <c r="N1291" s="225"/>
      <c r="O1291" s="225"/>
      <c r="P1291" s="225"/>
      <c r="Q1291" s="225"/>
      <c r="R1291" s="225"/>
      <c r="S1291" s="225"/>
      <c r="T1291" s="226"/>
      <c r="AT1291" s="227" t="s">
        <v>157</v>
      </c>
      <c r="AU1291" s="227" t="s">
        <v>81</v>
      </c>
      <c r="AV1291" s="14" t="s">
        <v>79</v>
      </c>
      <c r="AW1291" s="14" t="s">
        <v>32</v>
      </c>
      <c r="AX1291" s="14" t="s">
        <v>71</v>
      </c>
      <c r="AY1291" s="227" t="s">
        <v>136</v>
      </c>
    </row>
    <row r="1292" spans="1:65" s="13" customFormat="1" ht="11.25">
      <c r="B1292" s="194"/>
      <c r="C1292" s="195"/>
      <c r="D1292" s="196" t="s">
        <v>157</v>
      </c>
      <c r="E1292" s="197" t="s">
        <v>19</v>
      </c>
      <c r="F1292" s="198" t="s">
        <v>465</v>
      </c>
      <c r="G1292" s="195"/>
      <c r="H1292" s="199">
        <v>52.47</v>
      </c>
      <c r="I1292" s="200"/>
      <c r="J1292" s="195"/>
      <c r="K1292" s="195"/>
      <c r="L1292" s="201"/>
      <c r="M1292" s="202"/>
      <c r="N1292" s="203"/>
      <c r="O1292" s="203"/>
      <c r="P1292" s="203"/>
      <c r="Q1292" s="203"/>
      <c r="R1292" s="203"/>
      <c r="S1292" s="203"/>
      <c r="T1292" s="204"/>
      <c r="AT1292" s="205" t="s">
        <v>157</v>
      </c>
      <c r="AU1292" s="205" t="s">
        <v>81</v>
      </c>
      <c r="AV1292" s="13" t="s">
        <v>81</v>
      </c>
      <c r="AW1292" s="13" t="s">
        <v>32</v>
      </c>
      <c r="AX1292" s="13" t="s">
        <v>71</v>
      </c>
      <c r="AY1292" s="205" t="s">
        <v>136</v>
      </c>
    </row>
    <row r="1293" spans="1:65" s="13" customFormat="1" ht="11.25">
      <c r="B1293" s="194"/>
      <c r="C1293" s="195"/>
      <c r="D1293" s="196" t="s">
        <v>157</v>
      </c>
      <c r="E1293" s="197" t="s">
        <v>19</v>
      </c>
      <c r="F1293" s="198" t="s">
        <v>467</v>
      </c>
      <c r="G1293" s="195"/>
      <c r="H1293" s="199">
        <v>66.33</v>
      </c>
      <c r="I1293" s="200"/>
      <c r="J1293" s="195"/>
      <c r="K1293" s="195"/>
      <c r="L1293" s="201"/>
      <c r="M1293" s="202"/>
      <c r="N1293" s="203"/>
      <c r="O1293" s="203"/>
      <c r="P1293" s="203"/>
      <c r="Q1293" s="203"/>
      <c r="R1293" s="203"/>
      <c r="S1293" s="203"/>
      <c r="T1293" s="204"/>
      <c r="AT1293" s="205" t="s">
        <v>157</v>
      </c>
      <c r="AU1293" s="205" t="s">
        <v>81</v>
      </c>
      <c r="AV1293" s="13" t="s">
        <v>81</v>
      </c>
      <c r="AW1293" s="13" t="s">
        <v>32</v>
      </c>
      <c r="AX1293" s="13" t="s">
        <v>71</v>
      </c>
      <c r="AY1293" s="205" t="s">
        <v>136</v>
      </c>
    </row>
    <row r="1294" spans="1:65" s="13" customFormat="1" ht="11.25">
      <c r="B1294" s="194"/>
      <c r="C1294" s="195"/>
      <c r="D1294" s="196" t="s">
        <v>157</v>
      </c>
      <c r="E1294" s="197" t="s">
        <v>19</v>
      </c>
      <c r="F1294" s="198" t="s">
        <v>468</v>
      </c>
      <c r="G1294" s="195"/>
      <c r="H1294" s="199">
        <v>48.18</v>
      </c>
      <c r="I1294" s="200"/>
      <c r="J1294" s="195"/>
      <c r="K1294" s="195"/>
      <c r="L1294" s="201"/>
      <c r="M1294" s="202"/>
      <c r="N1294" s="203"/>
      <c r="O1294" s="203"/>
      <c r="P1294" s="203"/>
      <c r="Q1294" s="203"/>
      <c r="R1294" s="203"/>
      <c r="S1294" s="203"/>
      <c r="T1294" s="204"/>
      <c r="AT1294" s="205" t="s">
        <v>157</v>
      </c>
      <c r="AU1294" s="205" t="s">
        <v>81</v>
      </c>
      <c r="AV1294" s="13" t="s">
        <v>81</v>
      </c>
      <c r="AW1294" s="13" t="s">
        <v>32</v>
      </c>
      <c r="AX1294" s="13" t="s">
        <v>71</v>
      </c>
      <c r="AY1294" s="205" t="s">
        <v>136</v>
      </c>
    </row>
    <row r="1295" spans="1:65" s="13" customFormat="1" ht="11.25">
      <c r="B1295" s="194"/>
      <c r="C1295" s="195"/>
      <c r="D1295" s="196" t="s">
        <v>157</v>
      </c>
      <c r="E1295" s="197" t="s">
        <v>19</v>
      </c>
      <c r="F1295" s="198" t="s">
        <v>469</v>
      </c>
      <c r="G1295" s="195"/>
      <c r="H1295" s="199">
        <v>64.680000000000007</v>
      </c>
      <c r="I1295" s="200"/>
      <c r="J1295" s="195"/>
      <c r="K1295" s="195"/>
      <c r="L1295" s="201"/>
      <c r="M1295" s="202"/>
      <c r="N1295" s="203"/>
      <c r="O1295" s="203"/>
      <c r="P1295" s="203"/>
      <c r="Q1295" s="203"/>
      <c r="R1295" s="203"/>
      <c r="S1295" s="203"/>
      <c r="T1295" s="204"/>
      <c r="AT1295" s="205" t="s">
        <v>157</v>
      </c>
      <c r="AU1295" s="205" t="s">
        <v>81</v>
      </c>
      <c r="AV1295" s="13" t="s">
        <v>81</v>
      </c>
      <c r="AW1295" s="13" t="s">
        <v>32</v>
      </c>
      <c r="AX1295" s="13" t="s">
        <v>71</v>
      </c>
      <c r="AY1295" s="205" t="s">
        <v>136</v>
      </c>
    </row>
    <row r="1296" spans="1:65" s="2" customFormat="1" ht="24.2" customHeight="1">
      <c r="A1296" s="35"/>
      <c r="B1296" s="36"/>
      <c r="C1296" s="175" t="s">
        <v>1903</v>
      </c>
      <c r="D1296" s="175" t="s">
        <v>138</v>
      </c>
      <c r="E1296" s="176" t="s">
        <v>1904</v>
      </c>
      <c r="F1296" s="177" t="s">
        <v>1905</v>
      </c>
      <c r="G1296" s="178" t="s">
        <v>141</v>
      </c>
      <c r="H1296" s="179">
        <v>346.17</v>
      </c>
      <c r="I1296" s="180"/>
      <c r="J1296" s="181">
        <f>ROUND(I1296*H1296,2)</f>
        <v>0</v>
      </c>
      <c r="K1296" s="182"/>
      <c r="L1296" s="40"/>
      <c r="M1296" s="183" t="s">
        <v>19</v>
      </c>
      <c r="N1296" s="184" t="s">
        <v>42</v>
      </c>
      <c r="O1296" s="65"/>
      <c r="P1296" s="185">
        <f>O1296*H1296</f>
        <v>0</v>
      </c>
      <c r="Q1296" s="185">
        <v>5.0000000000000001E-4</v>
      </c>
      <c r="R1296" s="185">
        <f>Q1296*H1296</f>
        <v>0.17308500000000002</v>
      </c>
      <c r="S1296" s="185">
        <v>0</v>
      </c>
      <c r="T1296" s="186">
        <f>S1296*H1296</f>
        <v>0</v>
      </c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  <c r="AR1296" s="187" t="s">
        <v>476</v>
      </c>
      <c r="AT1296" s="187" t="s">
        <v>138</v>
      </c>
      <c r="AU1296" s="187" t="s">
        <v>81</v>
      </c>
      <c r="AY1296" s="18" t="s">
        <v>136</v>
      </c>
      <c r="BE1296" s="188">
        <f>IF(N1296="základní",J1296,0)</f>
        <v>0</v>
      </c>
      <c r="BF1296" s="188">
        <f>IF(N1296="snížená",J1296,0)</f>
        <v>0</v>
      </c>
      <c r="BG1296" s="188">
        <f>IF(N1296="zákl. přenesená",J1296,0)</f>
        <v>0</v>
      </c>
      <c r="BH1296" s="188">
        <f>IF(N1296="sníž. přenesená",J1296,0)</f>
        <v>0</v>
      </c>
      <c r="BI1296" s="188">
        <f>IF(N1296="nulová",J1296,0)</f>
        <v>0</v>
      </c>
      <c r="BJ1296" s="18" t="s">
        <v>79</v>
      </c>
      <c r="BK1296" s="188">
        <f>ROUND(I1296*H1296,2)</f>
        <v>0</v>
      </c>
      <c r="BL1296" s="18" t="s">
        <v>476</v>
      </c>
      <c r="BM1296" s="187" t="s">
        <v>1906</v>
      </c>
    </row>
    <row r="1297" spans="1:65" s="2" customFormat="1" ht="11.25">
      <c r="A1297" s="35"/>
      <c r="B1297" s="36"/>
      <c r="C1297" s="37"/>
      <c r="D1297" s="189" t="s">
        <v>144</v>
      </c>
      <c r="E1297" s="37"/>
      <c r="F1297" s="190" t="s">
        <v>1907</v>
      </c>
      <c r="G1297" s="37"/>
      <c r="H1297" s="37"/>
      <c r="I1297" s="191"/>
      <c r="J1297" s="37"/>
      <c r="K1297" s="37"/>
      <c r="L1297" s="40"/>
      <c r="M1297" s="192"/>
      <c r="N1297" s="193"/>
      <c r="O1297" s="65"/>
      <c r="P1297" s="65"/>
      <c r="Q1297" s="65"/>
      <c r="R1297" s="65"/>
      <c r="S1297" s="65"/>
      <c r="T1297" s="66"/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T1297" s="18" t="s">
        <v>144</v>
      </c>
      <c r="AU1297" s="18" t="s">
        <v>81</v>
      </c>
    </row>
    <row r="1298" spans="1:65" s="2" customFormat="1" ht="24.2" customHeight="1">
      <c r="A1298" s="35"/>
      <c r="B1298" s="36"/>
      <c r="C1298" s="206" t="s">
        <v>1908</v>
      </c>
      <c r="D1298" s="206" t="s">
        <v>159</v>
      </c>
      <c r="E1298" s="207" t="s">
        <v>1909</v>
      </c>
      <c r="F1298" s="208" t="s">
        <v>1910</v>
      </c>
      <c r="G1298" s="209" t="s">
        <v>141</v>
      </c>
      <c r="H1298" s="210">
        <v>380.78699999999998</v>
      </c>
      <c r="I1298" s="211"/>
      <c r="J1298" s="212">
        <f>ROUND(I1298*H1298,2)</f>
        <v>0</v>
      </c>
      <c r="K1298" s="213"/>
      <c r="L1298" s="214"/>
      <c r="M1298" s="215" t="s">
        <v>19</v>
      </c>
      <c r="N1298" s="216" t="s">
        <v>42</v>
      </c>
      <c r="O1298" s="65"/>
      <c r="P1298" s="185">
        <f>O1298*H1298</f>
        <v>0</v>
      </c>
      <c r="Q1298" s="185">
        <v>1.32E-3</v>
      </c>
      <c r="R1298" s="185">
        <f>Q1298*H1298</f>
        <v>0.50263883999999992</v>
      </c>
      <c r="S1298" s="185">
        <v>0</v>
      </c>
      <c r="T1298" s="186">
        <f>S1298*H1298</f>
        <v>0</v>
      </c>
      <c r="U1298" s="35"/>
      <c r="V1298" s="35"/>
      <c r="W1298" s="35"/>
      <c r="X1298" s="35"/>
      <c r="Y1298" s="35"/>
      <c r="Z1298" s="35"/>
      <c r="AA1298" s="35"/>
      <c r="AB1298" s="35"/>
      <c r="AC1298" s="35"/>
      <c r="AD1298" s="35"/>
      <c r="AE1298" s="35"/>
      <c r="AR1298" s="187" t="s">
        <v>574</v>
      </c>
      <c r="AT1298" s="187" t="s">
        <v>159</v>
      </c>
      <c r="AU1298" s="187" t="s">
        <v>81</v>
      </c>
      <c r="AY1298" s="18" t="s">
        <v>136</v>
      </c>
      <c r="BE1298" s="188">
        <f>IF(N1298="základní",J1298,0)</f>
        <v>0</v>
      </c>
      <c r="BF1298" s="188">
        <f>IF(N1298="snížená",J1298,0)</f>
        <v>0</v>
      </c>
      <c r="BG1298" s="188">
        <f>IF(N1298="zákl. přenesená",J1298,0)</f>
        <v>0</v>
      </c>
      <c r="BH1298" s="188">
        <f>IF(N1298="sníž. přenesená",J1298,0)</f>
        <v>0</v>
      </c>
      <c r="BI1298" s="188">
        <f>IF(N1298="nulová",J1298,0)</f>
        <v>0</v>
      </c>
      <c r="BJ1298" s="18" t="s">
        <v>79</v>
      </c>
      <c r="BK1298" s="188">
        <f>ROUND(I1298*H1298,2)</f>
        <v>0</v>
      </c>
      <c r="BL1298" s="18" t="s">
        <v>476</v>
      </c>
      <c r="BM1298" s="187" t="s">
        <v>1911</v>
      </c>
    </row>
    <row r="1299" spans="1:65" s="13" customFormat="1" ht="11.25">
      <c r="B1299" s="194"/>
      <c r="C1299" s="195"/>
      <c r="D1299" s="196" t="s">
        <v>157</v>
      </c>
      <c r="E1299" s="195"/>
      <c r="F1299" s="198" t="s">
        <v>1912</v>
      </c>
      <c r="G1299" s="195"/>
      <c r="H1299" s="199">
        <v>380.78699999999998</v>
      </c>
      <c r="I1299" s="200"/>
      <c r="J1299" s="195"/>
      <c r="K1299" s="195"/>
      <c r="L1299" s="201"/>
      <c r="M1299" s="202"/>
      <c r="N1299" s="203"/>
      <c r="O1299" s="203"/>
      <c r="P1299" s="203"/>
      <c r="Q1299" s="203"/>
      <c r="R1299" s="203"/>
      <c r="S1299" s="203"/>
      <c r="T1299" s="204"/>
      <c r="AT1299" s="205" t="s">
        <v>157</v>
      </c>
      <c r="AU1299" s="205" t="s">
        <v>81</v>
      </c>
      <c r="AV1299" s="13" t="s">
        <v>81</v>
      </c>
      <c r="AW1299" s="13" t="s">
        <v>4</v>
      </c>
      <c r="AX1299" s="13" t="s">
        <v>79</v>
      </c>
      <c r="AY1299" s="205" t="s">
        <v>136</v>
      </c>
    </row>
    <row r="1300" spans="1:65" s="2" customFormat="1" ht="21.75" customHeight="1">
      <c r="A1300" s="35"/>
      <c r="B1300" s="36"/>
      <c r="C1300" s="175" t="s">
        <v>1913</v>
      </c>
      <c r="D1300" s="175" t="s">
        <v>138</v>
      </c>
      <c r="E1300" s="176" t="s">
        <v>1914</v>
      </c>
      <c r="F1300" s="177" t="s">
        <v>1915</v>
      </c>
      <c r="G1300" s="178" t="s">
        <v>141</v>
      </c>
      <c r="H1300" s="179">
        <v>279.83999999999997</v>
      </c>
      <c r="I1300" s="180"/>
      <c r="J1300" s="181">
        <f>ROUND(I1300*H1300,2)</f>
        <v>0</v>
      </c>
      <c r="K1300" s="182"/>
      <c r="L1300" s="40"/>
      <c r="M1300" s="183" t="s">
        <v>19</v>
      </c>
      <c r="N1300" s="184" t="s">
        <v>42</v>
      </c>
      <c r="O1300" s="65"/>
      <c r="P1300" s="185">
        <f>O1300*H1300</f>
        <v>0</v>
      </c>
      <c r="Q1300" s="185">
        <v>5.0000000000000001E-4</v>
      </c>
      <c r="R1300" s="185">
        <f>Q1300*H1300</f>
        <v>0.13991999999999999</v>
      </c>
      <c r="S1300" s="185">
        <v>0</v>
      </c>
      <c r="T1300" s="186">
        <f>S1300*H1300</f>
        <v>0</v>
      </c>
      <c r="U1300" s="35"/>
      <c r="V1300" s="35"/>
      <c r="W1300" s="35"/>
      <c r="X1300" s="35"/>
      <c r="Y1300" s="35"/>
      <c r="Z1300" s="35"/>
      <c r="AA1300" s="35"/>
      <c r="AB1300" s="35"/>
      <c r="AC1300" s="35"/>
      <c r="AD1300" s="35"/>
      <c r="AE1300" s="35"/>
      <c r="AR1300" s="187" t="s">
        <v>476</v>
      </c>
      <c r="AT1300" s="187" t="s">
        <v>138</v>
      </c>
      <c r="AU1300" s="187" t="s">
        <v>81</v>
      </c>
      <c r="AY1300" s="18" t="s">
        <v>136</v>
      </c>
      <c r="BE1300" s="188">
        <f>IF(N1300="základní",J1300,0)</f>
        <v>0</v>
      </c>
      <c r="BF1300" s="188">
        <f>IF(N1300="snížená",J1300,0)</f>
        <v>0</v>
      </c>
      <c r="BG1300" s="188">
        <f>IF(N1300="zákl. přenesená",J1300,0)</f>
        <v>0</v>
      </c>
      <c r="BH1300" s="188">
        <f>IF(N1300="sníž. přenesená",J1300,0)</f>
        <v>0</v>
      </c>
      <c r="BI1300" s="188">
        <f>IF(N1300="nulová",J1300,0)</f>
        <v>0</v>
      </c>
      <c r="BJ1300" s="18" t="s">
        <v>79</v>
      </c>
      <c r="BK1300" s="188">
        <f>ROUND(I1300*H1300,2)</f>
        <v>0</v>
      </c>
      <c r="BL1300" s="18" t="s">
        <v>476</v>
      </c>
      <c r="BM1300" s="187" t="s">
        <v>1916</v>
      </c>
    </row>
    <row r="1301" spans="1:65" s="14" customFormat="1" ht="11.25">
      <c r="B1301" s="218"/>
      <c r="C1301" s="219"/>
      <c r="D1301" s="196" t="s">
        <v>157</v>
      </c>
      <c r="E1301" s="220" t="s">
        <v>19</v>
      </c>
      <c r="F1301" s="221" t="s">
        <v>223</v>
      </c>
      <c r="G1301" s="219"/>
      <c r="H1301" s="220" t="s">
        <v>19</v>
      </c>
      <c r="I1301" s="222"/>
      <c r="J1301" s="219"/>
      <c r="K1301" s="219"/>
      <c r="L1301" s="223"/>
      <c r="M1301" s="224"/>
      <c r="N1301" s="225"/>
      <c r="O1301" s="225"/>
      <c r="P1301" s="225"/>
      <c r="Q1301" s="225"/>
      <c r="R1301" s="225"/>
      <c r="S1301" s="225"/>
      <c r="T1301" s="226"/>
      <c r="AT1301" s="227" t="s">
        <v>157</v>
      </c>
      <c r="AU1301" s="227" t="s">
        <v>81</v>
      </c>
      <c r="AV1301" s="14" t="s">
        <v>79</v>
      </c>
      <c r="AW1301" s="14" t="s">
        <v>32</v>
      </c>
      <c r="AX1301" s="14" t="s">
        <v>71</v>
      </c>
      <c r="AY1301" s="227" t="s">
        <v>136</v>
      </c>
    </row>
    <row r="1302" spans="1:65" s="13" customFormat="1" ht="11.25">
      <c r="B1302" s="194"/>
      <c r="C1302" s="195"/>
      <c r="D1302" s="196" t="s">
        <v>157</v>
      </c>
      <c r="E1302" s="197" t="s">
        <v>19</v>
      </c>
      <c r="F1302" s="198" t="s">
        <v>459</v>
      </c>
      <c r="G1302" s="195"/>
      <c r="H1302" s="199">
        <v>48.18</v>
      </c>
      <c r="I1302" s="200"/>
      <c r="J1302" s="195"/>
      <c r="K1302" s="195"/>
      <c r="L1302" s="201"/>
      <c r="M1302" s="202"/>
      <c r="N1302" s="203"/>
      <c r="O1302" s="203"/>
      <c r="P1302" s="203"/>
      <c r="Q1302" s="203"/>
      <c r="R1302" s="203"/>
      <c r="S1302" s="203"/>
      <c r="T1302" s="204"/>
      <c r="AT1302" s="205" t="s">
        <v>157</v>
      </c>
      <c r="AU1302" s="205" t="s">
        <v>81</v>
      </c>
      <c r="AV1302" s="13" t="s">
        <v>81</v>
      </c>
      <c r="AW1302" s="13" t="s">
        <v>32</v>
      </c>
      <c r="AX1302" s="13" t="s">
        <v>71</v>
      </c>
      <c r="AY1302" s="205" t="s">
        <v>136</v>
      </c>
    </row>
    <row r="1303" spans="1:65" s="14" customFormat="1" ht="11.25">
      <c r="B1303" s="218"/>
      <c r="C1303" s="219"/>
      <c r="D1303" s="196" t="s">
        <v>157</v>
      </c>
      <c r="E1303" s="220" t="s">
        <v>19</v>
      </c>
      <c r="F1303" s="221" t="s">
        <v>252</v>
      </c>
      <c r="G1303" s="219"/>
      <c r="H1303" s="220" t="s">
        <v>19</v>
      </c>
      <c r="I1303" s="222"/>
      <c r="J1303" s="219"/>
      <c r="K1303" s="219"/>
      <c r="L1303" s="223"/>
      <c r="M1303" s="224"/>
      <c r="N1303" s="225"/>
      <c r="O1303" s="225"/>
      <c r="P1303" s="225"/>
      <c r="Q1303" s="225"/>
      <c r="R1303" s="225"/>
      <c r="S1303" s="225"/>
      <c r="T1303" s="226"/>
      <c r="AT1303" s="227" t="s">
        <v>157</v>
      </c>
      <c r="AU1303" s="227" t="s">
        <v>81</v>
      </c>
      <c r="AV1303" s="14" t="s">
        <v>79</v>
      </c>
      <c r="AW1303" s="14" t="s">
        <v>32</v>
      </c>
      <c r="AX1303" s="14" t="s">
        <v>71</v>
      </c>
      <c r="AY1303" s="227" t="s">
        <v>136</v>
      </c>
    </row>
    <row r="1304" spans="1:65" s="13" customFormat="1" ht="11.25">
      <c r="B1304" s="194"/>
      <c r="C1304" s="195"/>
      <c r="D1304" s="196" t="s">
        <v>157</v>
      </c>
      <c r="E1304" s="197" t="s">
        <v>19</v>
      </c>
      <c r="F1304" s="198" t="s">
        <v>465</v>
      </c>
      <c r="G1304" s="195"/>
      <c r="H1304" s="199">
        <v>52.47</v>
      </c>
      <c r="I1304" s="200"/>
      <c r="J1304" s="195"/>
      <c r="K1304" s="195"/>
      <c r="L1304" s="201"/>
      <c r="M1304" s="202"/>
      <c r="N1304" s="203"/>
      <c r="O1304" s="203"/>
      <c r="P1304" s="203"/>
      <c r="Q1304" s="203"/>
      <c r="R1304" s="203"/>
      <c r="S1304" s="203"/>
      <c r="T1304" s="204"/>
      <c r="AT1304" s="205" t="s">
        <v>157</v>
      </c>
      <c r="AU1304" s="205" t="s">
        <v>81</v>
      </c>
      <c r="AV1304" s="13" t="s">
        <v>81</v>
      </c>
      <c r="AW1304" s="13" t="s">
        <v>32</v>
      </c>
      <c r="AX1304" s="13" t="s">
        <v>71</v>
      </c>
      <c r="AY1304" s="205" t="s">
        <v>136</v>
      </c>
    </row>
    <row r="1305" spans="1:65" s="13" customFormat="1" ht="11.25">
      <c r="B1305" s="194"/>
      <c r="C1305" s="195"/>
      <c r="D1305" s="196" t="s">
        <v>157</v>
      </c>
      <c r="E1305" s="197" t="s">
        <v>19</v>
      </c>
      <c r="F1305" s="198" t="s">
        <v>467</v>
      </c>
      <c r="G1305" s="195"/>
      <c r="H1305" s="199">
        <v>66.33</v>
      </c>
      <c r="I1305" s="200"/>
      <c r="J1305" s="195"/>
      <c r="K1305" s="195"/>
      <c r="L1305" s="201"/>
      <c r="M1305" s="202"/>
      <c r="N1305" s="203"/>
      <c r="O1305" s="203"/>
      <c r="P1305" s="203"/>
      <c r="Q1305" s="203"/>
      <c r="R1305" s="203"/>
      <c r="S1305" s="203"/>
      <c r="T1305" s="204"/>
      <c r="AT1305" s="205" t="s">
        <v>157</v>
      </c>
      <c r="AU1305" s="205" t="s">
        <v>81</v>
      </c>
      <c r="AV1305" s="13" t="s">
        <v>81</v>
      </c>
      <c r="AW1305" s="13" t="s">
        <v>32</v>
      </c>
      <c r="AX1305" s="13" t="s">
        <v>71</v>
      </c>
      <c r="AY1305" s="205" t="s">
        <v>136</v>
      </c>
    </row>
    <row r="1306" spans="1:65" s="13" customFormat="1" ht="11.25">
      <c r="B1306" s="194"/>
      <c r="C1306" s="195"/>
      <c r="D1306" s="196" t="s">
        <v>157</v>
      </c>
      <c r="E1306" s="197" t="s">
        <v>19</v>
      </c>
      <c r="F1306" s="198" t="s">
        <v>468</v>
      </c>
      <c r="G1306" s="195"/>
      <c r="H1306" s="199">
        <v>48.18</v>
      </c>
      <c r="I1306" s="200"/>
      <c r="J1306" s="195"/>
      <c r="K1306" s="195"/>
      <c r="L1306" s="201"/>
      <c r="M1306" s="202"/>
      <c r="N1306" s="203"/>
      <c r="O1306" s="203"/>
      <c r="P1306" s="203"/>
      <c r="Q1306" s="203"/>
      <c r="R1306" s="203"/>
      <c r="S1306" s="203"/>
      <c r="T1306" s="204"/>
      <c r="AT1306" s="205" t="s">
        <v>157</v>
      </c>
      <c r="AU1306" s="205" t="s">
        <v>81</v>
      </c>
      <c r="AV1306" s="13" t="s">
        <v>81</v>
      </c>
      <c r="AW1306" s="13" t="s">
        <v>32</v>
      </c>
      <c r="AX1306" s="13" t="s">
        <v>71</v>
      </c>
      <c r="AY1306" s="205" t="s">
        <v>136</v>
      </c>
    </row>
    <row r="1307" spans="1:65" s="13" customFormat="1" ht="11.25">
      <c r="B1307" s="194"/>
      <c r="C1307" s="195"/>
      <c r="D1307" s="196" t="s">
        <v>157</v>
      </c>
      <c r="E1307" s="197" t="s">
        <v>19</v>
      </c>
      <c r="F1307" s="198" t="s">
        <v>469</v>
      </c>
      <c r="G1307" s="195"/>
      <c r="H1307" s="199">
        <v>64.680000000000007</v>
      </c>
      <c r="I1307" s="200"/>
      <c r="J1307" s="195"/>
      <c r="K1307" s="195"/>
      <c r="L1307" s="201"/>
      <c r="M1307" s="202"/>
      <c r="N1307" s="203"/>
      <c r="O1307" s="203"/>
      <c r="P1307" s="203"/>
      <c r="Q1307" s="203"/>
      <c r="R1307" s="203"/>
      <c r="S1307" s="203"/>
      <c r="T1307" s="204"/>
      <c r="AT1307" s="205" t="s">
        <v>157</v>
      </c>
      <c r="AU1307" s="205" t="s">
        <v>81</v>
      </c>
      <c r="AV1307" s="13" t="s">
        <v>81</v>
      </c>
      <c r="AW1307" s="13" t="s">
        <v>32</v>
      </c>
      <c r="AX1307" s="13" t="s">
        <v>71</v>
      </c>
      <c r="AY1307" s="205" t="s">
        <v>136</v>
      </c>
    </row>
    <row r="1308" spans="1:65" s="2" customFormat="1" ht="55.5" customHeight="1">
      <c r="A1308" s="35"/>
      <c r="B1308" s="36"/>
      <c r="C1308" s="175" t="s">
        <v>1917</v>
      </c>
      <c r="D1308" s="175" t="s">
        <v>138</v>
      </c>
      <c r="E1308" s="176" t="s">
        <v>1918</v>
      </c>
      <c r="F1308" s="177" t="s">
        <v>1919</v>
      </c>
      <c r="G1308" s="178" t="s">
        <v>634</v>
      </c>
      <c r="H1308" s="179">
        <v>2.5619999999999998</v>
      </c>
      <c r="I1308" s="180"/>
      <c r="J1308" s="181">
        <f>ROUND(I1308*H1308,2)</f>
        <v>0</v>
      </c>
      <c r="K1308" s="182"/>
      <c r="L1308" s="40"/>
      <c r="M1308" s="183" t="s">
        <v>19</v>
      </c>
      <c r="N1308" s="184" t="s">
        <v>42</v>
      </c>
      <c r="O1308" s="65"/>
      <c r="P1308" s="185">
        <f>O1308*H1308</f>
        <v>0</v>
      </c>
      <c r="Q1308" s="185">
        <v>0</v>
      </c>
      <c r="R1308" s="185">
        <f>Q1308*H1308</f>
        <v>0</v>
      </c>
      <c r="S1308" s="185">
        <v>0</v>
      </c>
      <c r="T1308" s="186">
        <f>S1308*H1308</f>
        <v>0</v>
      </c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R1308" s="187" t="s">
        <v>476</v>
      </c>
      <c r="AT1308" s="187" t="s">
        <v>138</v>
      </c>
      <c r="AU1308" s="187" t="s">
        <v>81</v>
      </c>
      <c r="AY1308" s="18" t="s">
        <v>136</v>
      </c>
      <c r="BE1308" s="188">
        <f>IF(N1308="základní",J1308,0)</f>
        <v>0</v>
      </c>
      <c r="BF1308" s="188">
        <f>IF(N1308="snížená",J1308,0)</f>
        <v>0</v>
      </c>
      <c r="BG1308" s="188">
        <f>IF(N1308="zákl. přenesená",J1308,0)</f>
        <v>0</v>
      </c>
      <c r="BH1308" s="188">
        <f>IF(N1308="sníž. přenesená",J1308,0)</f>
        <v>0</v>
      </c>
      <c r="BI1308" s="188">
        <f>IF(N1308="nulová",J1308,0)</f>
        <v>0</v>
      </c>
      <c r="BJ1308" s="18" t="s">
        <v>79</v>
      </c>
      <c r="BK1308" s="188">
        <f>ROUND(I1308*H1308,2)</f>
        <v>0</v>
      </c>
      <c r="BL1308" s="18" t="s">
        <v>476</v>
      </c>
      <c r="BM1308" s="187" t="s">
        <v>1920</v>
      </c>
    </row>
    <row r="1309" spans="1:65" s="2" customFormat="1" ht="11.25">
      <c r="A1309" s="35"/>
      <c r="B1309" s="36"/>
      <c r="C1309" s="37"/>
      <c r="D1309" s="189" t="s">
        <v>144</v>
      </c>
      <c r="E1309" s="37"/>
      <c r="F1309" s="190" t="s">
        <v>1921</v>
      </c>
      <c r="G1309" s="37"/>
      <c r="H1309" s="37"/>
      <c r="I1309" s="191"/>
      <c r="J1309" s="37"/>
      <c r="K1309" s="37"/>
      <c r="L1309" s="40"/>
      <c r="M1309" s="192"/>
      <c r="N1309" s="193"/>
      <c r="O1309" s="65"/>
      <c r="P1309" s="65"/>
      <c r="Q1309" s="65"/>
      <c r="R1309" s="65"/>
      <c r="S1309" s="65"/>
      <c r="T1309" s="66"/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T1309" s="18" t="s">
        <v>144</v>
      </c>
      <c r="AU1309" s="18" t="s">
        <v>81</v>
      </c>
    </row>
    <row r="1310" spans="1:65" s="12" customFormat="1" ht="22.9" customHeight="1">
      <c r="B1310" s="159"/>
      <c r="C1310" s="160"/>
      <c r="D1310" s="161" t="s">
        <v>70</v>
      </c>
      <c r="E1310" s="173" t="s">
        <v>1922</v>
      </c>
      <c r="F1310" s="173" t="s">
        <v>1923</v>
      </c>
      <c r="G1310" s="160"/>
      <c r="H1310" s="160"/>
      <c r="I1310" s="163"/>
      <c r="J1310" s="174">
        <f>BK1310</f>
        <v>0</v>
      </c>
      <c r="K1310" s="160"/>
      <c r="L1310" s="165"/>
      <c r="M1310" s="166"/>
      <c r="N1310" s="167"/>
      <c r="O1310" s="167"/>
      <c r="P1310" s="168">
        <f>SUM(P1311:P1320)</f>
        <v>0</v>
      </c>
      <c r="Q1310" s="167"/>
      <c r="R1310" s="168">
        <f>SUM(R1311:R1320)</f>
        <v>1.0488000000000001E-2</v>
      </c>
      <c r="S1310" s="167"/>
      <c r="T1310" s="169">
        <f>SUM(T1311:T1320)</f>
        <v>0</v>
      </c>
      <c r="AR1310" s="170" t="s">
        <v>81</v>
      </c>
      <c r="AT1310" s="171" t="s">
        <v>70</v>
      </c>
      <c r="AU1310" s="171" t="s">
        <v>79</v>
      </c>
      <c r="AY1310" s="170" t="s">
        <v>136</v>
      </c>
      <c r="BK1310" s="172">
        <f>SUM(BK1311:BK1320)</f>
        <v>0</v>
      </c>
    </row>
    <row r="1311" spans="1:65" s="2" customFormat="1" ht="33" customHeight="1">
      <c r="A1311" s="35"/>
      <c r="B1311" s="36"/>
      <c r="C1311" s="175" t="s">
        <v>1924</v>
      </c>
      <c r="D1311" s="175" t="s">
        <v>138</v>
      </c>
      <c r="E1311" s="176" t="s">
        <v>1925</v>
      </c>
      <c r="F1311" s="177" t="s">
        <v>1926</v>
      </c>
      <c r="G1311" s="178" t="s">
        <v>141</v>
      </c>
      <c r="H1311" s="179">
        <v>0.5</v>
      </c>
      <c r="I1311" s="180"/>
      <c r="J1311" s="181">
        <f>ROUND(I1311*H1311,2)</f>
        <v>0</v>
      </c>
      <c r="K1311" s="182"/>
      <c r="L1311" s="40"/>
      <c r="M1311" s="183" t="s">
        <v>19</v>
      </c>
      <c r="N1311" s="184" t="s">
        <v>42</v>
      </c>
      <c r="O1311" s="65"/>
      <c r="P1311" s="185">
        <f>O1311*H1311</f>
        <v>0</v>
      </c>
      <c r="Q1311" s="185">
        <v>3.3760000000000001E-3</v>
      </c>
      <c r="R1311" s="185">
        <f>Q1311*H1311</f>
        <v>1.688E-3</v>
      </c>
      <c r="S1311" s="185">
        <v>0</v>
      </c>
      <c r="T1311" s="186">
        <f>S1311*H1311</f>
        <v>0</v>
      </c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R1311" s="187" t="s">
        <v>476</v>
      </c>
      <c r="AT1311" s="187" t="s">
        <v>138</v>
      </c>
      <c r="AU1311" s="187" t="s">
        <v>81</v>
      </c>
      <c r="AY1311" s="18" t="s">
        <v>136</v>
      </c>
      <c r="BE1311" s="188">
        <f>IF(N1311="základní",J1311,0)</f>
        <v>0</v>
      </c>
      <c r="BF1311" s="188">
        <f>IF(N1311="snížená",J1311,0)</f>
        <v>0</v>
      </c>
      <c r="BG1311" s="188">
        <f>IF(N1311="zákl. přenesená",J1311,0)</f>
        <v>0</v>
      </c>
      <c r="BH1311" s="188">
        <f>IF(N1311="sníž. přenesená",J1311,0)</f>
        <v>0</v>
      </c>
      <c r="BI1311" s="188">
        <f>IF(N1311="nulová",J1311,0)</f>
        <v>0</v>
      </c>
      <c r="BJ1311" s="18" t="s">
        <v>79</v>
      </c>
      <c r="BK1311" s="188">
        <f>ROUND(I1311*H1311,2)</f>
        <v>0</v>
      </c>
      <c r="BL1311" s="18" t="s">
        <v>476</v>
      </c>
      <c r="BM1311" s="187" t="s">
        <v>1927</v>
      </c>
    </row>
    <row r="1312" spans="1:65" s="2" customFormat="1" ht="11.25">
      <c r="A1312" s="35"/>
      <c r="B1312" s="36"/>
      <c r="C1312" s="37"/>
      <c r="D1312" s="189" t="s">
        <v>144</v>
      </c>
      <c r="E1312" s="37"/>
      <c r="F1312" s="190" t="s">
        <v>1928</v>
      </c>
      <c r="G1312" s="37"/>
      <c r="H1312" s="37"/>
      <c r="I1312" s="191"/>
      <c r="J1312" s="37"/>
      <c r="K1312" s="37"/>
      <c r="L1312" s="40"/>
      <c r="M1312" s="192"/>
      <c r="N1312" s="193"/>
      <c r="O1312" s="65"/>
      <c r="P1312" s="65"/>
      <c r="Q1312" s="65"/>
      <c r="R1312" s="65"/>
      <c r="S1312" s="65"/>
      <c r="T1312" s="66"/>
      <c r="U1312" s="35"/>
      <c r="V1312" s="35"/>
      <c r="W1312" s="35"/>
      <c r="X1312" s="35"/>
      <c r="Y1312" s="35"/>
      <c r="Z1312" s="35"/>
      <c r="AA1312" s="35"/>
      <c r="AB1312" s="35"/>
      <c r="AC1312" s="35"/>
      <c r="AD1312" s="35"/>
      <c r="AE1312" s="35"/>
      <c r="AT1312" s="18" t="s">
        <v>144</v>
      </c>
      <c r="AU1312" s="18" t="s">
        <v>81</v>
      </c>
    </row>
    <row r="1313" spans="1:65" s="14" customFormat="1" ht="11.25">
      <c r="B1313" s="218"/>
      <c r="C1313" s="219"/>
      <c r="D1313" s="196" t="s">
        <v>157</v>
      </c>
      <c r="E1313" s="220" t="s">
        <v>19</v>
      </c>
      <c r="F1313" s="221" t="s">
        <v>223</v>
      </c>
      <c r="G1313" s="219"/>
      <c r="H1313" s="220" t="s">
        <v>19</v>
      </c>
      <c r="I1313" s="222"/>
      <c r="J1313" s="219"/>
      <c r="K1313" s="219"/>
      <c r="L1313" s="223"/>
      <c r="M1313" s="224"/>
      <c r="N1313" s="225"/>
      <c r="O1313" s="225"/>
      <c r="P1313" s="225"/>
      <c r="Q1313" s="225"/>
      <c r="R1313" s="225"/>
      <c r="S1313" s="225"/>
      <c r="T1313" s="226"/>
      <c r="AT1313" s="227" t="s">
        <v>157</v>
      </c>
      <c r="AU1313" s="227" t="s">
        <v>81</v>
      </c>
      <c r="AV1313" s="14" t="s">
        <v>79</v>
      </c>
      <c r="AW1313" s="14" t="s">
        <v>32</v>
      </c>
      <c r="AX1313" s="14" t="s">
        <v>71</v>
      </c>
      <c r="AY1313" s="227" t="s">
        <v>136</v>
      </c>
    </row>
    <row r="1314" spans="1:65" s="13" customFormat="1" ht="11.25">
      <c r="B1314" s="194"/>
      <c r="C1314" s="195"/>
      <c r="D1314" s="196" t="s">
        <v>157</v>
      </c>
      <c r="E1314" s="197" t="s">
        <v>19</v>
      </c>
      <c r="F1314" s="198" t="s">
        <v>1929</v>
      </c>
      <c r="G1314" s="195"/>
      <c r="H1314" s="199">
        <v>0.5</v>
      </c>
      <c r="I1314" s="200"/>
      <c r="J1314" s="195"/>
      <c r="K1314" s="195"/>
      <c r="L1314" s="201"/>
      <c r="M1314" s="202"/>
      <c r="N1314" s="203"/>
      <c r="O1314" s="203"/>
      <c r="P1314" s="203"/>
      <c r="Q1314" s="203"/>
      <c r="R1314" s="203"/>
      <c r="S1314" s="203"/>
      <c r="T1314" s="204"/>
      <c r="AT1314" s="205" t="s">
        <v>157</v>
      </c>
      <c r="AU1314" s="205" t="s">
        <v>81</v>
      </c>
      <c r="AV1314" s="13" t="s">
        <v>81</v>
      </c>
      <c r="AW1314" s="13" t="s">
        <v>32</v>
      </c>
      <c r="AX1314" s="13" t="s">
        <v>71</v>
      </c>
      <c r="AY1314" s="205" t="s">
        <v>136</v>
      </c>
    </row>
    <row r="1315" spans="1:65" s="2" customFormat="1" ht="24.2" customHeight="1">
      <c r="A1315" s="35"/>
      <c r="B1315" s="36"/>
      <c r="C1315" s="206" t="s">
        <v>1930</v>
      </c>
      <c r="D1315" s="206" t="s">
        <v>159</v>
      </c>
      <c r="E1315" s="207" t="s">
        <v>1931</v>
      </c>
      <c r="F1315" s="208" t="s">
        <v>1932</v>
      </c>
      <c r="G1315" s="209" t="s">
        <v>141</v>
      </c>
      <c r="H1315" s="210">
        <v>0.55000000000000004</v>
      </c>
      <c r="I1315" s="211"/>
      <c r="J1315" s="212">
        <f>ROUND(I1315*H1315,2)</f>
        <v>0</v>
      </c>
      <c r="K1315" s="213"/>
      <c r="L1315" s="214"/>
      <c r="M1315" s="215" t="s">
        <v>19</v>
      </c>
      <c r="N1315" s="216" t="s">
        <v>42</v>
      </c>
      <c r="O1315" s="65"/>
      <c r="P1315" s="185">
        <f>O1315*H1315</f>
        <v>0</v>
      </c>
      <c r="Q1315" s="185">
        <v>1.6E-2</v>
      </c>
      <c r="R1315" s="185">
        <f>Q1315*H1315</f>
        <v>8.8000000000000005E-3</v>
      </c>
      <c r="S1315" s="185">
        <v>0</v>
      </c>
      <c r="T1315" s="186">
        <f>S1315*H1315</f>
        <v>0</v>
      </c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R1315" s="187" t="s">
        <v>574</v>
      </c>
      <c r="AT1315" s="187" t="s">
        <v>159</v>
      </c>
      <c r="AU1315" s="187" t="s">
        <v>81</v>
      </c>
      <c r="AY1315" s="18" t="s">
        <v>136</v>
      </c>
      <c r="BE1315" s="188">
        <f>IF(N1315="základní",J1315,0)</f>
        <v>0</v>
      </c>
      <c r="BF1315" s="188">
        <f>IF(N1315="snížená",J1315,0)</f>
        <v>0</v>
      </c>
      <c r="BG1315" s="188">
        <f>IF(N1315="zákl. přenesená",J1315,0)</f>
        <v>0</v>
      </c>
      <c r="BH1315" s="188">
        <f>IF(N1315="sníž. přenesená",J1315,0)</f>
        <v>0</v>
      </c>
      <c r="BI1315" s="188">
        <f>IF(N1315="nulová",J1315,0)</f>
        <v>0</v>
      </c>
      <c r="BJ1315" s="18" t="s">
        <v>79</v>
      </c>
      <c r="BK1315" s="188">
        <f>ROUND(I1315*H1315,2)</f>
        <v>0</v>
      </c>
      <c r="BL1315" s="18" t="s">
        <v>476</v>
      </c>
      <c r="BM1315" s="187" t="s">
        <v>1933</v>
      </c>
    </row>
    <row r="1316" spans="1:65" s="13" customFormat="1" ht="11.25">
      <c r="B1316" s="194"/>
      <c r="C1316" s="195"/>
      <c r="D1316" s="196" t="s">
        <v>157</v>
      </c>
      <c r="E1316" s="195"/>
      <c r="F1316" s="198" t="s">
        <v>1934</v>
      </c>
      <c r="G1316" s="195"/>
      <c r="H1316" s="199">
        <v>0.55000000000000004</v>
      </c>
      <c r="I1316" s="200"/>
      <c r="J1316" s="195"/>
      <c r="K1316" s="195"/>
      <c r="L1316" s="201"/>
      <c r="M1316" s="202"/>
      <c r="N1316" s="203"/>
      <c r="O1316" s="203"/>
      <c r="P1316" s="203"/>
      <c r="Q1316" s="203"/>
      <c r="R1316" s="203"/>
      <c r="S1316" s="203"/>
      <c r="T1316" s="204"/>
      <c r="AT1316" s="205" t="s">
        <v>157</v>
      </c>
      <c r="AU1316" s="205" t="s">
        <v>81</v>
      </c>
      <c r="AV1316" s="13" t="s">
        <v>81</v>
      </c>
      <c r="AW1316" s="13" t="s">
        <v>4</v>
      </c>
      <c r="AX1316" s="13" t="s">
        <v>79</v>
      </c>
      <c r="AY1316" s="205" t="s">
        <v>136</v>
      </c>
    </row>
    <row r="1317" spans="1:65" s="2" customFormat="1" ht="37.9" customHeight="1">
      <c r="A1317" s="35"/>
      <c r="B1317" s="36"/>
      <c r="C1317" s="175" t="s">
        <v>1935</v>
      </c>
      <c r="D1317" s="175" t="s">
        <v>138</v>
      </c>
      <c r="E1317" s="176" t="s">
        <v>1936</v>
      </c>
      <c r="F1317" s="177" t="s">
        <v>1937</v>
      </c>
      <c r="G1317" s="178" t="s">
        <v>141</v>
      </c>
      <c r="H1317" s="179">
        <v>0.5</v>
      </c>
      <c r="I1317" s="180"/>
      <c r="J1317" s="181">
        <f>ROUND(I1317*H1317,2)</f>
        <v>0</v>
      </c>
      <c r="K1317" s="182"/>
      <c r="L1317" s="40"/>
      <c r="M1317" s="183" t="s">
        <v>19</v>
      </c>
      <c r="N1317" s="184" t="s">
        <v>42</v>
      </c>
      <c r="O1317" s="65"/>
      <c r="P1317" s="185">
        <f>O1317*H1317</f>
        <v>0</v>
      </c>
      <c r="Q1317" s="185">
        <v>0</v>
      </c>
      <c r="R1317" s="185">
        <f>Q1317*H1317</f>
        <v>0</v>
      </c>
      <c r="S1317" s="185">
        <v>0</v>
      </c>
      <c r="T1317" s="186">
        <f>S1317*H1317</f>
        <v>0</v>
      </c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/>
      <c r="AR1317" s="187" t="s">
        <v>476</v>
      </c>
      <c r="AT1317" s="187" t="s">
        <v>138</v>
      </c>
      <c r="AU1317" s="187" t="s">
        <v>81</v>
      </c>
      <c r="AY1317" s="18" t="s">
        <v>136</v>
      </c>
      <c r="BE1317" s="188">
        <f>IF(N1317="základní",J1317,0)</f>
        <v>0</v>
      </c>
      <c r="BF1317" s="188">
        <f>IF(N1317="snížená",J1317,0)</f>
        <v>0</v>
      </c>
      <c r="BG1317" s="188">
        <f>IF(N1317="zákl. přenesená",J1317,0)</f>
        <v>0</v>
      </c>
      <c r="BH1317" s="188">
        <f>IF(N1317="sníž. přenesená",J1317,0)</f>
        <v>0</v>
      </c>
      <c r="BI1317" s="188">
        <f>IF(N1317="nulová",J1317,0)</f>
        <v>0</v>
      </c>
      <c r="BJ1317" s="18" t="s">
        <v>79</v>
      </c>
      <c r="BK1317" s="188">
        <f>ROUND(I1317*H1317,2)</f>
        <v>0</v>
      </c>
      <c r="BL1317" s="18" t="s">
        <v>476</v>
      </c>
      <c r="BM1317" s="187" t="s">
        <v>1938</v>
      </c>
    </row>
    <row r="1318" spans="1:65" s="2" customFormat="1" ht="11.25">
      <c r="A1318" s="35"/>
      <c r="B1318" s="36"/>
      <c r="C1318" s="37"/>
      <c r="D1318" s="189" t="s">
        <v>144</v>
      </c>
      <c r="E1318" s="37"/>
      <c r="F1318" s="190" t="s">
        <v>1939</v>
      </c>
      <c r="G1318" s="37"/>
      <c r="H1318" s="37"/>
      <c r="I1318" s="191"/>
      <c r="J1318" s="37"/>
      <c r="K1318" s="37"/>
      <c r="L1318" s="40"/>
      <c r="M1318" s="192"/>
      <c r="N1318" s="193"/>
      <c r="O1318" s="65"/>
      <c r="P1318" s="65"/>
      <c r="Q1318" s="65"/>
      <c r="R1318" s="65"/>
      <c r="S1318" s="65"/>
      <c r="T1318" s="66"/>
      <c r="U1318" s="35"/>
      <c r="V1318" s="35"/>
      <c r="W1318" s="35"/>
      <c r="X1318" s="35"/>
      <c r="Y1318" s="35"/>
      <c r="Z1318" s="35"/>
      <c r="AA1318" s="35"/>
      <c r="AB1318" s="35"/>
      <c r="AC1318" s="35"/>
      <c r="AD1318" s="35"/>
      <c r="AE1318" s="35"/>
      <c r="AT1318" s="18" t="s">
        <v>144</v>
      </c>
      <c r="AU1318" s="18" t="s">
        <v>81</v>
      </c>
    </row>
    <row r="1319" spans="1:65" s="14" customFormat="1" ht="11.25">
      <c r="B1319" s="218"/>
      <c r="C1319" s="219"/>
      <c r="D1319" s="196" t="s">
        <v>157</v>
      </c>
      <c r="E1319" s="220" t="s">
        <v>19</v>
      </c>
      <c r="F1319" s="221" t="s">
        <v>223</v>
      </c>
      <c r="G1319" s="219"/>
      <c r="H1319" s="220" t="s">
        <v>19</v>
      </c>
      <c r="I1319" s="222"/>
      <c r="J1319" s="219"/>
      <c r="K1319" s="219"/>
      <c r="L1319" s="223"/>
      <c r="M1319" s="224"/>
      <c r="N1319" s="225"/>
      <c r="O1319" s="225"/>
      <c r="P1319" s="225"/>
      <c r="Q1319" s="225"/>
      <c r="R1319" s="225"/>
      <c r="S1319" s="225"/>
      <c r="T1319" s="226"/>
      <c r="AT1319" s="227" t="s">
        <v>157</v>
      </c>
      <c r="AU1319" s="227" t="s">
        <v>81</v>
      </c>
      <c r="AV1319" s="14" t="s">
        <v>79</v>
      </c>
      <c r="AW1319" s="14" t="s">
        <v>32</v>
      </c>
      <c r="AX1319" s="14" t="s">
        <v>71</v>
      </c>
      <c r="AY1319" s="227" t="s">
        <v>136</v>
      </c>
    </row>
    <row r="1320" spans="1:65" s="13" customFormat="1" ht="11.25">
      <c r="B1320" s="194"/>
      <c r="C1320" s="195"/>
      <c r="D1320" s="196" t="s">
        <v>157</v>
      </c>
      <c r="E1320" s="197" t="s">
        <v>19</v>
      </c>
      <c r="F1320" s="198" t="s">
        <v>1929</v>
      </c>
      <c r="G1320" s="195"/>
      <c r="H1320" s="199">
        <v>0.5</v>
      </c>
      <c r="I1320" s="200"/>
      <c r="J1320" s="195"/>
      <c r="K1320" s="195"/>
      <c r="L1320" s="201"/>
      <c r="M1320" s="202"/>
      <c r="N1320" s="203"/>
      <c r="O1320" s="203"/>
      <c r="P1320" s="203"/>
      <c r="Q1320" s="203"/>
      <c r="R1320" s="203"/>
      <c r="S1320" s="203"/>
      <c r="T1320" s="204"/>
      <c r="AT1320" s="205" t="s">
        <v>157</v>
      </c>
      <c r="AU1320" s="205" t="s">
        <v>81</v>
      </c>
      <c r="AV1320" s="13" t="s">
        <v>81</v>
      </c>
      <c r="AW1320" s="13" t="s">
        <v>32</v>
      </c>
      <c r="AX1320" s="13" t="s">
        <v>71</v>
      </c>
      <c r="AY1320" s="205" t="s">
        <v>136</v>
      </c>
    </row>
    <row r="1321" spans="1:65" s="12" customFormat="1" ht="22.9" customHeight="1">
      <c r="B1321" s="159"/>
      <c r="C1321" s="160"/>
      <c r="D1321" s="161" t="s">
        <v>70</v>
      </c>
      <c r="E1321" s="173" t="s">
        <v>1940</v>
      </c>
      <c r="F1321" s="173" t="s">
        <v>1941</v>
      </c>
      <c r="G1321" s="160"/>
      <c r="H1321" s="160"/>
      <c r="I1321" s="163"/>
      <c r="J1321" s="174">
        <f>BK1321</f>
        <v>0</v>
      </c>
      <c r="K1321" s="160"/>
      <c r="L1321" s="165"/>
      <c r="M1321" s="166"/>
      <c r="N1321" s="167"/>
      <c r="O1321" s="167"/>
      <c r="P1321" s="168">
        <f>SUM(P1322:P2121)</f>
        <v>0</v>
      </c>
      <c r="Q1321" s="167"/>
      <c r="R1321" s="168">
        <f>SUM(R1322:R2121)</f>
        <v>5.3486674515999999</v>
      </c>
      <c r="S1321" s="167"/>
      <c r="T1321" s="169">
        <f>SUM(T1322:T2121)</f>
        <v>1.09810122</v>
      </c>
      <c r="AR1321" s="170" t="s">
        <v>81</v>
      </c>
      <c r="AT1321" s="171" t="s">
        <v>70</v>
      </c>
      <c r="AU1321" s="171" t="s">
        <v>79</v>
      </c>
      <c r="AY1321" s="170" t="s">
        <v>136</v>
      </c>
      <c r="BK1321" s="172">
        <f>SUM(BK1322:BK2121)</f>
        <v>0</v>
      </c>
    </row>
    <row r="1322" spans="1:65" s="2" customFormat="1" ht="16.5" customHeight="1">
      <c r="A1322" s="35"/>
      <c r="B1322" s="36"/>
      <c r="C1322" s="175" t="s">
        <v>1942</v>
      </c>
      <c r="D1322" s="175" t="s">
        <v>138</v>
      </c>
      <c r="E1322" s="176" t="s">
        <v>1943</v>
      </c>
      <c r="F1322" s="177" t="s">
        <v>1944</v>
      </c>
      <c r="G1322" s="178" t="s">
        <v>141</v>
      </c>
      <c r="H1322" s="179">
        <v>694.16399999999999</v>
      </c>
      <c r="I1322" s="180"/>
      <c r="J1322" s="181">
        <f>ROUND(I1322*H1322,2)</f>
        <v>0</v>
      </c>
      <c r="K1322" s="182"/>
      <c r="L1322" s="40"/>
      <c r="M1322" s="183" t="s">
        <v>19</v>
      </c>
      <c r="N1322" s="184" t="s">
        <v>42</v>
      </c>
      <c r="O1322" s="65"/>
      <c r="P1322" s="185">
        <f>O1322*H1322</f>
        <v>0</v>
      </c>
      <c r="Q1322" s="185">
        <v>1E-3</v>
      </c>
      <c r="R1322" s="185">
        <f>Q1322*H1322</f>
        <v>0.694164</v>
      </c>
      <c r="S1322" s="185">
        <v>3.1E-4</v>
      </c>
      <c r="T1322" s="186">
        <f>S1322*H1322</f>
        <v>0.21519083999999999</v>
      </c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  <c r="AR1322" s="187" t="s">
        <v>476</v>
      </c>
      <c r="AT1322" s="187" t="s">
        <v>138</v>
      </c>
      <c r="AU1322" s="187" t="s">
        <v>81</v>
      </c>
      <c r="AY1322" s="18" t="s">
        <v>136</v>
      </c>
      <c r="BE1322" s="188">
        <f>IF(N1322="základní",J1322,0)</f>
        <v>0</v>
      </c>
      <c r="BF1322" s="188">
        <f>IF(N1322="snížená",J1322,0)</f>
        <v>0</v>
      </c>
      <c r="BG1322" s="188">
        <f>IF(N1322="zákl. přenesená",J1322,0)</f>
        <v>0</v>
      </c>
      <c r="BH1322" s="188">
        <f>IF(N1322="sníž. přenesená",J1322,0)</f>
        <v>0</v>
      </c>
      <c r="BI1322" s="188">
        <f>IF(N1322="nulová",J1322,0)</f>
        <v>0</v>
      </c>
      <c r="BJ1322" s="18" t="s">
        <v>79</v>
      </c>
      <c r="BK1322" s="188">
        <f>ROUND(I1322*H1322,2)</f>
        <v>0</v>
      </c>
      <c r="BL1322" s="18" t="s">
        <v>476</v>
      </c>
      <c r="BM1322" s="187" t="s">
        <v>1945</v>
      </c>
    </row>
    <row r="1323" spans="1:65" s="2" customFormat="1" ht="11.25">
      <c r="A1323" s="35"/>
      <c r="B1323" s="36"/>
      <c r="C1323" s="37"/>
      <c r="D1323" s="189" t="s">
        <v>144</v>
      </c>
      <c r="E1323" s="37"/>
      <c r="F1323" s="190" t="s">
        <v>1946</v>
      </c>
      <c r="G1323" s="37"/>
      <c r="H1323" s="37"/>
      <c r="I1323" s="191"/>
      <c r="J1323" s="37"/>
      <c r="K1323" s="37"/>
      <c r="L1323" s="40"/>
      <c r="M1323" s="192"/>
      <c r="N1323" s="193"/>
      <c r="O1323" s="65"/>
      <c r="P1323" s="65"/>
      <c r="Q1323" s="65"/>
      <c r="R1323" s="65"/>
      <c r="S1323" s="65"/>
      <c r="T1323" s="66"/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T1323" s="18" t="s">
        <v>144</v>
      </c>
      <c r="AU1323" s="18" t="s">
        <v>81</v>
      </c>
    </row>
    <row r="1324" spans="1:65" s="14" customFormat="1" ht="11.25">
      <c r="B1324" s="218"/>
      <c r="C1324" s="219"/>
      <c r="D1324" s="196" t="s">
        <v>157</v>
      </c>
      <c r="E1324" s="220" t="s">
        <v>19</v>
      </c>
      <c r="F1324" s="221" t="s">
        <v>207</v>
      </c>
      <c r="G1324" s="219"/>
      <c r="H1324" s="220" t="s">
        <v>19</v>
      </c>
      <c r="I1324" s="222"/>
      <c r="J1324" s="219"/>
      <c r="K1324" s="219"/>
      <c r="L1324" s="223"/>
      <c r="M1324" s="224"/>
      <c r="N1324" s="225"/>
      <c r="O1324" s="225"/>
      <c r="P1324" s="225"/>
      <c r="Q1324" s="225"/>
      <c r="R1324" s="225"/>
      <c r="S1324" s="225"/>
      <c r="T1324" s="226"/>
      <c r="AT1324" s="227" t="s">
        <v>157</v>
      </c>
      <c r="AU1324" s="227" t="s">
        <v>81</v>
      </c>
      <c r="AV1324" s="14" t="s">
        <v>79</v>
      </c>
      <c r="AW1324" s="14" t="s">
        <v>32</v>
      </c>
      <c r="AX1324" s="14" t="s">
        <v>71</v>
      </c>
      <c r="AY1324" s="227" t="s">
        <v>136</v>
      </c>
    </row>
    <row r="1325" spans="1:65" s="13" customFormat="1" ht="11.25">
      <c r="B1325" s="194"/>
      <c r="C1325" s="195"/>
      <c r="D1325" s="196" t="s">
        <v>157</v>
      </c>
      <c r="E1325" s="197" t="s">
        <v>19</v>
      </c>
      <c r="F1325" s="198" t="s">
        <v>208</v>
      </c>
      <c r="G1325" s="195"/>
      <c r="H1325" s="199">
        <v>10.48</v>
      </c>
      <c r="I1325" s="200"/>
      <c r="J1325" s="195"/>
      <c r="K1325" s="195"/>
      <c r="L1325" s="201"/>
      <c r="M1325" s="202"/>
      <c r="N1325" s="203"/>
      <c r="O1325" s="203"/>
      <c r="P1325" s="203"/>
      <c r="Q1325" s="203"/>
      <c r="R1325" s="203"/>
      <c r="S1325" s="203"/>
      <c r="T1325" s="204"/>
      <c r="AT1325" s="205" t="s">
        <v>157</v>
      </c>
      <c r="AU1325" s="205" t="s">
        <v>81</v>
      </c>
      <c r="AV1325" s="13" t="s">
        <v>81</v>
      </c>
      <c r="AW1325" s="13" t="s">
        <v>32</v>
      </c>
      <c r="AX1325" s="13" t="s">
        <v>71</v>
      </c>
      <c r="AY1325" s="205" t="s">
        <v>136</v>
      </c>
    </row>
    <row r="1326" spans="1:65" s="13" customFormat="1" ht="11.25">
      <c r="B1326" s="194"/>
      <c r="C1326" s="195"/>
      <c r="D1326" s="196" t="s">
        <v>157</v>
      </c>
      <c r="E1326" s="197" t="s">
        <v>19</v>
      </c>
      <c r="F1326" s="198" t="s">
        <v>283</v>
      </c>
      <c r="G1326" s="195"/>
      <c r="H1326" s="199">
        <v>37.223999999999997</v>
      </c>
      <c r="I1326" s="200"/>
      <c r="J1326" s="195"/>
      <c r="K1326" s="195"/>
      <c r="L1326" s="201"/>
      <c r="M1326" s="202"/>
      <c r="N1326" s="203"/>
      <c r="O1326" s="203"/>
      <c r="P1326" s="203"/>
      <c r="Q1326" s="203"/>
      <c r="R1326" s="203"/>
      <c r="S1326" s="203"/>
      <c r="T1326" s="204"/>
      <c r="AT1326" s="205" t="s">
        <v>157</v>
      </c>
      <c r="AU1326" s="205" t="s">
        <v>81</v>
      </c>
      <c r="AV1326" s="13" t="s">
        <v>81</v>
      </c>
      <c r="AW1326" s="13" t="s">
        <v>32</v>
      </c>
      <c r="AX1326" s="13" t="s">
        <v>71</v>
      </c>
      <c r="AY1326" s="205" t="s">
        <v>136</v>
      </c>
    </row>
    <row r="1327" spans="1:65" s="13" customFormat="1" ht="11.25">
      <c r="B1327" s="194"/>
      <c r="C1327" s="195"/>
      <c r="D1327" s="196" t="s">
        <v>157</v>
      </c>
      <c r="E1327" s="197" t="s">
        <v>19</v>
      </c>
      <c r="F1327" s="198" t="s">
        <v>1947</v>
      </c>
      <c r="G1327" s="195"/>
      <c r="H1327" s="199">
        <v>-0.68</v>
      </c>
      <c r="I1327" s="200"/>
      <c r="J1327" s="195"/>
      <c r="K1327" s="195"/>
      <c r="L1327" s="201"/>
      <c r="M1327" s="202"/>
      <c r="N1327" s="203"/>
      <c r="O1327" s="203"/>
      <c r="P1327" s="203"/>
      <c r="Q1327" s="203"/>
      <c r="R1327" s="203"/>
      <c r="S1327" s="203"/>
      <c r="T1327" s="204"/>
      <c r="AT1327" s="205" t="s">
        <v>157</v>
      </c>
      <c r="AU1327" s="205" t="s">
        <v>81</v>
      </c>
      <c r="AV1327" s="13" t="s">
        <v>81</v>
      </c>
      <c r="AW1327" s="13" t="s">
        <v>32</v>
      </c>
      <c r="AX1327" s="13" t="s">
        <v>71</v>
      </c>
      <c r="AY1327" s="205" t="s">
        <v>136</v>
      </c>
    </row>
    <row r="1328" spans="1:65" s="13" customFormat="1" ht="11.25">
      <c r="B1328" s="194"/>
      <c r="C1328" s="195"/>
      <c r="D1328" s="196" t="s">
        <v>157</v>
      </c>
      <c r="E1328" s="197" t="s">
        <v>19</v>
      </c>
      <c r="F1328" s="198" t="s">
        <v>209</v>
      </c>
      <c r="G1328" s="195"/>
      <c r="H1328" s="199">
        <v>12.27</v>
      </c>
      <c r="I1328" s="200"/>
      <c r="J1328" s="195"/>
      <c r="K1328" s="195"/>
      <c r="L1328" s="201"/>
      <c r="M1328" s="202"/>
      <c r="N1328" s="203"/>
      <c r="O1328" s="203"/>
      <c r="P1328" s="203"/>
      <c r="Q1328" s="203"/>
      <c r="R1328" s="203"/>
      <c r="S1328" s="203"/>
      <c r="T1328" s="204"/>
      <c r="AT1328" s="205" t="s">
        <v>157</v>
      </c>
      <c r="AU1328" s="205" t="s">
        <v>81</v>
      </c>
      <c r="AV1328" s="13" t="s">
        <v>81</v>
      </c>
      <c r="AW1328" s="13" t="s">
        <v>32</v>
      </c>
      <c r="AX1328" s="13" t="s">
        <v>71</v>
      </c>
      <c r="AY1328" s="205" t="s">
        <v>136</v>
      </c>
    </row>
    <row r="1329" spans="2:51" s="13" customFormat="1" ht="11.25">
      <c r="B1329" s="194"/>
      <c r="C1329" s="195"/>
      <c r="D1329" s="196" t="s">
        <v>157</v>
      </c>
      <c r="E1329" s="197" t="s">
        <v>19</v>
      </c>
      <c r="F1329" s="198" t="s">
        <v>285</v>
      </c>
      <c r="G1329" s="195"/>
      <c r="H1329" s="199">
        <v>3.0619999999999998</v>
      </c>
      <c r="I1329" s="200"/>
      <c r="J1329" s="195"/>
      <c r="K1329" s="195"/>
      <c r="L1329" s="201"/>
      <c r="M1329" s="202"/>
      <c r="N1329" s="203"/>
      <c r="O1329" s="203"/>
      <c r="P1329" s="203"/>
      <c r="Q1329" s="203"/>
      <c r="R1329" s="203"/>
      <c r="S1329" s="203"/>
      <c r="T1329" s="204"/>
      <c r="AT1329" s="205" t="s">
        <v>157</v>
      </c>
      <c r="AU1329" s="205" t="s">
        <v>81</v>
      </c>
      <c r="AV1329" s="13" t="s">
        <v>81</v>
      </c>
      <c r="AW1329" s="13" t="s">
        <v>32</v>
      </c>
      <c r="AX1329" s="13" t="s">
        <v>71</v>
      </c>
      <c r="AY1329" s="205" t="s">
        <v>136</v>
      </c>
    </row>
    <row r="1330" spans="2:51" s="14" customFormat="1" ht="11.25">
      <c r="B1330" s="218"/>
      <c r="C1330" s="219"/>
      <c r="D1330" s="196" t="s">
        <v>157</v>
      </c>
      <c r="E1330" s="220" t="s">
        <v>19</v>
      </c>
      <c r="F1330" s="221" t="s">
        <v>1948</v>
      </c>
      <c r="G1330" s="219"/>
      <c r="H1330" s="220" t="s">
        <v>19</v>
      </c>
      <c r="I1330" s="222"/>
      <c r="J1330" s="219"/>
      <c r="K1330" s="219"/>
      <c r="L1330" s="223"/>
      <c r="M1330" s="224"/>
      <c r="N1330" s="225"/>
      <c r="O1330" s="225"/>
      <c r="P1330" s="225"/>
      <c r="Q1330" s="225"/>
      <c r="R1330" s="225"/>
      <c r="S1330" s="225"/>
      <c r="T1330" s="226"/>
      <c r="AT1330" s="227" t="s">
        <v>157</v>
      </c>
      <c r="AU1330" s="227" t="s">
        <v>81</v>
      </c>
      <c r="AV1330" s="14" t="s">
        <v>79</v>
      </c>
      <c r="AW1330" s="14" t="s">
        <v>32</v>
      </c>
      <c r="AX1330" s="14" t="s">
        <v>71</v>
      </c>
      <c r="AY1330" s="227" t="s">
        <v>136</v>
      </c>
    </row>
    <row r="1331" spans="2:51" s="13" customFormat="1" ht="11.25">
      <c r="B1331" s="194"/>
      <c r="C1331" s="195"/>
      <c r="D1331" s="196" t="s">
        <v>157</v>
      </c>
      <c r="E1331" s="197" t="s">
        <v>19</v>
      </c>
      <c r="F1331" s="198" t="s">
        <v>287</v>
      </c>
      <c r="G1331" s="195"/>
      <c r="H1331" s="199">
        <v>3.6749999999999998</v>
      </c>
      <c r="I1331" s="200"/>
      <c r="J1331" s="195"/>
      <c r="K1331" s="195"/>
      <c r="L1331" s="201"/>
      <c r="M1331" s="202"/>
      <c r="N1331" s="203"/>
      <c r="O1331" s="203"/>
      <c r="P1331" s="203"/>
      <c r="Q1331" s="203"/>
      <c r="R1331" s="203"/>
      <c r="S1331" s="203"/>
      <c r="T1331" s="204"/>
      <c r="AT1331" s="205" t="s">
        <v>157</v>
      </c>
      <c r="AU1331" s="205" t="s">
        <v>81</v>
      </c>
      <c r="AV1331" s="13" t="s">
        <v>81</v>
      </c>
      <c r="AW1331" s="13" t="s">
        <v>32</v>
      </c>
      <c r="AX1331" s="13" t="s">
        <v>71</v>
      </c>
      <c r="AY1331" s="205" t="s">
        <v>136</v>
      </c>
    </row>
    <row r="1332" spans="2:51" s="13" customFormat="1" ht="11.25">
      <c r="B1332" s="194"/>
      <c r="C1332" s="195"/>
      <c r="D1332" s="196" t="s">
        <v>157</v>
      </c>
      <c r="E1332" s="197" t="s">
        <v>19</v>
      </c>
      <c r="F1332" s="198" t="s">
        <v>210</v>
      </c>
      <c r="G1332" s="195"/>
      <c r="H1332" s="199">
        <v>5.51</v>
      </c>
      <c r="I1332" s="200"/>
      <c r="J1332" s="195"/>
      <c r="K1332" s="195"/>
      <c r="L1332" s="201"/>
      <c r="M1332" s="202"/>
      <c r="N1332" s="203"/>
      <c r="O1332" s="203"/>
      <c r="P1332" s="203"/>
      <c r="Q1332" s="203"/>
      <c r="R1332" s="203"/>
      <c r="S1332" s="203"/>
      <c r="T1332" s="204"/>
      <c r="AT1332" s="205" t="s">
        <v>157</v>
      </c>
      <c r="AU1332" s="205" t="s">
        <v>81</v>
      </c>
      <c r="AV1332" s="13" t="s">
        <v>81</v>
      </c>
      <c r="AW1332" s="13" t="s">
        <v>32</v>
      </c>
      <c r="AX1332" s="13" t="s">
        <v>71</v>
      </c>
      <c r="AY1332" s="205" t="s">
        <v>136</v>
      </c>
    </row>
    <row r="1333" spans="2:51" s="13" customFormat="1" ht="11.25">
      <c r="B1333" s="194"/>
      <c r="C1333" s="195"/>
      <c r="D1333" s="196" t="s">
        <v>157</v>
      </c>
      <c r="E1333" s="197" t="s">
        <v>19</v>
      </c>
      <c r="F1333" s="198" t="s">
        <v>288</v>
      </c>
      <c r="G1333" s="195"/>
      <c r="H1333" s="199">
        <v>18.72</v>
      </c>
      <c r="I1333" s="200"/>
      <c r="J1333" s="195"/>
      <c r="K1333" s="195"/>
      <c r="L1333" s="201"/>
      <c r="M1333" s="202"/>
      <c r="N1333" s="203"/>
      <c r="O1333" s="203"/>
      <c r="P1333" s="203"/>
      <c r="Q1333" s="203"/>
      <c r="R1333" s="203"/>
      <c r="S1333" s="203"/>
      <c r="T1333" s="204"/>
      <c r="AT1333" s="205" t="s">
        <v>157</v>
      </c>
      <c r="AU1333" s="205" t="s">
        <v>81</v>
      </c>
      <c r="AV1333" s="13" t="s">
        <v>81</v>
      </c>
      <c r="AW1333" s="13" t="s">
        <v>32</v>
      </c>
      <c r="AX1333" s="13" t="s">
        <v>71</v>
      </c>
      <c r="AY1333" s="205" t="s">
        <v>136</v>
      </c>
    </row>
    <row r="1334" spans="2:51" s="14" customFormat="1" ht="11.25">
      <c r="B1334" s="218"/>
      <c r="C1334" s="219"/>
      <c r="D1334" s="196" t="s">
        <v>157</v>
      </c>
      <c r="E1334" s="220" t="s">
        <v>19</v>
      </c>
      <c r="F1334" s="221" t="s">
        <v>1948</v>
      </c>
      <c r="G1334" s="219"/>
      <c r="H1334" s="220" t="s">
        <v>19</v>
      </c>
      <c r="I1334" s="222"/>
      <c r="J1334" s="219"/>
      <c r="K1334" s="219"/>
      <c r="L1334" s="223"/>
      <c r="M1334" s="224"/>
      <c r="N1334" s="225"/>
      <c r="O1334" s="225"/>
      <c r="P1334" s="225"/>
      <c r="Q1334" s="225"/>
      <c r="R1334" s="225"/>
      <c r="S1334" s="225"/>
      <c r="T1334" s="226"/>
      <c r="AT1334" s="227" t="s">
        <v>157</v>
      </c>
      <c r="AU1334" s="227" t="s">
        <v>81</v>
      </c>
      <c r="AV1334" s="14" t="s">
        <v>79</v>
      </c>
      <c r="AW1334" s="14" t="s">
        <v>32</v>
      </c>
      <c r="AX1334" s="14" t="s">
        <v>71</v>
      </c>
      <c r="AY1334" s="227" t="s">
        <v>136</v>
      </c>
    </row>
    <row r="1335" spans="2:51" s="13" customFormat="1" ht="11.25">
      <c r="B1335" s="194"/>
      <c r="C1335" s="195"/>
      <c r="D1335" s="196" t="s">
        <v>157</v>
      </c>
      <c r="E1335" s="197" t="s">
        <v>19</v>
      </c>
      <c r="F1335" s="198" t="s">
        <v>289</v>
      </c>
      <c r="G1335" s="195"/>
      <c r="H1335" s="199">
        <v>0</v>
      </c>
      <c r="I1335" s="200"/>
      <c r="J1335" s="195"/>
      <c r="K1335" s="195"/>
      <c r="L1335" s="201"/>
      <c r="M1335" s="202"/>
      <c r="N1335" s="203"/>
      <c r="O1335" s="203"/>
      <c r="P1335" s="203"/>
      <c r="Q1335" s="203"/>
      <c r="R1335" s="203"/>
      <c r="S1335" s="203"/>
      <c r="T1335" s="204"/>
      <c r="AT1335" s="205" t="s">
        <v>157</v>
      </c>
      <c r="AU1335" s="205" t="s">
        <v>81</v>
      </c>
      <c r="AV1335" s="13" t="s">
        <v>81</v>
      </c>
      <c r="AW1335" s="13" t="s">
        <v>32</v>
      </c>
      <c r="AX1335" s="13" t="s">
        <v>71</v>
      </c>
      <c r="AY1335" s="205" t="s">
        <v>136</v>
      </c>
    </row>
    <row r="1336" spans="2:51" s="13" customFormat="1" ht="11.25">
      <c r="B1336" s="194"/>
      <c r="C1336" s="195"/>
      <c r="D1336" s="196" t="s">
        <v>157</v>
      </c>
      <c r="E1336" s="197" t="s">
        <v>19</v>
      </c>
      <c r="F1336" s="198" t="s">
        <v>211</v>
      </c>
      <c r="G1336" s="195"/>
      <c r="H1336" s="199">
        <v>28.61</v>
      </c>
      <c r="I1336" s="200"/>
      <c r="J1336" s="195"/>
      <c r="K1336" s="195"/>
      <c r="L1336" s="201"/>
      <c r="M1336" s="202"/>
      <c r="N1336" s="203"/>
      <c r="O1336" s="203"/>
      <c r="P1336" s="203"/>
      <c r="Q1336" s="203"/>
      <c r="R1336" s="203"/>
      <c r="S1336" s="203"/>
      <c r="T1336" s="204"/>
      <c r="AT1336" s="205" t="s">
        <v>157</v>
      </c>
      <c r="AU1336" s="205" t="s">
        <v>81</v>
      </c>
      <c r="AV1336" s="13" t="s">
        <v>81</v>
      </c>
      <c r="AW1336" s="13" t="s">
        <v>32</v>
      </c>
      <c r="AX1336" s="13" t="s">
        <v>71</v>
      </c>
      <c r="AY1336" s="205" t="s">
        <v>136</v>
      </c>
    </row>
    <row r="1337" spans="2:51" s="13" customFormat="1" ht="11.25">
      <c r="B1337" s="194"/>
      <c r="C1337" s="195"/>
      <c r="D1337" s="196" t="s">
        <v>157</v>
      </c>
      <c r="E1337" s="197" t="s">
        <v>19</v>
      </c>
      <c r="F1337" s="198" t="s">
        <v>290</v>
      </c>
      <c r="G1337" s="195"/>
      <c r="H1337" s="199">
        <v>99.36</v>
      </c>
      <c r="I1337" s="200"/>
      <c r="J1337" s="195"/>
      <c r="K1337" s="195"/>
      <c r="L1337" s="201"/>
      <c r="M1337" s="202"/>
      <c r="N1337" s="203"/>
      <c r="O1337" s="203"/>
      <c r="P1337" s="203"/>
      <c r="Q1337" s="203"/>
      <c r="R1337" s="203"/>
      <c r="S1337" s="203"/>
      <c r="T1337" s="204"/>
      <c r="AT1337" s="205" t="s">
        <v>157</v>
      </c>
      <c r="AU1337" s="205" t="s">
        <v>81</v>
      </c>
      <c r="AV1337" s="13" t="s">
        <v>81</v>
      </c>
      <c r="AW1337" s="13" t="s">
        <v>32</v>
      </c>
      <c r="AX1337" s="13" t="s">
        <v>71</v>
      </c>
      <c r="AY1337" s="205" t="s">
        <v>136</v>
      </c>
    </row>
    <row r="1338" spans="2:51" s="14" customFormat="1" ht="11.25">
      <c r="B1338" s="218"/>
      <c r="C1338" s="219"/>
      <c r="D1338" s="196" t="s">
        <v>157</v>
      </c>
      <c r="E1338" s="220" t="s">
        <v>19</v>
      </c>
      <c r="F1338" s="221" t="s">
        <v>1949</v>
      </c>
      <c r="G1338" s="219"/>
      <c r="H1338" s="220" t="s">
        <v>19</v>
      </c>
      <c r="I1338" s="222"/>
      <c r="J1338" s="219"/>
      <c r="K1338" s="219"/>
      <c r="L1338" s="223"/>
      <c r="M1338" s="224"/>
      <c r="N1338" s="225"/>
      <c r="O1338" s="225"/>
      <c r="P1338" s="225"/>
      <c r="Q1338" s="225"/>
      <c r="R1338" s="225"/>
      <c r="S1338" s="225"/>
      <c r="T1338" s="226"/>
      <c r="AT1338" s="227" t="s">
        <v>157</v>
      </c>
      <c r="AU1338" s="227" t="s">
        <v>81</v>
      </c>
      <c r="AV1338" s="14" t="s">
        <v>79</v>
      </c>
      <c r="AW1338" s="14" t="s">
        <v>32</v>
      </c>
      <c r="AX1338" s="14" t="s">
        <v>71</v>
      </c>
      <c r="AY1338" s="227" t="s">
        <v>136</v>
      </c>
    </row>
    <row r="1339" spans="2:51" s="13" customFormat="1" ht="11.25">
      <c r="B1339" s="194"/>
      <c r="C1339" s="195"/>
      <c r="D1339" s="196" t="s">
        <v>157</v>
      </c>
      <c r="E1339" s="197" t="s">
        <v>19</v>
      </c>
      <c r="F1339" s="198" t="s">
        <v>292</v>
      </c>
      <c r="G1339" s="195"/>
      <c r="H1339" s="199">
        <v>3.25</v>
      </c>
      <c r="I1339" s="200"/>
      <c r="J1339" s="195"/>
      <c r="K1339" s="195"/>
      <c r="L1339" s="201"/>
      <c r="M1339" s="202"/>
      <c r="N1339" s="203"/>
      <c r="O1339" s="203"/>
      <c r="P1339" s="203"/>
      <c r="Q1339" s="203"/>
      <c r="R1339" s="203"/>
      <c r="S1339" s="203"/>
      <c r="T1339" s="204"/>
      <c r="AT1339" s="205" t="s">
        <v>157</v>
      </c>
      <c r="AU1339" s="205" t="s">
        <v>81</v>
      </c>
      <c r="AV1339" s="13" t="s">
        <v>81</v>
      </c>
      <c r="AW1339" s="13" t="s">
        <v>32</v>
      </c>
      <c r="AX1339" s="13" t="s">
        <v>71</v>
      </c>
      <c r="AY1339" s="205" t="s">
        <v>136</v>
      </c>
    </row>
    <row r="1340" spans="2:51" s="14" customFormat="1" ht="11.25">
      <c r="B1340" s="218"/>
      <c r="C1340" s="219"/>
      <c r="D1340" s="196" t="s">
        <v>157</v>
      </c>
      <c r="E1340" s="220" t="s">
        <v>19</v>
      </c>
      <c r="F1340" s="221" t="s">
        <v>293</v>
      </c>
      <c r="G1340" s="219"/>
      <c r="H1340" s="220" t="s">
        <v>19</v>
      </c>
      <c r="I1340" s="222"/>
      <c r="J1340" s="219"/>
      <c r="K1340" s="219"/>
      <c r="L1340" s="223"/>
      <c r="M1340" s="224"/>
      <c r="N1340" s="225"/>
      <c r="O1340" s="225"/>
      <c r="P1340" s="225"/>
      <c r="Q1340" s="225"/>
      <c r="R1340" s="225"/>
      <c r="S1340" s="225"/>
      <c r="T1340" s="226"/>
      <c r="AT1340" s="227" t="s">
        <v>157</v>
      </c>
      <c r="AU1340" s="227" t="s">
        <v>81</v>
      </c>
      <c r="AV1340" s="14" t="s">
        <v>79</v>
      </c>
      <c r="AW1340" s="14" t="s">
        <v>32</v>
      </c>
      <c r="AX1340" s="14" t="s">
        <v>71</v>
      </c>
      <c r="AY1340" s="227" t="s">
        <v>136</v>
      </c>
    </row>
    <row r="1341" spans="2:51" s="13" customFormat="1" ht="11.25">
      <c r="B1341" s="194"/>
      <c r="C1341" s="195"/>
      <c r="D1341" s="196" t="s">
        <v>157</v>
      </c>
      <c r="E1341" s="197" t="s">
        <v>19</v>
      </c>
      <c r="F1341" s="198" t="s">
        <v>213</v>
      </c>
      <c r="G1341" s="195"/>
      <c r="H1341" s="199">
        <v>50.55</v>
      </c>
      <c r="I1341" s="200"/>
      <c r="J1341" s="195"/>
      <c r="K1341" s="195"/>
      <c r="L1341" s="201"/>
      <c r="M1341" s="202"/>
      <c r="N1341" s="203"/>
      <c r="O1341" s="203"/>
      <c r="P1341" s="203"/>
      <c r="Q1341" s="203"/>
      <c r="R1341" s="203"/>
      <c r="S1341" s="203"/>
      <c r="T1341" s="204"/>
      <c r="AT1341" s="205" t="s">
        <v>157</v>
      </c>
      <c r="AU1341" s="205" t="s">
        <v>81</v>
      </c>
      <c r="AV1341" s="13" t="s">
        <v>81</v>
      </c>
      <c r="AW1341" s="13" t="s">
        <v>32</v>
      </c>
      <c r="AX1341" s="13" t="s">
        <v>71</v>
      </c>
      <c r="AY1341" s="205" t="s">
        <v>136</v>
      </c>
    </row>
    <row r="1342" spans="2:51" s="13" customFormat="1" ht="11.25">
      <c r="B1342" s="194"/>
      <c r="C1342" s="195"/>
      <c r="D1342" s="196" t="s">
        <v>157</v>
      </c>
      <c r="E1342" s="197" t="s">
        <v>19</v>
      </c>
      <c r="F1342" s="198" t="s">
        <v>294</v>
      </c>
      <c r="G1342" s="195"/>
      <c r="H1342" s="199">
        <v>85.71</v>
      </c>
      <c r="I1342" s="200"/>
      <c r="J1342" s="195"/>
      <c r="K1342" s="195"/>
      <c r="L1342" s="201"/>
      <c r="M1342" s="202"/>
      <c r="N1342" s="203"/>
      <c r="O1342" s="203"/>
      <c r="P1342" s="203"/>
      <c r="Q1342" s="203"/>
      <c r="R1342" s="203"/>
      <c r="S1342" s="203"/>
      <c r="T1342" s="204"/>
      <c r="AT1342" s="205" t="s">
        <v>157</v>
      </c>
      <c r="AU1342" s="205" t="s">
        <v>81</v>
      </c>
      <c r="AV1342" s="13" t="s">
        <v>81</v>
      </c>
      <c r="AW1342" s="13" t="s">
        <v>32</v>
      </c>
      <c r="AX1342" s="13" t="s">
        <v>71</v>
      </c>
      <c r="AY1342" s="205" t="s">
        <v>136</v>
      </c>
    </row>
    <row r="1343" spans="2:51" s="14" customFormat="1" ht="11.25">
      <c r="B1343" s="218"/>
      <c r="C1343" s="219"/>
      <c r="D1343" s="196" t="s">
        <v>157</v>
      </c>
      <c r="E1343" s="220" t="s">
        <v>19</v>
      </c>
      <c r="F1343" s="221" t="s">
        <v>1950</v>
      </c>
      <c r="G1343" s="219"/>
      <c r="H1343" s="220" t="s">
        <v>19</v>
      </c>
      <c r="I1343" s="222"/>
      <c r="J1343" s="219"/>
      <c r="K1343" s="219"/>
      <c r="L1343" s="223"/>
      <c r="M1343" s="224"/>
      <c r="N1343" s="225"/>
      <c r="O1343" s="225"/>
      <c r="P1343" s="225"/>
      <c r="Q1343" s="225"/>
      <c r="R1343" s="225"/>
      <c r="S1343" s="225"/>
      <c r="T1343" s="226"/>
      <c r="AT1343" s="227" t="s">
        <v>157</v>
      </c>
      <c r="AU1343" s="227" t="s">
        <v>81</v>
      </c>
      <c r="AV1343" s="14" t="s">
        <v>79</v>
      </c>
      <c r="AW1343" s="14" t="s">
        <v>32</v>
      </c>
      <c r="AX1343" s="14" t="s">
        <v>71</v>
      </c>
      <c r="AY1343" s="227" t="s">
        <v>136</v>
      </c>
    </row>
    <row r="1344" spans="2:51" s="13" customFormat="1" ht="11.25">
      <c r="B1344" s="194"/>
      <c r="C1344" s="195"/>
      <c r="D1344" s="196" t="s">
        <v>157</v>
      </c>
      <c r="E1344" s="197" t="s">
        <v>19</v>
      </c>
      <c r="F1344" s="198" t="s">
        <v>289</v>
      </c>
      <c r="G1344" s="195"/>
      <c r="H1344" s="199">
        <v>0</v>
      </c>
      <c r="I1344" s="200"/>
      <c r="J1344" s="195"/>
      <c r="K1344" s="195"/>
      <c r="L1344" s="201"/>
      <c r="M1344" s="202"/>
      <c r="N1344" s="203"/>
      <c r="O1344" s="203"/>
      <c r="P1344" s="203"/>
      <c r="Q1344" s="203"/>
      <c r="R1344" s="203"/>
      <c r="S1344" s="203"/>
      <c r="T1344" s="204"/>
      <c r="AT1344" s="205" t="s">
        <v>157</v>
      </c>
      <c r="AU1344" s="205" t="s">
        <v>81</v>
      </c>
      <c r="AV1344" s="13" t="s">
        <v>81</v>
      </c>
      <c r="AW1344" s="13" t="s">
        <v>32</v>
      </c>
      <c r="AX1344" s="13" t="s">
        <v>71</v>
      </c>
      <c r="AY1344" s="205" t="s">
        <v>136</v>
      </c>
    </row>
    <row r="1345" spans="2:51" s="13" customFormat="1" ht="11.25">
      <c r="B1345" s="194"/>
      <c r="C1345" s="195"/>
      <c r="D1345" s="196" t="s">
        <v>157</v>
      </c>
      <c r="E1345" s="197" t="s">
        <v>19</v>
      </c>
      <c r="F1345" s="198" t="s">
        <v>214</v>
      </c>
      <c r="G1345" s="195"/>
      <c r="H1345" s="199">
        <v>39.68</v>
      </c>
      <c r="I1345" s="200"/>
      <c r="J1345" s="195"/>
      <c r="K1345" s="195"/>
      <c r="L1345" s="201"/>
      <c r="M1345" s="202"/>
      <c r="N1345" s="203"/>
      <c r="O1345" s="203"/>
      <c r="P1345" s="203"/>
      <c r="Q1345" s="203"/>
      <c r="R1345" s="203"/>
      <c r="S1345" s="203"/>
      <c r="T1345" s="204"/>
      <c r="AT1345" s="205" t="s">
        <v>157</v>
      </c>
      <c r="AU1345" s="205" t="s">
        <v>81</v>
      </c>
      <c r="AV1345" s="13" t="s">
        <v>81</v>
      </c>
      <c r="AW1345" s="13" t="s">
        <v>32</v>
      </c>
      <c r="AX1345" s="13" t="s">
        <v>71</v>
      </c>
      <c r="AY1345" s="205" t="s">
        <v>136</v>
      </c>
    </row>
    <row r="1346" spans="2:51" s="13" customFormat="1" ht="11.25">
      <c r="B1346" s="194"/>
      <c r="C1346" s="195"/>
      <c r="D1346" s="196" t="s">
        <v>157</v>
      </c>
      <c r="E1346" s="197" t="s">
        <v>19</v>
      </c>
      <c r="F1346" s="198" t="s">
        <v>296</v>
      </c>
      <c r="G1346" s="195"/>
      <c r="H1346" s="199">
        <v>82.11</v>
      </c>
      <c r="I1346" s="200"/>
      <c r="J1346" s="195"/>
      <c r="K1346" s="195"/>
      <c r="L1346" s="201"/>
      <c r="M1346" s="202"/>
      <c r="N1346" s="203"/>
      <c r="O1346" s="203"/>
      <c r="P1346" s="203"/>
      <c r="Q1346" s="203"/>
      <c r="R1346" s="203"/>
      <c r="S1346" s="203"/>
      <c r="T1346" s="204"/>
      <c r="AT1346" s="205" t="s">
        <v>157</v>
      </c>
      <c r="AU1346" s="205" t="s">
        <v>81</v>
      </c>
      <c r="AV1346" s="13" t="s">
        <v>81</v>
      </c>
      <c r="AW1346" s="13" t="s">
        <v>32</v>
      </c>
      <c r="AX1346" s="13" t="s">
        <v>71</v>
      </c>
      <c r="AY1346" s="205" t="s">
        <v>136</v>
      </c>
    </row>
    <row r="1347" spans="2:51" s="14" customFormat="1" ht="11.25">
      <c r="B1347" s="218"/>
      <c r="C1347" s="219"/>
      <c r="D1347" s="196" t="s">
        <v>157</v>
      </c>
      <c r="E1347" s="220" t="s">
        <v>19</v>
      </c>
      <c r="F1347" s="221" t="s">
        <v>1951</v>
      </c>
      <c r="G1347" s="219"/>
      <c r="H1347" s="220" t="s">
        <v>19</v>
      </c>
      <c r="I1347" s="222"/>
      <c r="J1347" s="219"/>
      <c r="K1347" s="219"/>
      <c r="L1347" s="223"/>
      <c r="M1347" s="224"/>
      <c r="N1347" s="225"/>
      <c r="O1347" s="225"/>
      <c r="P1347" s="225"/>
      <c r="Q1347" s="225"/>
      <c r="R1347" s="225"/>
      <c r="S1347" s="225"/>
      <c r="T1347" s="226"/>
      <c r="AT1347" s="227" t="s">
        <v>157</v>
      </c>
      <c r="AU1347" s="227" t="s">
        <v>81</v>
      </c>
      <c r="AV1347" s="14" t="s">
        <v>79</v>
      </c>
      <c r="AW1347" s="14" t="s">
        <v>32</v>
      </c>
      <c r="AX1347" s="14" t="s">
        <v>71</v>
      </c>
      <c r="AY1347" s="227" t="s">
        <v>136</v>
      </c>
    </row>
    <row r="1348" spans="2:51" s="13" customFormat="1" ht="11.25">
      <c r="B1348" s="194"/>
      <c r="C1348" s="195"/>
      <c r="D1348" s="196" t="s">
        <v>157</v>
      </c>
      <c r="E1348" s="197" t="s">
        <v>19</v>
      </c>
      <c r="F1348" s="198" t="s">
        <v>298</v>
      </c>
      <c r="G1348" s="195"/>
      <c r="H1348" s="199">
        <v>1.0620000000000001</v>
      </c>
      <c r="I1348" s="200"/>
      <c r="J1348" s="195"/>
      <c r="K1348" s="195"/>
      <c r="L1348" s="201"/>
      <c r="M1348" s="202"/>
      <c r="N1348" s="203"/>
      <c r="O1348" s="203"/>
      <c r="P1348" s="203"/>
      <c r="Q1348" s="203"/>
      <c r="R1348" s="203"/>
      <c r="S1348" s="203"/>
      <c r="T1348" s="204"/>
      <c r="AT1348" s="205" t="s">
        <v>157</v>
      </c>
      <c r="AU1348" s="205" t="s">
        <v>81</v>
      </c>
      <c r="AV1348" s="13" t="s">
        <v>81</v>
      </c>
      <c r="AW1348" s="13" t="s">
        <v>32</v>
      </c>
      <c r="AX1348" s="13" t="s">
        <v>71</v>
      </c>
      <c r="AY1348" s="205" t="s">
        <v>136</v>
      </c>
    </row>
    <row r="1349" spans="2:51" s="13" customFormat="1" ht="11.25">
      <c r="B1349" s="194"/>
      <c r="C1349" s="195"/>
      <c r="D1349" s="196" t="s">
        <v>157</v>
      </c>
      <c r="E1349" s="197" t="s">
        <v>19</v>
      </c>
      <c r="F1349" s="198" t="s">
        <v>215</v>
      </c>
      <c r="G1349" s="195"/>
      <c r="H1349" s="199">
        <v>16.52</v>
      </c>
      <c r="I1349" s="200"/>
      <c r="J1349" s="195"/>
      <c r="K1349" s="195"/>
      <c r="L1349" s="201"/>
      <c r="M1349" s="202"/>
      <c r="N1349" s="203"/>
      <c r="O1349" s="203"/>
      <c r="P1349" s="203"/>
      <c r="Q1349" s="203"/>
      <c r="R1349" s="203"/>
      <c r="S1349" s="203"/>
      <c r="T1349" s="204"/>
      <c r="AT1349" s="205" t="s">
        <v>157</v>
      </c>
      <c r="AU1349" s="205" t="s">
        <v>81</v>
      </c>
      <c r="AV1349" s="13" t="s">
        <v>81</v>
      </c>
      <c r="AW1349" s="13" t="s">
        <v>32</v>
      </c>
      <c r="AX1349" s="13" t="s">
        <v>71</v>
      </c>
      <c r="AY1349" s="205" t="s">
        <v>136</v>
      </c>
    </row>
    <row r="1350" spans="2:51" s="13" customFormat="1" ht="11.25">
      <c r="B1350" s="194"/>
      <c r="C1350" s="195"/>
      <c r="D1350" s="196" t="s">
        <v>157</v>
      </c>
      <c r="E1350" s="197" t="s">
        <v>19</v>
      </c>
      <c r="F1350" s="198" t="s">
        <v>299</v>
      </c>
      <c r="G1350" s="195"/>
      <c r="H1350" s="199">
        <v>16.07</v>
      </c>
      <c r="I1350" s="200"/>
      <c r="J1350" s="195"/>
      <c r="K1350" s="195"/>
      <c r="L1350" s="201"/>
      <c r="M1350" s="202"/>
      <c r="N1350" s="203"/>
      <c r="O1350" s="203"/>
      <c r="P1350" s="203"/>
      <c r="Q1350" s="203"/>
      <c r="R1350" s="203"/>
      <c r="S1350" s="203"/>
      <c r="T1350" s="204"/>
      <c r="AT1350" s="205" t="s">
        <v>157</v>
      </c>
      <c r="AU1350" s="205" t="s">
        <v>81</v>
      </c>
      <c r="AV1350" s="13" t="s">
        <v>81</v>
      </c>
      <c r="AW1350" s="13" t="s">
        <v>32</v>
      </c>
      <c r="AX1350" s="13" t="s">
        <v>71</v>
      </c>
      <c r="AY1350" s="205" t="s">
        <v>136</v>
      </c>
    </row>
    <row r="1351" spans="2:51" s="14" customFormat="1" ht="11.25">
      <c r="B1351" s="218"/>
      <c r="C1351" s="219"/>
      <c r="D1351" s="196" t="s">
        <v>157</v>
      </c>
      <c r="E1351" s="220" t="s">
        <v>19</v>
      </c>
      <c r="F1351" s="221" t="s">
        <v>1952</v>
      </c>
      <c r="G1351" s="219"/>
      <c r="H1351" s="220" t="s">
        <v>19</v>
      </c>
      <c r="I1351" s="222"/>
      <c r="J1351" s="219"/>
      <c r="K1351" s="219"/>
      <c r="L1351" s="223"/>
      <c r="M1351" s="224"/>
      <c r="N1351" s="225"/>
      <c r="O1351" s="225"/>
      <c r="P1351" s="225"/>
      <c r="Q1351" s="225"/>
      <c r="R1351" s="225"/>
      <c r="S1351" s="225"/>
      <c r="T1351" s="226"/>
      <c r="AT1351" s="227" t="s">
        <v>157</v>
      </c>
      <c r="AU1351" s="227" t="s">
        <v>81</v>
      </c>
      <c r="AV1351" s="14" t="s">
        <v>79</v>
      </c>
      <c r="AW1351" s="14" t="s">
        <v>32</v>
      </c>
      <c r="AX1351" s="14" t="s">
        <v>71</v>
      </c>
      <c r="AY1351" s="227" t="s">
        <v>136</v>
      </c>
    </row>
    <row r="1352" spans="2:51" s="13" customFormat="1" ht="11.25">
      <c r="B1352" s="194"/>
      <c r="C1352" s="195"/>
      <c r="D1352" s="196" t="s">
        <v>157</v>
      </c>
      <c r="E1352" s="197" t="s">
        <v>19</v>
      </c>
      <c r="F1352" s="198" t="s">
        <v>301</v>
      </c>
      <c r="G1352" s="195"/>
      <c r="H1352" s="199">
        <v>2.1230000000000002</v>
      </c>
      <c r="I1352" s="200"/>
      <c r="J1352" s="195"/>
      <c r="K1352" s="195"/>
      <c r="L1352" s="201"/>
      <c r="M1352" s="202"/>
      <c r="N1352" s="203"/>
      <c r="O1352" s="203"/>
      <c r="P1352" s="203"/>
      <c r="Q1352" s="203"/>
      <c r="R1352" s="203"/>
      <c r="S1352" s="203"/>
      <c r="T1352" s="204"/>
      <c r="AT1352" s="205" t="s">
        <v>157</v>
      </c>
      <c r="AU1352" s="205" t="s">
        <v>81</v>
      </c>
      <c r="AV1352" s="13" t="s">
        <v>81</v>
      </c>
      <c r="AW1352" s="13" t="s">
        <v>32</v>
      </c>
      <c r="AX1352" s="13" t="s">
        <v>71</v>
      </c>
      <c r="AY1352" s="205" t="s">
        <v>136</v>
      </c>
    </row>
    <row r="1353" spans="2:51" s="13" customFormat="1" ht="11.25">
      <c r="B1353" s="194"/>
      <c r="C1353" s="195"/>
      <c r="D1353" s="196" t="s">
        <v>157</v>
      </c>
      <c r="E1353" s="197" t="s">
        <v>19</v>
      </c>
      <c r="F1353" s="198" t="s">
        <v>216</v>
      </c>
      <c r="G1353" s="195"/>
      <c r="H1353" s="199">
        <v>19.16</v>
      </c>
      <c r="I1353" s="200"/>
      <c r="J1353" s="195"/>
      <c r="K1353" s="195"/>
      <c r="L1353" s="201"/>
      <c r="M1353" s="202"/>
      <c r="N1353" s="203"/>
      <c r="O1353" s="203"/>
      <c r="P1353" s="203"/>
      <c r="Q1353" s="203"/>
      <c r="R1353" s="203"/>
      <c r="S1353" s="203"/>
      <c r="T1353" s="204"/>
      <c r="AT1353" s="205" t="s">
        <v>157</v>
      </c>
      <c r="AU1353" s="205" t="s">
        <v>81</v>
      </c>
      <c r="AV1353" s="13" t="s">
        <v>81</v>
      </c>
      <c r="AW1353" s="13" t="s">
        <v>32</v>
      </c>
      <c r="AX1353" s="13" t="s">
        <v>71</v>
      </c>
      <c r="AY1353" s="205" t="s">
        <v>136</v>
      </c>
    </row>
    <row r="1354" spans="2:51" s="13" customFormat="1" ht="11.25">
      <c r="B1354" s="194"/>
      <c r="C1354" s="195"/>
      <c r="D1354" s="196" t="s">
        <v>157</v>
      </c>
      <c r="E1354" s="197" t="s">
        <v>19</v>
      </c>
      <c r="F1354" s="198" t="s">
        <v>302</v>
      </c>
      <c r="G1354" s="195"/>
      <c r="H1354" s="199">
        <v>17.25</v>
      </c>
      <c r="I1354" s="200"/>
      <c r="J1354" s="195"/>
      <c r="K1354" s="195"/>
      <c r="L1354" s="201"/>
      <c r="M1354" s="202"/>
      <c r="N1354" s="203"/>
      <c r="O1354" s="203"/>
      <c r="P1354" s="203"/>
      <c r="Q1354" s="203"/>
      <c r="R1354" s="203"/>
      <c r="S1354" s="203"/>
      <c r="T1354" s="204"/>
      <c r="AT1354" s="205" t="s">
        <v>157</v>
      </c>
      <c r="AU1354" s="205" t="s">
        <v>81</v>
      </c>
      <c r="AV1354" s="13" t="s">
        <v>81</v>
      </c>
      <c r="AW1354" s="13" t="s">
        <v>32</v>
      </c>
      <c r="AX1354" s="13" t="s">
        <v>71</v>
      </c>
      <c r="AY1354" s="205" t="s">
        <v>136</v>
      </c>
    </row>
    <row r="1355" spans="2:51" s="14" customFormat="1" ht="11.25">
      <c r="B1355" s="218"/>
      <c r="C1355" s="219"/>
      <c r="D1355" s="196" t="s">
        <v>157</v>
      </c>
      <c r="E1355" s="220" t="s">
        <v>19</v>
      </c>
      <c r="F1355" s="221" t="s">
        <v>1952</v>
      </c>
      <c r="G1355" s="219"/>
      <c r="H1355" s="220" t="s">
        <v>19</v>
      </c>
      <c r="I1355" s="222"/>
      <c r="J1355" s="219"/>
      <c r="K1355" s="219"/>
      <c r="L1355" s="223"/>
      <c r="M1355" s="224"/>
      <c r="N1355" s="225"/>
      <c r="O1355" s="225"/>
      <c r="P1355" s="225"/>
      <c r="Q1355" s="225"/>
      <c r="R1355" s="225"/>
      <c r="S1355" s="225"/>
      <c r="T1355" s="226"/>
      <c r="AT1355" s="227" t="s">
        <v>157</v>
      </c>
      <c r="AU1355" s="227" t="s">
        <v>81</v>
      </c>
      <c r="AV1355" s="14" t="s">
        <v>79</v>
      </c>
      <c r="AW1355" s="14" t="s">
        <v>32</v>
      </c>
      <c r="AX1355" s="14" t="s">
        <v>71</v>
      </c>
      <c r="AY1355" s="227" t="s">
        <v>136</v>
      </c>
    </row>
    <row r="1356" spans="2:51" s="13" customFormat="1" ht="11.25">
      <c r="B1356" s="194"/>
      <c r="C1356" s="195"/>
      <c r="D1356" s="196" t="s">
        <v>157</v>
      </c>
      <c r="E1356" s="197" t="s">
        <v>19</v>
      </c>
      <c r="F1356" s="198" t="s">
        <v>301</v>
      </c>
      <c r="G1356" s="195"/>
      <c r="H1356" s="199">
        <v>2.1230000000000002</v>
      </c>
      <c r="I1356" s="200"/>
      <c r="J1356" s="195"/>
      <c r="K1356" s="195"/>
      <c r="L1356" s="201"/>
      <c r="M1356" s="202"/>
      <c r="N1356" s="203"/>
      <c r="O1356" s="203"/>
      <c r="P1356" s="203"/>
      <c r="Q1356" s="203"/>
      <c r="R1356" s="203"/>
      <c r="S1356" s="203"/>
      <c r="T1356" s="204"/>
      <c r="AT1356" s="205" t="s">
        <v>157</v>
      </c>
      <c r="AU1356" s="205" t="s">
        <v>81</v>
      </c>
      <c r="AV1356" s="13" t="s">
        <v>81</v>
      </c>
      <c r="AW1356" s="13" t="s">
        <v>32</v>
      </c>
      <c r="AX1356" s="13" t="s">
        <v>71</v>
      </c>
      <c r="AY1356" s="205" t="s">
        <v>136</v>
      </c>
    </row>
    <row r="1357" spans="2:51" s="13" customFormat="1" ht="11.25">
      <c r="B1357" s="194"/>
      <c r="C1357" s="195"/>
      <c r="D1357" s="196" t="s">
        <v>157</v>
      </c>
      <c r="E1357" s="197" t="s">
        <v>19</v>
      </c>
      <c r="F1357" s="198" t="s">
        <v>217</v>
      </c>
      <c r="G1357" s="195"/>
      <c r="H1357" s="199">
        <v>4.9400000000000004</v>
      </c>
      <c r="I1357" s="200"/>
      <c r="J1357" s="195"/>
      <c r="K1357" s="195"/>
      <c r="L1357" s="201"/>
      <c r="M1357" s="202"/>
      <c r="N1357" s="203"/>
      <c r="O1357" s="203"/>
      <c r="P1357" s="203"/>
      <c r="Q1357" s="203"/>
      <c r="R1357" s="203"/>
      <c r="S1357" s="203"/>
      <c r="T1357" s="204"/>
      <c r="AT1357" s="205" t="s">
        <v>157</v>
      </c>
      <c r="AU1357" s="205" t="s">
        <v>81</v>
      </c>
      <c r="AV1357" s="13" t="s">
        <v>81</v>
      </c>
      <c r="AW1357" s="13" t="s">
        <v>32</v>
      </c>
      <c r="AX1357" s="13" t="s">
        <v>71</v>
      </c>
      <c r="AY1357" s="205" t="s">
        <v>136</v>
      </c>
    </row>
    <row r="1358" spans="2:51" s="13" customFormat="1" ht="11.25">
      <c r="B1358" s="194"/>
      <c r="C1358" s="195"/>
      <c r="D1358" s="196" t="s">
        <v>157</v>
      </c>
      <c r="E1358" s="197" t="s">
        <v>19</v>
      </c>
      <c r="F1358" s="198" t="s">
        <v>303</v>
      </c>
      <c r="G1358" s="195"/>
      <c r="H1358" s="199">
        <v>26.4</v>
      </c>
      <c r="I1358" s="200"/>
      <c r="J1358" s="195"/>
      <c r="K1358" s="195"/>
      <c r="L1358" s="201"/>
      <c r="M1358" s="202"/>
      <c r="N1358" s="203"/>
      <c r="O1358" s="203"/>
      <c r="P1358" s="203"/>
      <c r="Q1358" s="203"/>
      <c r="R1358" s="203"/>
      <c r="S1358" s="203"/>
      <c r="T1358" s="204"/>
      <c r="AT1358" s="205" t="s">
        <v>157</v>
      </c>
      <c r="AU1358" s="205" t="s">
        <v>81</v>
      </c>
      <c r="AV1358" s="13" t="s">
        <v>81</v>
      </c>
      <c r="AW1358" s="13" t="s">
        <v>32</v>
      </c>
      <c r="AX1358" s="13" t="s">
        <v>71</v>
      </c>
      <c r="AY1358" s="205" t="s">
        <v>136</v>
      </c>
    </row>
    <row r="1359" spans="2:51" s="14" customFormat="1" ht="11.25">
      <c r="B1359" s="218"/>
      <c r="C1359" s="219"/>
      <c r="D1359" s="196" t="s">
        <v>157</v>
      </c>
      <c r="E1359" s="220" t="s">
        <v>19</v>
      </c>
      <c r="F1359" s="221" t="s">
        <v>1950</v>
      </c>
      <c r="G1359" s="219"/>
      <c r="H1359" s="220" t="s">
        <v>19</v>
      </c>
      <c r="I1359" s="222"/>
      <c r="J1359" s="219"/>
      <c r="K1359" s="219"/>
      <c r="L1359" s="223"/>
      <c r="M1359" s="224"/>
      <c r="N1359" s="225"/>
      <c r="O1359" s="225"/>
      <c r="P1359" s="225"/>
      <c r="Q1359" s="225"/>
      <c r="R1359" s="225"/>
      <c r="S1359" s="225"/>
      <c r="T1359" s="226"/>
      <c r="AT1359" s="227" t="s">
        <v>157</v>
      </c>
      <c r="AU1359" s="227" t="s">
        <v>81</v>
      </c>
      <c r="AV1359" s="14" t="s">
        <v>79</v>
      </c>
      <c r="AW1359" s="14" t="s">
        <v>32</v>
      </c>
      <c r="AX1359" s="14" t="s">
        <v>71</v>
      </c>
      <c r="AY1359" s="227" t="s">
        <v>136</v>
      </c>
    </row>
    <row r="1360" spans="2:51" s="13" customFormat="1" ht="11.25">
      <c r="B1360" s="194"/>
      <c r="C1360" s="195"/>
      <c r="D1360" s="196" t="s">
        <v>157</v>
      </c>
      <c r="E1360" s="197" t="s">
        <v>19</v>
      </c>
      <c r="F1360" s="198" t="s">
        <v>289</v>
      </c>
      <c r="G1360" s="195"/>
      <c r="H1360" s="199">
        <v>0</v>
      </c>
      <c r="I1360" s="200"/>
      <c r="J1360" s="195"/>
      <c r="K1360" s="195"/>
      <c r="L1360" s="201"/>
      <c r="M1360" s="202"/>
      <c r="N1360" s="203"/>
      <c r="O1360" s="203"/>
      <c r="P1360" s="203"/>
      <c r="Q1360" s="203"/>
      <c r="R1360" s="203"/>
      <c r="S1360" s="203"/>
      <c r="T1360" s="204"/>
      <c r="AT1360" s="205" t="s">
        <v>157</v>
      </c>
      <c r="AU1360" s="205" t="s">
        <v>81</v>
      </c>
      <c r="AV1360" s="13" t="s">
        <v>81</v>
      </c>
      <c r="AW1360" s="13" t="s">
        <v>32</v>
      </c>
      <c r="AX1360" s="13" t="s">
        <v>71</v>
      </c>
      <c r="AY1360" s="205" t="s">
        <v>136</v>
      </c>
    </row>
    <row r="1361" spans="2:51" s="13" customFormat="1" ht="11.25">
      <c r="B1361" s="194"/>
      <c r="C1361" s="195"/>
      <c r="D1361" s="196" t="s">
        <v>157</v>
      </c>
      <c r="E1361" s="197" t="s">
        <v>19</v>
      </c>
      <c r="F1361" s="198" t="s">
        <v>218</v>
      </c>
      <c r="G1361" s="195"/>
      <c r="H1361" s="199">
        <v>8.15</v>
      </c>
      <c r="I1361" s="200"/>
      <c r="J1361" s="195"/>
      <c r="K1361" s="195"/>
      <c r="L1361" s="201"/>
      <c r="M1361" s="202"/>
      <c r="N1361" s="203"/>
      <c r="O1361" s="203"/>
      <c r="P1361" s="203"/>
      <c r="Q1361" s="203"/>
      <c r="R1361" s="203"/>
      <c r="S1361" s="203"/>
      <c r="T1361" s="204"/>
      <c r="AT1361" s="205" t="s">
        <v>157</v>
      </c>
      <c r="AU1361" s="205" t="s">
        <v>81</v>
      </c>
      <c r="AV1361" s="13" t="s">
        <v>81</v>
      </c>
      <c r="AW1361" s="13" t="s">
        <v>32</v>
      </c>
      <c r="AX1361" s="13" t="s">
        <v>71</v>
      </c>
      <c r="AY1361" s="205" t="s">
        <v>136</v>
      </c>
    </row>
    <row r="1362" spans="2:51" s="13" customFormat="1" ht="11.25">
      <c r="B1362" s="194"/>
      <c r="C1362" s="195"/>
      <c r="D1362" s="196" t="s">
        <v>157</v>
      </c>
      <c r="E1362" s="197" t="s">
        <v>19</v>
      </c>
      <c r="F1362" s="198" t="s">
        <v>304</v>
      </c>
      <c r="G1362" s="195"/>
      <c r="H1362" s="199">
        <v>40.950000000000003</v>
      </c>
      <c r="I1362" s="200"/>
      <c r="J1362" s="195"/>
      <c r="K1362" s="195"/>
      <c r="L1362" s="201"/>
      <c r="M1362" s="202"/>
      <c r="N1362" s="203"/>
      <c r="O1362" s="203"/>
      <c r="P1362" s="203"/>
      <c r="Q1362" s="203"/>
      <c r="R1362" s="203"/>
      <c r="S1362" s="203"/>
      <c r="T1362" s="204"/>
      <c r="AT1362" s="205" t="s">
        <v>157</v>
      </c>
      <c r="AU1362" s="205" t="s">
        <v>81</v>
      </c>
      <c r="AV1362" s="13" t="s">
        <v>81</v>
      </c>
      <c r="AW1362" s="13" t="s">
        <v>32</v>
      </c>
      <c r="AX1362" s="13" t="s">
        <v>71</v>
      </c>
      <c r="AY1362" s="205" t="s">
        <v>136</v>
      </c>
    </row>
    <row r="1363" spans="2:51" s="13" customFormat="1" ht="11.25">
      <c r="B1363" s="194"/>
      <c r="C1363" s="195"/>
      <c r="D1363" s="196" t="s">
        <v>157</v>
      </c>
      <c r="E1363" s="197" t="s">
        <v>19</v>
      </c>
      <c r="F1363" s="198" t="s">
        <v>1953</v>
      </c>
      <c r="G1363" s="195"/>
      <c r="H1363" s="199">
        <v>-3.718</v>
      </c>
      <c r="I1363" s="200"/>
      <c r="J1363" s="195"/>
      <c r="K1363" s="195"/>
      <c r="L1363" s="201"/>
      <c r="M1363" s="202"/>
      <c r="N1363" s="203"/>
      <c r="O1363" s="203"/>
      <c r="P1363" s="203"/>
      <c r="Q1363" s="203"/>
      <c r="R1363" s="203"/>
      <c r="S1363" s="203"/>
      <c r="T1363" s="204"/>
      <c r="AT1363" s="205" t="s">
        <v>157</v>
      </c>
      <c r="AU1363" s="205" t="s">
        <v>81</v>
      </c>
      <c r="AV1363" s="13" t="s">
        <v>81</v>
      </c>
      <c r="AW1363" s="13" t="s">
        <v>32</v>
      </c>
      <c r="AX1363" s="13" t="s">
        <v>71</v>
      </c>
      <c r="AY1363" s="205" t="s">
        <v>136</v>
      </c>
    </row>
    <row r="1364" spans="2:51" s="13" customFormat="1" ht="11.25">
      <c r="B1364" s="194"/>
      <c r="C1364" s="195"/>
      <c r="D1364" s="196" t="s">
        <v>157</v>
      </c>
      <c r="E1364" s="197" t="s">
        <v>19</v>
      </c>
      <c r="F1364" s="198" t="s">
        <v>306</v>
      </c>
      <c r="G1364" s="195"/>
      <c r="H1364" s="199">
        <v>4.7629999999999999</v>
      </c>
      <c r="I1364" s="200"/>
      <c r="J1364" s="195"/>
      <c r="K1364" s="195"/>
      <c r="L1364" s="201"/>
      <c r="M1364" s="202"/>
      <c r="N1364" s="203"/>
      <c r="O1364" s="203"/>
      <c r="P1364" s="203"/>
      <c r="Q1364" s="203"/>
      <c r="R1364" s="203"/>
      <c r="S1364" s="203"/>
      <c r="T1364" s="204"/>
      <c r="AT1364" s="205" t="s">
        <v>157</v>
      </c>
      <c r="AU1364" s="205" t="s">
        <v>81</v>
      </c>
      <c r="AV1364" s="13" t="s">
        <v>81</v>
      </c>
      <c r="AW1364" s="13" t="s">
        <v>32</v>
      </c>
      <c r="AX1364" s="13" t="s">
        <v>71</v>
      </c>
      <c r="AY1364" s="205" t="s">
        <v>136</v>
      </c>
    </row>
    <row r="1365" spans="2:51" s="13" customFormat="1" ht="11.25">
      <c r="B1365" s="194"/>
      <c r="C1365" s="195"/>
      <c r="D1365" s="196" t="s">
        <v>157</v>
      </c>
      <c r="E1365" s="197" t="s">
        <v>19</v>
      </c>
      <c r="F1365" s="198" t="s">
        <v>219</v>
      </c>
      <c r="G1365" s="195"/>
      <c r="H1365" s="199">
        <v>3.22</v>
      </c>
      <c r="I1365" s="200"/>
      <c r="J1365" s="195"/>
      <c r="K1365" s="195"/>
      <c r="L1365" s="201"/>
      <c r="M1365" s="202"/>
      <c r="N1365" s="203"/>
      <c r="O1365" s="203"/>
      <c r="P1365" s="203"/>
      <c r="Q1365" s="203"/>
      <c r="R1365" s="203"/>
      <c r="S1365" s="203"/>
      <c r="T1365" s="204"/>
      <c r="AT1365" s="205" t="s">
        <v>157</v>
      </c>
      <c r="AU1365" s="205" t="s">
        <v>81</v>
      </c>
      <c r="AV1365" s="13" t="s">
        <v>81</v>
      </c>
      <c r="AW1365" s="13" t="s">
        <v>32</v>
      </c>
      <c r="AX1365" s="13" t="s">
        <v>71</v>
      </c>
      <c r="AY1365" s="205" t="s">
        <v>136</v>
      </c>
    </row>
    <row r="1366" spans="2:51" s="13" customFormat="1" ht="11.25">
      <c r="B1366" s="194"/>
      <c r="C1366" s="195"/>
      <c r="D1366" s="196" t="s">
        <v>157</v>
      </c>
      <c r="E1366" s="197" t="s">
        <v>19</v>
      </c>
      <c r="F1366" s="198" t="s">
        <v>307</v>
      </c>
      <c r="G1366" s="195"/>
      <c r="H1366" s="199">
        <v>21.69</v>
      </c>
      <c r="I1366" s="200"/>
      <c r="J1366" s="195"/>
      <c r="K1366" s="195"/>
      <c r="L1366" s="201"/>
      <c r="M1366" s="202"/>
      <c r="N1366" s="203"/>
      <c r="O1366" s="203"/>
      <c r="P1366" s="203"/>
      <c r="Q1366" s="203"/>
      <c r="R1366" s="203"/>
      <c r="S1366" s="203"/>
      <c r="T1366" s="204"/>
      <c r="AT1366" s="205" t="s">
        <v>157</v>
      </c>
      <c r="AU1366" s="205" t="s">
        <v>81</v>
      </c>
      <c r="AV1366" s="13" t="s">
        <v>81</v>
      </c>
      <c r="AW1366" s="13" t="s">
        <v>32</v>
      </c>
      <c r="AX1366" s="13" t="s">
        <v>71</v>
      </c>
      <c r="AY1366" s="205" t="s">
        <v>136</v>
      </c>
    </row>
    <row r="1367" spans="2:51" s="14" customFormat="1" ht="11.25">
      <c r="B1367" s="218"/>
      <c r="C1367" s="219"/>
      <c r="D1367" s="196" t="s">
        <v>157</v>
      </c>
      <c r="E1367" s="220" t="s">
        <v>19</v>
      </c>
      <c r="F1367" s="221" t="s">
        <v>1954</v>
      </c>
      <c r="G1367" s="219"/>
      <c r="H1367" s="220" t="s">
        <v>19</v>
      </c>
      <c r="I1367" s="222"/>
      <c r="J1367" s="219"/>
      <c r="K1367" s="219"/>
      <c r="L1367" s="223"/>
      <c r="M1367" s="224"/>
      <c r="N1367" s="225"/>
      <c r="O1367" s="225"/>
      <c r="P1367" s="225"/>
      <c r="Q1367" s="225"/>
      <c r="R1367" s="225"/>
      <c r="S1367" s="225"/>
      <c r="T1367" s="226"/>
      <c r="AT1367" s="227" t="s">
        <v>157</v>
      </c>
      <c r="AU1367" s="227" t="s">
        <v>81</v>
      </c>
      <c r="AV1367" s="14" t="s">
        <v>79</v>
      </c>
      <c r="AW1367" s="14" t="s">
        <v>32</v>
      </c>
      <c r="AX1367" s="14" t="s">
        <v>71</v>
      </c>
      <c r="AY1367" s="227" t="s">
        <v>136</v>
      </c>
    </row>
    <row r="1368" spans="2:51" s="13" customFormat="1" ht="11.25">
      <c r="B1368" s="194"/>
      <c r="C1368" s="195"/>
      <c r="D1368" s="196" t="s">
        <v>157</v>
      </c>
      <c r="E1368" s="197" t="s">
        <v>19</v>
      </c>
      <c r="F1368" s="198" t="s">
        <v>289</v>
      </c>
      <c r="G1368" s="195"/>
      <c r="H1368" s="199">
        <v>0</v>
      </c>
      <c r="I1368" s="200"/>
      <c r="J1368" s="195"/>
      <c r="K1368" s="195"/>
      <c r="L1368" s="201"/>
      <c r="M1368" s="202"/>
      <c r="N1368" s="203"/>
      <c r="O1368" s="203"/>
      <c r="P1368" s="203"/>
      <c r="Q1368" s="203"/>
      <c r="R1368" s="203"/>
      <c r="S1368" s="203"/>
      <c r="T1368" s="204"/>
      <c r="AT1368" s="205" t="s">
        <v>157</v>
      </c>
      <c r="AU1368" s="205" t="s">
        <v>81</v>
      </c>
      <c r="AV1368" s="13" t="s">
        <v>81</v>
      </c>
      <c r="AW1368" s="13" t="s">
        <v>32</v>
      </c>
      <c r="AX1368" s="13" t="s">
        <v>71</v>
      </c>
      <c r="AY1368" s="205" t="s">
        <v>136</v>
      </c>
    </row>
    <row r="1369" spans="2:51" s="13" customFormat="1" ht="11.25">
      <c r="B1369" s="194"/>
      <c r="C1369" s="195"/>
      <c r="D1369" s="196" t="s">
        <v>157</v>
      </c>
      <c r="E1369" s="197" t="s">
        <v>19</v>
      </c>
      <c r="F1369" s="198" t="s">
        <v>220</v>
      </c>
      <c r="G1369" s="195"/>
      <c r="H1369" s="199">
        <v>4.05</v>
      </c>
      <c r="I1369" s="200"/>
      <c r="J1369" s="195"/>
      <c r="K1369" s="195"/>
      <c r="L1369" s="201"/>
      <c r="M1369" s="202"/>
      <c r="N1369" s="203"/>
      <c r="O1369" s="203"/>
      <c r="P1369" s="203"/>
      <c r="Q1369" s="203"/>
      <c r="R1369" s="203"/>
      <c r="S1369" s="203"/>
      <c r="T1369" s="204"/>
      <c r="AT1369" s="205" t="s">
        <v>157</v>
      </c>
      <c r="AU1369" s="205" t="s">
        <v>81</v>
      </c>
      <c r="AV1369" s="13" t="s">
        <v>81</v>
      </c>
      <c r="AW1369" s="13" t="s">
        <v>32</v>
      </c>
      <c r="AX1369" s="13" t="s">
        <v>71</v>
      </c>
      <c r="AY1369" s="205" t="s">
        <v>136</v>
      </c>
    </row>
    <row r="1370" spans="2:51" s="13" customFormat="1" ht="11.25">
      <c r="B1370" s="194"/>
      <c r="C1370" s="195"/>
      <c r="D1370" s="196" t="s">
        <v>157</v>
      </c>
      <c r="E1370" s="197" t="s">
        <v>19</v>
      </c>
      <c r="F1370" s="198" t="s">
        <v>309</v>
      </c>
      <c r="G1370" s="195"/>
      <c r="H1370" s="199">
        <v>8.16</v>
      </c>
      <c r="I1370" s="200"/>
      <c r="J1370" s="195"/>
      <c r="K1370" s="195"/>
      <c r="L1370" s="201"/>
      <c r="M1370" s="202"/>
      <c r="N1370" s="203"/>
      <c r="O1370" s="203"/>
      <c r="P1370" s="203"/>
      <c r="Q1370" s="203"/>
      <c r="R1370" s="203"/>
      <c r="S1370" s="203"/>
      <c r="T1370" s="204"/>
      <c r="AT1370" s="205" t="s">
        <v>157</v>
      </c>
      <c r="AU1370" s="205" t="s">
        <v>81</v>
      </c>
      <c r="AV1370" s="13" t="s">
        <v>81</v>
      </c>
      <c r="AW1370" s="13" t="s">
        <v>32</v>
      </c>
      <c r="AX1370" s="13" t="s">
        <v>71</v>
      </c>
      <c r="AY1370" s="205" t="s">
        <v>136</v>
      </c>
    </row>
    <row r="1371" spans="2:51" s="14" customFormat="1" ht="11.25">
      <c r="B1371" s="218"/>
      <c r="C1371" s="219"/>
      <c r="D1371" s="196" t="s">
        <v>157</v>
      </c>
      <c r="E1371" s="220" t="s">
        <v>19</v>
      </c>
      <c r="F1371" s="221" t="s">
        <v>1955</v>
      </c>
      <c r="G1371" s="219"/>
      <c r="H1371" s="220" t="s">
        <v>19</v>
      </c>
      <c r="I1371" s="222"/>
      <c r="J1371" s="219"/>
      <c r="K1371" s="219"/>
      <c r="L1371" s="223"/>
      <c r="M1371" s="224"/>
      <c r="N1371" s="225"/>
      <c r="O1371" s="225"/>
      <c r="P1371" s="225"/>
      <c r="Q1371" s="225"/>
      <c r="R1371" s="225"/>
      <c r="S1371" s="225"/>
      <c r="T1371" s="226"/>
      <c r="AT1371" s="227" t="s">
        <v>157</v>
      </c>
      <c r="AU1371" s="227" t="s">
        <v>81</v>
      </c>
      <c r="AV1371" s="14" t="s">
        <v>79</v>
      </c>
      <c r="AW1371" s="14" t="s">
        <v>32</v>
      </c>
      <c r="AX1371" s="14" t="s">
        <v>71</v>
      </c>
      <c r="AY1371" s="227" t="s">
        <v>136</v>
      </c>
    </row>
    <row r="1372" spans="2:51" s="13" customFormat="1" ht="11.25">
      <c r="B1372" s="194"/>
      <c r="C1372" s="195"/>
      <c r="D1372" s="196" t="s">
        <v>157</v>
      </c>
      <c r="E1372" s="197" t="s">
        <v>19</v>
      </c>
      <c r="F1372" s="198" t="s">
        <v>289</v>
      </c>
      <c r="G1372" s="195"/>
      <c r="H1372" s="199">
        <v>0</v>
      </c>
      <c r="I1372" s="200"/>
      <c r="J1372" s="195"/>
      <c r="K1372" s="195"/>
      <c r="L1372" s="201"/>
      <c r="M1372" s="202"/>
      <c r="N1372" s="203"/>
      <c r="O1372" s="203"/>
      <c r="P1372" s="203"/>
      <c r="Q1372" s="203"/>
      <c r="R1372" s="203"/>
      <c r="S1372" s="203"/>
      <c r="T1372" s="204"/>
      <c r="AT1372" s="205" t="s">
        <v>157</v>
      </c>
      <c r="AU1372" s="205" t="s">
        <v>81</v>
      </c>
      <c r="AV1372" s="13" t="s">
        <v>81</v>
      </c>
      <c r="AW1372" s="13" t="s">
        <v>32</v>
      </c>
      <c r="AX1372" s="13" t="s">
        <v>71</v>
      </c>
      <c r="AY1372" s="205" t="s">
        <v>136</v>
      </c>
    </row>
    <row r="1373" spans="2:51" s="13" customFormat="1" ht="11.25">
      <c r="B1373" s="194"/>
      <c r="C1373" s="195"/>
      <c r="D1373" s="196" t="s">
        <v>157</v>
      </c>
      <c r="E1373" s="197" t="s">
        <v>19</v>
      </c>
      <c r="F1373" s="198" t="s">
        <v>221</v>
      </c>
      <c r="G1373" s="195"/>
      <c r="H1373" s="199">
        <v>3.13</v>
      </c>
      <c r="I1373" s="200"/>
      <c r="J1373" s="195"/>
      <c r="K1373" s="195"/>
      <c r="L1373" s="201"/>
      <c r="M1373" s="202"/>
      <c r="N1373" s="203"/>
      <c r="O1373" s="203"/>
      <c r="P1373" s="203"/>
      <c r="Q1373" s="203"/>
      <c r="R1373" s="203"/>
      <c r="S1373" s="203"/>
      <c r="T1373" s="204"/>
      <c r="AT1373" s="205" t="s">
        <v>157</v>
      </c>
      <c r="AU1373" s="205" t="s">
        <v>81</v>
      </c>
      <c r="AV1373" s="13" t="s">
        <v>81</v>
      </c>
      <c r="AW1373" s="13" t="s">
        <v>32</v>
      </c>
      <c r="AX1373" s="13" t="s">
        <v>71</v>
      </c>
      <c r="AY1373" s="205" t="s">
        <v>136</v>
      </c>
    </row>
    <row r="1374" spans="2:51" s="13" customFormat="1" ht="11.25">
      <c r="B1374" s="194"/>
      <c r="C1374" s="195"/>
      <c r="D1374" s="196" t="s">
        <v>157</v>
      </c>
      <c r="E1374" s="197" t="s">
        <v>19</v>
      </c>
      <c r="F1374" s="198" t="s">
        <v>311</v>
      </c>
      <c r="G1374" s="195"/>
      <c r="H1374" s="199">
        <v>7.68</v>
      </c>
      <c r="I1374" s="200"/>
      <c r="J1374" s="195"/>
      <c r="K1374" s="195"/>
      <c r="L1374" s="201"/>
      <c r="M1374" s="202"/>
      <c r="N1374" s="203"/>
      <c r="O1374" s="203"/>
      <c r="P1374" s="203"/>
      <c r="Q1374" s="203"/>
      <c r="R1374" s="203"/>
      <c r="S1374" s="203"/>
      <c r="T1374" s="204"/>
      <c r="AT1374" s="205" t="s">
        <v>157</v>
      </c>
      <c r="AU1374" s="205" t="s">
        <v>81</v>
      </c>
      <c r="AV1374" s="13" t="s">
        <v>81</v>
      </c>
      <c r="AW1374" s="13" t="s">
        <v>32</v>
      </c>
      <c r="AX1374" s="13" t="s">
        <v>71</v>
      </c>
      <c r="AY1374" s="205" t="s">
        <v>136</v>
      </c>
    </row>
    <row r="1375" spans="2:51" s="13" customFormat="1" ht="11.25">
      <c r="B1375" s="194"/>
      <c r="C1375" s="195"/>
      <c r="D1375" s="196" t="s">
        <v>157</v>
      </c>
      <c r="E1375" s="197" t="s">
        <v>19</v>
      </c>
      <c r="F1375" s="198" t="s">
        <v>312</v>
      </c>
      <c r="G1375" s="195"/>
      <c r="H1375" s="199">
        <v>0</v>
      </c>
      <c r="I1375" s="200"/>
      <c r="J1375" s="195"/>
      <c r="K1375" s="195"/>
      <c r="L1375" s="201"/>
      <c r="M1375" s="202"/>
      <c r="N1375" s="203"/>
      <c r="O1375" s="203"/>
      <c r="P1375" s="203"/>
      <c r="Q1375" s="203"/>
      <c r="R1375" s="203"/>
      <c r="S1375" s="203"/>
      <c r="T1375" s="204"/>
      <c r="AT1375" s="205" t="s">
        <v>157</v>
      </c>
      <c r="AU1375" s="205" t="s">
        <v>81</v>
      </c>
      <c r="AV1375" s="13" t="s">
        <v>81</v>
      </c>
      <c r="AW1375" s="13" t="s">
        <v>32</v>
      </c>
      <c r="AX1375" s="13" t="s">
        <v>71</v>
      </c>
      <c r="AY1375" s="205" t="s">
        <v>136</v>
      </c>
    </row>
    <row r="1376" spans="2:51" s="13" customFormat="1" ht="11.25">
      <c r="B1376" s="194"/>
      <c r="C1376" s="195"/>
      <c r="D1376" s="196" t="s">
        <v>157</v>
      </c>
      <c r="E1376" s="197" t="s">
        <v>19</v>
      </c>
      <c r="F1376" s="198" t="s">
        <v>289</v>
      </c>
      <c r="G1376" s="195"/>
      <c r="H1376" s="199">
        <v>0</v>
      </c>
      <c r="I1376" s="200"/>
      <c r="J1376" s="195"/>
      <c r="K1376" s="195"/>
      <c r="L1376" s="201"/>
      <c r="M1376" s="202"/>
      <c r="N1376" s="203"/>
      <c r="O1376" s="203"/>
      <c r="P1376" s="203"/>
      <c r="Q1376" s="203"/>
      <c r="R1376" s="203"/>
      <c r="S1376" s="203"/>
      <c r="T1376" s="204"/>
      <c r="AT1376" s="205" t="s">
        <v>157</v>
      </c>
      <c r="AU1376" s="205" t="s">
        <v>81</v>
      </c>
      <c r="AV1376" s="13" t="s">
        <v>81</v>
      </c>
      <c r="AW1376" s="13" t="s">
        <v>32</v>
      </c>
      <c r="AX1376" s="13" t="s">
        <v>71</v>
      </c>
      <c r="AY1376" s="205" t="s">
        <v>136</v>
      </c>
    </row>
    <row r="1377" spans="1:65" s="13" customFormat="1" ht="11.25">
      <c r="B1377" s="194"/>
      <c r="C1377" s="195"/>
      <c r="D1377" s="196" t="s">
        <v>157</v>
      </c>
      <c r="E1377" s="197" t="s">
        <v>19</v>
      </c>
      <c r="F1377" s="198" t="s">
        <v>222</v>
      </c>
      <c r="G1377" s="195"/>
      <c r="H1377" s="199">
        <v>3.16</v>
      </c>
      <c r="I1377" s="200"/>
      <c r="J1377" s="195"/>
      <c r="K1377" s="195"/>
      <c r="L1377" s="201"/>
      <c r="M1377" s="202"/>
      <c r="N1377" s="203"/>
      <c r="O1377" s="203"/>
      <c r="P1377" s="203"/>
      <c r="Q1377" s="203"/>
      <c r="R1377" s="203"/>
      <c r="S1377" s="203"/>
      <c r="T1377" s="204"/>
      <c r="AT1377" s="205" t="s">
        <v>157</v>
      </c>
      <c r="AU1377" s="205" t="s">
        <v>81</v>
      </c>
      <c r="AV1377" s="13" t="s">
        <v>81</v>
      </c>
      <c r="AW1377" s="13" t="s">
        <v>32</v>
      </c>
      <c r="AX1377" s="13" t="s">
        <v>71</v>
      </c>
      <c r="AY1377" s="205" t="s">
        <v>136</v>
      </c>
    </row>
    <row r="1378" spans="1:65" s="13" customFormat="1" ht="11.25">
      <c r="B1378" s="194"/>
      <c r="C1378" s="195"/>
      <c r="D1378" s="196" t="s">
        <v>157</v>
      </c>
      <c r="E1378" s="197" t="s">
        <v>19</v>
      </c>
      <c r="F1378" s="198" t="s">
        <v>313</v>
      </c>
      <c r="G1378" s="195"/>
      <c r="H1378" s="199">
        <v>7.75</v>
      </c>
      <c r="I1378" s="200"/>
      <c r="J1378" s="195"/>
      <c r="K1378" s="195"/>
      <c r="L1378" s="201"/>
      <c r="M1378" s="202"/>
      <c r="N1378" s="203"/>
      <c r="O1378" s="203"/>
      <c r="P1378" s="203"/>
      <c r="Q1378" s="203"/>
      <c r="R1378" s="203"/>
      <c r="S1378" s="203"/>
      <c r="T1378" s="204"/>
      <c r="AT1378" s="205" t="s">
        <v>157</v>
      </c>
      <c r="AU1378" s="205" t="s">
        <v>81</v>
      </c>
      <c r="AV1378" s="13" t="s">
        <v>81</v>
      </c>
      <c r="AW1378" s="13" t="s">
        <v>32</v>
      </c>
      <c r="AX1378" s="13" t="s">
        <v>71</v>
      </c>
      <c r="AY1378" s="205" t="s">
        <v>136</v>
      </c>
    </row>
    <row r="1379" spans="1:65" s="14" customFormat="1" ht="11.25">
      <c r="B1379" s="218"/>
      <c r="C1379" s="219"/>
      <c r="D1379" s="196" t="s">
        <v>157</v>
      </c>
      <c r="E1379" s="220" t="s">
        <v>19</v>
      </c>
      <c r="F1379" s="221" t="s">
        <v>1956</v>
      </c>
      <c r="G1379" s="219"/>
      <c r="H1379" s="220" t="s">
        <v>19</v>
      </c>
      <c r="I1379" s="222"/>
      <c r="J1379" s="219"/>
      <c r="K1379" s="219"/>
      <c r="L1379" s="223"/>
      <c r="M1379" s="224"/>
      <c r="N1379" s="225"/>
      <c r="O1379" s="225"/>
      <c r="P1379" s="225"/>
      <c r="Q1379" s="225"/>
      <c r="R1379" s="225"/>
      <c r="S1379" s="225"/>
      <c r="T1379" s="226"/>
      <c r="AT1379" s="227" t="s">
        <v>157</v>
      </c>
      <c r="AU1379" s="227" t="s">
        <v>81</v>
      </c>
      <c r="AV1379" s="14" t="s">
        <v>79</v>
      </c>
      <c r="AW1379" s="14" t="s">
        <v>32</v>
      </c>
      <c r="AX1379" s="14" t="s">
        <v>71</v>
      </c>
      <c r="AY1379" s="227" t="s">
        <v>136</v>
      </c>
    </row>
    <row r="1380" spans="1:65" s="13" customFormat="1" ht="11.25">
      <c r="B1380" s="194"/>
      <c r="C1380" s="195"/>
      <c r="D1380" s="196" t="s">
        <v>157</v>
      </c>
      <c r="E1380" s="197" t="s">
        <v>19</v>
      </c>
      <c r="F1380" s="198" t="s">
        <v>289</v>
      </c>
      <c r="G1380" s="195"/>
      <c r="H1380" s="199">
        <v>0</v>
      </c>
      <c r="I1380" s="200"/>
      <c r="J1380" s="195"/>
      <c r="K1380" s="195"/>
      <c r="L1380" s="201"/>
      <c r="M1380" s="202"/>
      <c r="N1380" s="203"/>
      <c r="O1380" s="203"/>
      <c r="P1380" s="203"/>
      <c r="Q1380" s="203"/>
      <c r="R1380" s="203"/>
      <c r="S1380" s="203"/>
      <c r="T1380" s="204"/>
      <c r="AT1380" s="205" t="s">
        <v>157</v>
      </c>
      <c r="AU1380" s="205" t="s">
        <v>81</v>
      </c>
      <c r="AV1380" s="13" t="s">
        <v>81</v>
      </c>
      <c r="AW1380" s="13" t="s">
        <v>32</v>
      </c>
      <c r="AX1380" s="13" t="s">
        <v>71</v>
      </c>
      <c r="AY1380" s="205" t="s">
        <v>136</v>
      </c>
    </row>
    <row r="1381" spans="1:65" s="2" customFormat="1" ht="24.2" customHeight="1">
      <c r="A1381" s="35"/>
      <c r="B1381" s="36"/>
      <c r="C1381" s="175" t="s">
        <v>1957</v>
      </c>
      <c r="D1381" s="175" t="s">
        <v>138</v>
      </c>
      <c r="E1381" s="176" t="s">
        <v>1958</v>
      </c>
      <c r="F1381" s="177" t="s">
        <v>1959</v>
      </c>
      <c r="G1381" s="178" t="s">
        <v>141</v>
      </c>
      <c r="H1381" s="179">
        <v>2848.098</v>
      </c>
      <c r="I1381" s="180"/>
      <c r="J1381" s="181">
        <f>ROUND(I1381*H1381,2)</f>
        <v>0</v>
      </c>
      <c r="K1381" s="182"/>
      <c r="L1381" s="40"/>
      <c r="M1381" s="183" t="s">
        <v>19</v>
      </c>
      <c r="N1381" s="184" t="s">
        <v>42</v>
      </c>
      <c r="O1381" s="65"/>
      <c r="P1381" s="185">
        <f>O1381*H1381</f>
        <v>0</v>
      </c>
      <c r="Q1381" s="185">
        <v>1E-3</v>
      </c>
      <c r="R1381" s="185">
        <f>Q1381*H1381</f>
        <v>2.8480979999999998</v>
      </c>
      <c r="S1381" s="185">
        <v>3.1E-4</v>
      </c>
      <c r="T1381" s="186">
        <f>S1381*H1381</f>
        <v>0.88291037999999999</v>
      </c>
      <c r="U1381" s="35"/>
      <c r="V1381" s="35"/>
      <c r="W1381" s="35"/>
      <c r="X1381" s="35"/>
      <c r="Y1381" s="35"/>
      <c r="Z1381" s="35"/>
      <c r="AA1381" s="35"/>
      <c r="AB1381" s="35"/>
      <c r="AC1381" s="35"/>
      <c r="AD1381" s="35"/>
      <c r="AE1381" s="35"/>
      <c r="AR1381" s="187" t="s">
        <v>476</v>
      </c>
      <c r="AT1381" s="187" t="s">
        <v>138</v>
      </c>
      <c r="AU1381" s="187" t="s">
        <v>81</v>
      </c>
      <c r="AY1381" s="18" t="s">
        <v>136</v>
      </c>
      <c r="BE1381" s="188">
        <f>IF(N1381="základní",J1381,0)</f>
        <v>0</v>
      </c>
      <c r="BF1381" s="188">
        <f>IF(N1381="snížená",J1381,0)</f>
        <v>0</v>
      </c>
      <c r="BG1381" s="188">
        <f>IF(N1381="zákl. přenesená",J1381,0)</f>
        <v>0</v>
      </c>
      <c r="BH1381" s="188">
        <f>IF(N1381="sníž. přenesená",J1381,0)</f>
        <v>0</v>
      </c>
      <c r="BI1381" s="188">
        <f>IF(N1381="nulová",J1381,0)</f>
        <v>0</v>
      </c>
      <c r="BJ1381" s="18" t="s">
        <v>79</v>
      </c>
      <c r="BK1381" s="188">
        <f>ROUND(I1381*H1381,2)</f>
        <v>0</v>
      </c>
      <c r="BL1381" s="18" t="s">
        <v>476</v>
      </c>
      <c r="BM1381" s="187" t="s">
        <v>1960</v>
      </c>
    </row>
    <row r="1382" spans="1:65" s="2" customFormat="1" ht="11.25">
      <c r="A1382" s="35"/>
      <c r="B1382" s="36"/>
      <c r="C1382" s="37"/>
      <c r="D1382" s="189" t="s">
        <v>144</v>
      </c>
      <c r="E1382" s="37"/>
      <c r="F1382" s="190" t="s">
        <v>1961</v>
      </c>
      <c r="G1382" s="37"/>
      <c r="H1382" s="37"/>
      <c r="I1382" s="191"/>
      <c r="J1382" s="37"/>
      <c r="K1382" s="37"/>
      <c r="L1382" s="40"/>
      <c r="M1382" s="192"/>
      <c r="N1382" s="193"/>
      <c r="O1382" s="65"/>
      <c r="P1382" s="65"/>
      <c r="Q1382" s="65"/>
      <c r="R1382" s="65"/>
      <c r="S1382" s="65"/>
      <c r="T1382" s="66"/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T1382" s="18" t="s">
        <v>144</v>
      </c>
      <c r="AU1382" s="18" t="s">
        <v>81</v>
      </c>
    </row>
    <row r="1383" spans="1:65" s="14" customFormat="1" ht="11.25">
      <c r="B1383" s="218"/>
      <c r="C1383" s="219"/>
      <c r="D1383" s="196" t="s">
        <v>157</v>
      </c>
      <c r="E1383" s="220" t="s">
        <v>19</v>
      </c>
      <c r="F1383" s="221" t="s">
        <v>223</v>
      </c>
      <c r="G1383" s="219"/>
      <c r="H1383" s="220" t="s">
        <v>19</v>
      </c>
      <c r="I1383" s="222"/>
      <c r="J1383" s="219"/>
      <c r="K1383" s="219"/>
      <c r="L1383" s="223"/>
      <c r="M1383" s="224"/>
      <c r="N1383" s="225"/>
      <c r="O1383" s="225"/>
      <c r="P1383" s="225"/>
      <c r="Q1383" s="225"/>
      <c r="R1383" s="225"/>
      <c r="S1383" s="225"/>
      <c r="T1383" s="226"/>
      <c r="AT1383" s="227" t="s">
        <v>157</v>
      </c>
      <c r="AU1383" s="227" t="s">
        <v>81</v>
      </c>
      <c r="AV1383" s="14" t="s">
        <v>79</v>
      </c>
      <c r="AW1383" s="14" t="s">
        <v>32</v>
      </c>
      <c r="AX1383" s="14" t="s">
        <v>71</v>
      </c>
      <c r="AY1383" s="227" t="s">
        <v>136</v>
      </c>
    </row>
    <row r="1384" spans="1:65" s="13" customFormat="1" ht="11.25">
      <c r="B1384" s="194"/>
      <c r="C1384" s="195"/>
      <c r="D1384" s="196" t="s">
        <v>157</v>
      </c>
      <c r="E1384" s="197" t="s">
        <v>19</v>
      </c>
      <c r="F1384" s="198" t="s">
        <v>224</v>
      </c>
      <c r="G1384" s="195"/>
      <c r="H1384" s="199">
        <v>19.8</v>
      </c>
      <c r="I1384" s="200"/>
      <c r="J1384" s="195"/>
      <c r="K1384" s="195"/>
      <c r="L1384" s="201"/>
      <c r="M1384" s="202"/>
      <c r="N1384" s="203"/>
      <c r="O1384" s="203"/>
      <c r="P1384" s="203"/>
      <c r="Q1384" s="203"/>
      <c r="R1384" s="203"/>
      <c r="S1384" s="203"/>
      <c r="T1384" s="204"/>
      <c r="AT1384" s="205" t="s">
        <v>157</v>
      </c>
      <c r="AU1384" s="205" t="s">
        <v>81</v>
      </c>
      <c r="AV1384" s="13" t="s">
        <v>81</v>
      </c>
      <c r="AW1384" s="13" t="s">
        <v>32</v>
      </c>
      <c r="AX1384" s="13" t="s">
        <v>71</v>
      </c>
      <c r="AY1384" s="205" t="s">
        <v>136</v>
      </c>
    </row>
    <row r="1385" spans="1:65" s="13" customFormat="1" ht="11.25">
      <c r="B1385" s="194"/>
      <c r="C1385" s="195"/>
      <c r="D1385" s="196" t="s">
        <v>157</v>
      </c>
      <c r="E1385" s="197" t="s">
        <v>19</v>
      </c>
      <c r="F1385" s="198" t="s">
        <v>315</v>
      </c>
      <c r="G1385" s="195"/>
      <c r="H1385" s="199">
        <v>76.8</v>
      </c>
      <c r="I1385" s="200"/>
      <c r="J1385" s="195"/>
      <c r="K1385" s="195"/>
      <c r="L1385" s="201"/>
      <c r="M1385" s="202"/>
      <c r="N1385" s="203"/>
      <c r="O1385" s="203"/>
      <c r="P1385" s="203"/>
      <c r="Q1385" s="203"/>
      <c r="R1385" s="203"/>
      <c r="S1385" s="203"/>
      <c r="T1385" s="204"/>
      <c r="AT1385" s="205" t="s">
        <v>157</v>
      </c>
      <c r="AU1385" s="205" t="s">
        <v>81</v>
      </c>
      <c r="AV1385" s="13" t="s">
        <v>81</v>
      </c>
      <c r="AW1385" s="13" t="s">
        <v>32</v>
      </c>
      <c r="AX1385" s="13" t="s">
        <v>71</v>
      </c>
      <c r="AY1385" s="205" t="s">
        <v>136</v>
      </c>
    </row>
    <row r="1386" spans="1:65" s="13" customFormat="1" ht="11.25">
      <c r="B1386" s="194"/>
      <c r="C1386" s="195"/>
      <c r="D1386" s="196" t="s">
        <v>157</v>
      </c>
      <c r="E1386" s="197" t="s">
        <v>19</v>
      </c>
      <c r="F1386" s="198" t="s">
        <v>1962</v>
      </c>
      <c r="G1386" s="195"/>
      <c r="H1386" s="199">
        <v>-3.4260000000000002</v>
      </c>
      <c r="I1386" s="200"/>
      <c r="J1386" s="195"/>
      <c r="K1386" s="195"/>
      <c r="L1386" s="201"/>
      <c r="M1386" s="202"/>
      <c r="N1386" s="203"/>
      <c r="O1386" s="203"/>
      <c r="P1386" s="203"/>
      <c r="Q1386" s="203"/>
      <c r="R1386" s="203"/>
      <c r="S1386" s="203"/>
      <c r="T1386" s="204"/>
      <c r="AT1386" s="205" t="s">
        <v>157</v>
      </c>
      <c r="AU1386" s="205" t="s">
        <v>81</v>
      </c>
      <c r="AV1386" s="13" t="s">
        <v>81</v>
      </c>
      <c r="AW1386" s="13" t="s">
        <v>32</v>
      </c>
      <c r="AX1386" s="13" t="s">
        <v>71</v>
      </c>
      <c r="AY1386" s="205" t="s">
        <v>136</v>
      </c>
    </row>
    <row r="1387" spans="1:65" s="13" customFormat="1" ht="11.25">
      <c r="B1387" s="194"/>
      <c r="C1387" s="195"/>
      <c r="D1387" s="196" t="s">
        <v>157</v>
      </c>
      <c r="E1387" s="197" t="s">
        <v>19</v>
      </c>
      <c r="F1387" s="198" t="s">
        <v>317</v>
      </c>
      <c r="G1387" s="195"/>
      <c r="H1387" s="199">
        <v>0.71</v>
      </c>
      <c r="I1387" s="200"/>
      <c r="J1387" s="195"/>
      <c r="K1387" s="195"/>
      <c r="L1387" s="201"/>
      <c r="M1387" s="202"/>
      <c r="N1387" s="203"/>
      <c r="O1387" s="203"/>
      <c r="P1387" s="203"/>
      <c r="Q1387" s="203"/>
      <c r="R1387" s="203"/>
      <c r="S1387" s="203"/>
      <c r="T1387" s="204"/>
      <c r="AT1387" s="205" t="s">
        <v>157</v>
      </c>
      <c r="AU1387" s="205" t="s">
        <v>81</v>
      </c>
      <c r="AV1387" s="13" t="s">
        <v>81</v>
      </c>
      <c r="AW1387" s="13" t="s">
        <v>32</v>
      </c>
      <c r="AX1387" s="13" t="s">
        <v>71</v>
      </c>
      <c r="AY1387" s="205" t="s">
        <v>136</v>
      </c>
    </row>
    <row r="1388" spans="1:65" s="13" customFormat="1" ht="11.25">
      <c r="B1388" s="194"/>
      <c r="C1388" s="195"/>
      <c r="D1388" s="196" t="s">
        <v>157</v>
      </c>
      <c r="E1388" s="197" t="s">
        <v>19</v>
      </c>
      <c r="F1388" s="198" t="s">
        <v>230</v>
      </c>
      <c r="G1388" s="195"/>
      <c r="H1388" s="199">
        <v>32.99</v>
      </c>
      <c r="I1388" s="200"/>
      <c r="J1388" s="195"/>
      <c r="K1388" s="195"/>
      <c r="L1388" s="201"/>
      <c r="M1388" s="202"/>
      <c r="N1388" s="203"/>
      <c r="O1388" s="203"/>
      <c r="P1388" s="203"/>
      <c r="Q1388" s="203"/>
      <c r="R1388" s="203"/>
      <c r="S1388" s="203"/>
      <c r="T1388" s="204"/>
      <c r="AT1388" s="205" t="s">
        <v>157</v>
      </c>
      <c r="AU1388" s="205" t="s">
        <v>81</v>
      </c>
      <c r="AV1388" s="13" t="s">
        <v>81</v>
      </c>
      <c r="AW1388" s="13" t="s">
        <v>32</v>
      </c>
      <c r="AX1388" s="13" t="s">
        <v>71</v>
      </c>
      <c r="AY1388" s="205" t="s">
        <v>136</v>
      </c>
    </row>
    <row r="1389" spans="1:65" s="13" customFormat="1" ht="11.25">
      <c r="B1389" s="194"/>
      <c r="C1389" s="195"/>
      <c r="D1389" s="196" t="s">
        <v>157</v>
      </c>
      <c r="E1389" s="197" t="s">
        <v>19</v>
      </c>
      <c r="F1389" s="198" t="s">
        <v>318</v>
      </c>
      <c r="G1389" s="195"/>
      <c r="H1389" s="199">
        <v>92.8</v>
      </c>
      <c r="I1389" s="200"/>
      <c r="J1389" s="195"/>
      <c r="K1389" s="195"/>
      <c r="L1389" s="201"/>
      <c r="M1389" s="202"/>
      <c r="N1389" s="203"/>
      <c r="O1389" s="203"/>
      <c r="P1389" s="203"/>
      <c r="Q1389" s="203"/>
      <c r="R1389" s="203"/>
      <c r="S1389" s="203"/>
      <c r="T1389" s="204"/>
      <c r="AT1389" s="205" t="s">
        <v>157</v>
      </c>
      <c r="AU1389" s="205" t="s">
        <v>81</v>
      </c>
      <c r="AV1389" s="13" t="s">
        <v>81</v>
      </c>
      <c r="AW1389" s="13" t="s">
        <v>32</v>
      </c>
      <c r="AX1389" s="13" t="s">
        <v>71</v>
      </c>
      <c r="AY1389" s="205" t="s">
        <v>136</v>
      </c>
    </row>
    <row r="1390" spans="1:65" s="13" customFormat="1" ht="11.25">
      <c r="B1390" s="194"/>
      <c r="C1390" s="195"/>
      <c r="D1390" s="196" t="s">
        <v>157</v>
      </c>
      <c r="E1390" s="197" t="s">
        <v>19</v>
      </c>
      <c r="F1390" s="198" t="s">
        <v>1963</v>
      </c>
      <c r="G1390" s="195"/>
      <c r="H1390" s="199">
        <v>-5.867</v>
      </c>
      <c r="I1390" s="200"/>
      <c r="J1390" s="195"/>
      <c r="K1390" s="195"/>
      <c r="L1390" s="201"/>
      <c r="M1390" s="202"/>
      <c r="N1390" s="203"/>
      <c r="O1390" s="203"/>
      <c r="P1390" s="203"/>
      <c r="Q1390" s="203"/>
      <c r="R1390" s="203"/>
      <c r="S1390" s="203"/>
      <c r="T1390" s="204"/>
      <c r="AT1390" s="205" t="s">
        <v>157</v>
      </c>
      <c r="AU1390" s="205" t="s">
        <v>81</v>
      </c>
      <c r="AV1390" s="13" t="s">
        <v>81</v>
      </c>
      <c r="AW1390" s="13" t="s">
        <v>32</v>
      </c>
      <c r="AX1390" s="13" t="s">
        <v>71</v>
      </c>
      <c r="AY1390" s="205" t="s">
        <v>136</v>
      </c>
    </row>
    <row r="1391" spans="1:65" s="13" customFormat="1" ht="11.25">
      <c r="B1391" s="194"/>
      <c r="C1391" s="195"/>
      <c r="D1391" s="196" t="s">
        <v>157</v>
      </c>
      <c r="E1391" s="197" t="s">
        <v>19</v>
      </c>
      <c r="F1391" s="198" t="s">
        <v>320</v>
      </c>
      <c r="G1391" s="195"/>
      <c r="H1391" s="199">
        <v>2.42</v>
      </c>
      <c r="I1391" s="200"/>
      <c r="J1391" s="195"/>
      <c r="K1391" s="195"/>
      <c r="L1391" s="201"/>
      <c r="M1391" s="202"/>
      <c r="N1391" s="203"/>
      <c r="O1391" s="203"/>
      <c r="P1391" s="203"/>
      <c r="Q1391" s="203"/>
      <c r="R1391" s="203"/>
      <c r="S1391" s="203"/>
      <c r="T1391" s="204"/>
      <c r="AT1391" s="205" t="s">
        <v>157</v>
      </c>
      <c r="AU1391" s="205" t="s">
        <v>81</v>
      </c>
      <c r="AV1391" s="13" t="s">
        <v>81</v>
      </c>
      <c r="AW1391" s="13" t="s">
        <v>32</v>
      </c>
      <c r="AX1391" s="13" t="s">
        <v>71</v>
      </c>
      <c r="AY1391" s="205" t="s">
        <v>136</v>
      </c>
    </row>
    <row r="1392" spans="1:65" s="13" customFormat="1" ht="11.25">
      <c r="B1392" s="194"/>
      <c r="C1392" s="195"/>
      <c r="D1392" s="196" t="s">
        <v>157</v>
      </c>
      <c r="E1392" s="197" t="s">
        <v>19</v>
      </c>
      <c r="F1392" s="198" t="s">
        <v>231</v>
      </c>
      <c r="G1392" s="195"/>
      <c r="H1392" s="199">
        <v>28.05</v>
      </c>
      <c r="I1392" s="200"/>
      <c r="J1392" s="195"/>
      <c r="K1392" s="195"/>
      <c r="L1392" s="201"/>
      <c r="M1392" s="202"/>
      <c r="N1392" s="203"/>
      <c r="O1392" s="203"/>
      <c r="P1392" s="203"/>
      <c r="Q1392" s="203"/>
      <c r="R1392" s="203"/>
      <c r="S1392" s="203"/>
      <c r="T1392" s="204"/>
      <c r="AT1392" s="205" t="s">
        <v>157</v>
      </c>
      <c r="AU1392" s="205" t="s">
        <v>81</v>
      </c>
      <c r="AV1392" s="13" t="s">
        <v>81</v>
      </c>
      <c r="AW1392" s="13" t="s">
        <v>32</v>
      </c>
      <c r="AX1392" s="13" t="s">
        <v>71</v>
      </c>
      <c r="AY1392" s="205" t="s">
        <v>136</v>
      </c>
    </row>
    <row r="1393" spans="2:51" s="13" customFormat="1" ht="11.25">
      <c r="B1393" s="194"/>
      <c r="C1393" s="195"/>
      <c r="D1393" s="196" t="s">
        <v>157</v>
      </c>
      <c r="E1393" s="197" t="s">
        <v>19</v>
      </c>
      <c r="F1393" s="198" t="s">
        <v>321</v>
      </c>
      <c r="G1393" s="195"/>
      <c r="H1393" s="199">
        <v>43.4</v>
      </c>
      <c r="I1393" s="200"/>
      <c r="J1393" s="195"/>
      <c r="K1393" s="195"/>
      <c r="L1393" s="201"/>
      <c r="M1393" s="202"/>
      <c r="N1393" s="203"/>
      <c r="O1393" s="203"/>
      <c r="P1393" s="203"/>
      <c r="Q1393" s="203"/>
      <c r="R1393" s="203"/>
      <c r="S1393" s="203"/>
      <c r="T1393" s="204"/>
      <c r="AT1393" s="205" t="s">
        <v>157</v>
      </c>
      <c r="AU1393" s="205" t="s">
        <v>81</v>
      </c>
      <c r="AV1393" s="13" t="s">
        <v>81</v>
      </c>
      <c r="AW1393" s="13" t="s">
        <v>32</v>
      </c>
      <c r="AX1393" s="13" t="s">
        <v>71</v>
      </c>
      <c r="AY1393" s="205" t="s">
        <v>136</v>
      </c>
    </row>
    <row r="1394" spans="2:51" s="14" customFormat="1" ht="11.25">
      <c r="B1394" s="218"/>
      <c r="C1394" s="219"/>
      <c r="D1394" s="196" t="s">
        <v>157</v>
      </c>
      <c r="E1394" s="220" t="s">
        <v>19</v>
      </c>
      <c r="F1394" s="221" t="s">
        <v>1964</v>
      </c>
      <c r="G1394" s="219"/>
      <c r="H1394" s="220" t="s">
        <v>19</v>
      </c>
      <c r="I1394" s="222"/>
      <c r="J1394" s="219"/>
      <c r="K1394" s="219"/>
      <c r="L1394" s="223"/>
      <c r="M1394" s="224"/>
      <c r="N1394" s="225"/>
      <c r="O1394" s="225"/>
      <c r="P1394" s="225"/>
      <c r="Q1394" s="225"/>
      <c r="R1394" s="225"/>
      <c r="S1394" s="225"/>
      <c r="T1394" s="226"/>
      <c r="AT1394" s="227" t="s">
        <v>157</v>
      </c>
      <c r="AU1394" s="227" t="s">
        <v>81</v>
      </c>
      <c r="AV1394" s="14" t="s">
        <v>79</v>
      </c>
      <c r="AW1394" s="14" t="s">
        <v>32</v>
      </c>
      <c r="AX1394" s="14" t="s">
        <v>71</v>
      </c>
      <c r="AY1394" s="227" t="s">
        <v>136</v>
      </c>
    </row>
    <row r="1395" spans="2:51" s="13" customFormat="1" ht="11.25">
      <c r="B1395" s="194"/>
      <c r="C1395" s="195"/>
      <c r="D1395" s="196" t="s">
        <v>157</v>
      </c>
      <c r="E1395" s="197" t="s">
        <v>19</v>
      </c>
      <c r="F1395" s="198" t="s">
        <v>323</v>
      </c>
      <c r="G1395" s="195"/>
      <c r="H1395" s="199">
        <v>1.5</v>
      </c>
      <c r="I1395" s="200"/>
      <c r="J1395" s="195"/>
      <c r="K1395" s="195"/>
      <c r="L1395" s="201"/>
      <c r="M1395" s="202"/>
      <c r="N1395" s="203"/>
      <c r="O1395" s="203"/>
      <c r="P1395" s="203"/>
      <c r="Q1395" s="203"/>
      <c r="R1395" s="203"/>
      <c r="S1395" s="203"/>
      <c r="T1395" s="204"/>
      <c r="AT1395" s="205" t="s">
        <v>157</v>
      </c>
      <c r="AU1395" s="205" t="s">
        <v>81</v>
      </c>
      <c r="AV1395" s="13" t="s">
        <v>81</v>
      </c>
      <c r="AW1395" s="13" t="s">
        <v>32</v>
      </c>
      <c r="AX1395" s="13" t="s">
        <v>71</v>
      </c>
      <c r="AY1395" s="205" t="s">
        <v>136</v>
      </c>
    </row>
    <row r="1396" spans="2:51" s="13" customFormat="1" ht="11.25">
      <c r="B1396" s="194"/>
      <c r="C1396" s="195"/>
      <c r="D1396" s="196" t="s">
        <v>157</v>
      </c>
      <c r="E1396" s="197" t="s">
        <v>19</v>
      </c>
      <c r="F1396" s="198" t="s">
        <v>232</v>
      </c>
      <c r="G1396" s="195"/>
      <c r="H1396" s="199">
        <v>11.03</v>
      </c>
      <c r="I1396" s="200"/>
      <c r="J1396" s="195"/>
      <c r="K1396" s="195"/>
      <c r="L1396" s="201"/>
      <c r="M1396" s="202"/>
      <c r="N1396" s="203"/>
      <c r="O1396" s="203"/>
      <c r="P1396" s="203"/>
      <c r="Q1396" s="203"/>
      <c r="R1396" s="203"/>
      <c r="S1396" s="203"/>
      <c r="T1396" s="204"/>
      <c r="AT1396" s="205" t="s">
        <v>157</v>
      </c>
      <c r="AU1396" s="205" t="s">
        <v>81</v>
      </c>
      <c r="AV1396" s="13" t="s">
        <v>81</v>
      </c>
      <c r="AW1396" s="13" t="s">
        <v>32</v>
      </c>
      <c r="AX1396" s="13" t="s">
        <v>71</v>
      </c>
      <c r="AY1396" s="205" t="s">
        <v>136</v>
      </c>
    </row>
    <row r="1397" spans="2:51" s="13" customFormat="1" ht="11.25">
      <c r="B1397" s="194"/>
      <c r="C1397" s="195"/>
      <c r="D1397" s="196" t="s">
        <v>157</v>
      </c>
      <c r="E1397" s="197" t="s">
        <v>19</v>
      </c>
      <c r="F1397" s="198" t="s">
        <v>324</v>
      </c>
      <c r="G1397" s="195"/>
      <c r="H1397" s="199">
        <v>37.6</v>
      </c>
      <c r="I1397" s="200"/>
      <c r="J1397" s="195"/>
      <c r="K1397" s="195"/>
      <c r="L1397" s="201"/>
      <c r="M1397" s="202"/>
      <c r="N1397" s="203"/>
      <c r="O1397" s="203"/>
      <c r="P1397" s="203"/>
      <c r="Q1397" s="203"/>
      <c r="R1397" s="203"/>
      <c r="S1397" s="203"/>
      <c r="T1397" s="204"/>
      <c r="AT1397" s="205" t="s">
        <v>157</v>
      </c>
      <c r="AU1397" s="205" t="s">
        <v>81</v>
      </c>
      <c r="AV1397" s="13" t="s">
        <v>81</v>
      </c>
      <c r="AW1397" s="13" t="s">
        <v>32</v>
      </c>
      <c r="AX1397" s="13" t="s">
        <v>71</v>
      </c>
      <c r="AY1397" s="205" t="s">
        <v>136</v>
      </c>
    </row>
    <row r="1398" spans="2:51" s="14" customFormat="1" ht="11.25">
      <c r="B1398" s="218"/>
      <c r="C1398" s="219"/>
      <c r="D1398" s="196" t="s">
        <v>157</v>
      </c>
      <c r="E1398" s="220" t="s">
        <v>19</v>
      </c>
      <c r="F1398" s="221" t="s">
        <v>1965</v>
      </c>
      <c r="G1398" s="219"/>
      <c r="H1398" s="220" t="s">
        <v>19</v>
      </c>
      <c r="I1398" s="222"/>
      <c r="J1398" s="219"/>
      <c r="K1398" s="219"/>
      <c r="L1398" s="223"/>
      <c r="M1398" s="224"/>
      <c r="N1398" s="225"/>
      <c r="O1398" s="225"/>
      <c r="P1398" s="225"/>
      <c r="Q1398" s="225"/>
      <c r="R1398" s="225"/>
      <c r="S1398" s="225"/>
      <c r="T1398" s="226"/>
      <c r="AT1398" s="227" t="s">
        <v>157</v>
      </c>
      <c r="AU1398" s="227" t="s">
        <v>81</v>
      </c>
      <c r="AV1398" s="14" t="s">
        <v>79</v>
      </c>
      <c r="AW1398" s="14" t="s">
        <v>32</v>
      </c>
      <c r="AX1398" s="14" t="s">
        <v>71</v>
      </c>
      <c r="AY1398" s="227" t="s">
        <v>136</v>
      </c>
    </row>
    <row r="1399" spans="2:51" s="13" customFormat="1" ht="11.25">
      <c r="B1399" s="194"/>
      <c r="C1399" s="195"/>
      <c r="D1399" s="196" t="s">
        <v>157</v>
      </c>
      <c r="E1399" s="197" t="s">
        <v>19</v>
      </c>
      <c r="F1399" s="198" t="s">
        <v>326</v>
      </c>
      <c r="G1399" s="195"/>
      <c r="H1399" s="199">
        <v>1.46</v>
      </c>
      <c r="I1399" s="200"/>
      <c r="J1399" s="195"/>
      <c r="K1399" s="195"/>
      <c r="L1399" s="201"/>
      <c r="M1399" s="202"/>
      <c r="N1399" s="203"/>
      <c r="O1399" s="203"/>
      <c r="P1399" s="203"/>
      <c r="Q1399" s="203"/>
      <c r="R1399" s="203"/>
      <c r="S1399" s="203"/>
      <c r="T1399" s="204"/>
      <c r="AT1399" s="205" t="s">
        <v>157</v>
      </c>
      <c r="AU1399" s="205" t="s">
        <v>81</v>
      </c>
      <c r="AV1399" s="13" t="s">
        <v>81</v>
      </c>
      <c r="AW1399" s="13" t="s">
        <v>32</v>
      </c>
      <c r="AX1399" s="13" t="s">
        <v>71</v>
      </c>
      <c r="AY1399" s="205" t="s">
        <v>136</v>
      </c>
    </row>
    <row r="1400" spans="2:51" s="13" customFormat="1" ht="11.25">
      <c r="B1400" s="194"/>
      <c r="C1400" s="195"/>
      <c r="D1400" s="196" t="s">
        <v>157</v>
      </c>
      <c r="E1400" s="197" t="s">
        <v>19</v>
      </c>
      <c r="F1400" s="198" t="s">
        <v>327</v>
      </c>
      <c r="G1400" s="195"/>
      <c r="H1400" s="199">
        <v>1.7</v>
      </c>
      <c r="I1400" s="200"/>
      <c r="J1400" s="195"/>
      <c r="K1400" s="195"/>
      <c r="L1400" s="201"/>
      <c r="M1400" s="202"/>
      <c r="N1400" s="203"/>
      <c r="O1400" s="203"/>
      <c r="P1400" s="203"/>
      <c r="Q1400" s="203"/>
      <c r="R1400" s="203"/>
      <c r="S1400" s="203"/>
      <c r="T1400" s="204"/>
      <c r="AT1400" s="205" t="s">
        <v>157</v>
      </c>
      <c r="AU1400" s="205" t="s">
        <v>81</v>
      </c>
      <c r="AV1400" s="13" t="s">
        <v>81</v>
      </c>
      <c r="AW1400" s="13" t="s">
        <v>32</v>
      </c>
      <c r="AX1400" s="13" t="s">
        <v>71</v>
      </c>
      <c r="AY1400" s="205" t="s">
        <v>136</v>
      </c>
    </row>
    <row r="1401" spans="2:51" s="13" customFormat="1" ht="11.25">
      <c r="B1401" s="194"/>
      <c r="C1401" s="195"/>
      <c r="D1401" s="196" t="s">
        <v>157</v>
      </c>
      <c r="E1401" s="197" t="s">
        <v>19</v>
      </c>
      <c r="F1401" s="198" t="s">
        <v>328</v>
      </c>
      <c r="G1401" s="195"/>
      <c r="H1401" s="199">
        <v>45.6</v>
      </c>
      <c r="I1401" s="200"/>
      <c r="J1401" s="195"/>
      <c r="K1401" s="195"/>
      <c r="L1401" s="201"/>
      <c r="M1401" s="202"/>
      <c r="N1401" s="203"/>
      <c r="O1401" s="203"/>
      <c r="P1401" s="203"/>
      <c r="Q1401" s="203"/>
      <c r="R1401" s="203"/>
      <c r="S1401" s="203"/>
      <c r="T1401" s="204"/>
      <c r="AT1401" s="205" t="s">
        <v>157</v>
      </c>
      <c r="AU1401" s="205" t="s">
        <v>81</v>
      </c>
      <c r="AV1401" s="13" t="s">
        <v>81</v>
      </c>
      <c r="AW1401" s="13" t="s">
        <v>32</v>
      </c>
      <c r="AX1401" s="13" t="s">
        <v>71</v>
      </c>
      <c r="AY1401" s="205" t="s">
        <v>136</v>
      </c>
    </row>
    <row r="1402" spans="2:51" s="13" customFormat="1" ht="11.25">
      <c r="B1402" s="194"/>
      <c r="C1402" s="195"/>
      <c r="D1402" s="196" t="s">
        <v>157</v>
      </c>
      <c r="E1402" s="197" t="s">
        <v>19</v>
      </c>
      <c r="F1402" s="198" t="s">
        <v>312</v>
      </c>
      <c r="G1402" s="195"/>
      <c r="H1402" s="199">
        <v>0</v>
      </c>
      <c r="I1402" s="200"/>
      <c r="J1402" s="195"/>
      <c r="K1402" s="195"/>
      <c r="L1402" s="201"/>
      <c r="M1402" s="202"/>
      <c r="N1402" s="203"/>
      <c r="O1402" s="203"/>
      <c r="P1402" s="203"/>
      <c r="Q1402" s="203"/>
      <c r="R1402" s="203"/>
      <c r="S1402" s="203"/>
      <c r="T1402" s="204"/>
      <c r="AT1402" s="205" t="s">
        <v>157</v>
      </c>
      <c r="AU1402" s="205" t="s">
        <v>81</v>
      </c>
      <c r="AV1402" s="13" t="s">
        <v>81</v>
      </c>
      <c r="AW1402" s="13" t="s">
        <v>32</v>
      </c>
      <c r="AX1402" s="13" t="s">
        <v>71</v>
      </c>
      <c r="AY1402" s="205" t="s">
        <v>136</v>
      </c>
    </row>
    <row r="1403" spans="2:51" s="13" customFormat="1" ht="11.25">
      <c r="B1403" s="194"/>
      <c r="C1403" s="195"/>
      <c r="D1403" s="196" t="s">
        <v>157</v>
      </c>
      <c r="E1403" s="197" t="s">
        <v>19</v>
      </c>
      <c r="F1403" s="198" t="s">
        <v>234</v>
      </c>
      <c r="G1403" s="195"/>
      <c r="H1403" s="199">
        <v>3.02</v>
      </c>
      <c r="I1403" s="200"/>
      <c r="J1403" s="195"/>
      <c r="K1403" s="195"/>
      <c r="L1403" s="201"/>
      <c r="M1403" s="202"/>
      <c r="N1403" s="203"/>
      <c r="O1403" s="203"/>
      <c r="P1403" s="203"/>
      <c r="Q1403" s="203"/>
      <c r="R1403" s="203"/>
      <c r="S1403" s="203"/>
      <c r="T1403" s="204"/>
      <c r="AT1403" s="205" t="s">
        <v>157</v>
      </c>
      <c r="AU1403" s="205" t="s">
        <v>81</v>
      </c>
      <c r="AV1403" s="13" t="s">
        <v>81</v>
      </c>
      <c r="AW1403" s="13" t="s">
        <v>32</v>
      </c>
      <c r="AX1403" s="13" t="s">
        <v>71</v>
      </c>
      <c r="AY1403" s="205" t="s">
        <v>136</v>
      </c>
    </row>
    <row r="1404" spans="2:51" s="13" customFormat="1" ht="11.25">
      <c r="B1404" s="194"/>
      <c r="C1404" s="195"/>
      <c r="D1404" s="196" t="s">
        <v>157</v>
      </c>
      <c r="E1404" s="197" t="s">
        <v>19</v>
      </c>
      <c r="F1404" s="198" t="s">
        <v>329</v>
      </c>
      <c r="G1404" s="195"/>
      <c r="H1404" s="199">
        <v>14.04</v>
      </c>
      <c r="I1404" s="200"/>
      <c r="J1404" s="195"/>
      <c r="K1404" s="195"/>
      <c r="L1404" s="201"/>
      <c r="M1404" s="202"/>
      <c r="N1404" s="203"/>
      <c r="O1404" s="203"/>
      <c r="P1404" s="203"/>
      <c r="Q1404" s="203"/>
      <c r="R1404" s="203"/>
      <c r="S1404" s="203"/>
      <c r="T1404" s="204"/>
      <c r="AT1404" s="205" t="s">
        <v>157</v>
      </c>
      <c r="AU1404" s="205" t="s">
        <v>81</v>
      </c>
      <c r="AV1404" s="13" t="s">
        <v>81</v>
      </c>
      <c r="AW1404" s="13" t="s">
        <v>32</v>
      </c>
      <c r="AX1404" s="13" t="s">
        <v>71</v>
      </c>
      <c r="AY1404" s="205" t="s">
        <v>136</v>
      </c>
    </row>
    <row r="1405" spans="2:51" s="14" customFormat="1" ht="11.25">
      <c r="B1405" s="218"/>
      <c r="C1405" s="219"/>
      <c r="D1405" s="196" t="s">
        <v>157</v>
      </c>
      <c r="E1405" s="220" t="s">
        <v>19</v>
      </c>
      <c r="F1405" s="221" t="s">
        <v>1966</v>
      </c>
      <c r="G1405" s="219"/>
      <c r="H1405" s="220" t="s">
        <v>19</v>
      </c>
      <c r="I1405" s="222"/>
      <c r="J1405" s="219"/>
      <c r="K1405" s="219"/>
      <c r="L1405" s="223"/>
      <c r="M1405" s="224"/>
      <c r="N1405" s="225"/>
      <c r="O1405" s="225"/>
      <c r="P1405" s="225"/>
      <c r="Q1405" s="225"/>
      <c r="R1405" s="225"/>
      <c r="S1405" s="225"/>
      <c r="T1405" s="226"/>
      <c r="AT1405" s="227" t="s">
        <v>157</v>
      </c>
      <c r="AU1405" s="227" t="s">
        <v>81</v>
      </c>
      <c r="AV1405" s="14" t="s">
        <v>79</v>
      </c>
      <c r="AW1405" s="14" t="s">
        <v>32</v>
      </c>
      <c r="AX1405" s="14" t="s">
        <v>71</v>
      </c>
      <c r="AY1405" s="227" t="s">
        <v>136</v>
      </c>
    </row>
    <row r="1406" spans="2:51" s="13" customFormat="1" ht="11.25">
      <c r="B1406" s="194"/>
      <c r="C1406" s="195"/>
      <c r="D1406" s="196" t="s">
        <v>157</v>
      </c>
      <c r="E1406" s="197" t="s">
        <v>19</v>
      </c>
      <c r="F1406" s="198" t="s">
        <v>331</v>
      </c>
      <c r="G1406" s="195"/>
      <c r="H1406" s="199">
        <v>0.75</v>
      </c>
      <c r="I1406" s="200"/>
      <c r="J1406" s="195"/>
      <c r="K1406" s="195"/>
      <c r="L1406" s="201"/>
      <c r="M1406" s="202"/>
      <c r="N1406" s="203"/>
      <c r="O1406" s="203"/>
      <c r="P1406" s="203"/>
      <c r="Q1406" s="203"/>
      <c r="R1406" s="203"/>
      <c r="S1406" s="203"/>
      <c r="T1406" s="204"/>
      <c r="AT1406" s="205" t="s">
        <v>157</v>
      </c>
      <c r="AU1406" s="205" t="s">
        <v>81</v>
      </c>
      <c r="AV1406" s="13" t="s">
        <v>81</v>
      </c>
      <c r="AW1406" s="13" t="s">
        <v>32</v>
      </c>
      <c r="AX1406" s="13" t="s">
        <v>71</v>
      </c>
      <c r="AY1406" s="205" t="s">
        <v>136</v>
      </c>
    </row>
    <row r="1407" spans="2:51" s="13" customFormat="1" ht="11.25">
      <c r="B1407" s="194"/>
      <c r="C1407" s="195"/>
      <c r="D1407" s="196" t="s">
        <v>157</v>
      </c>
      <c r="E1407" s="197" t="s">
        <v>19</v>
      </c>
      <c r="F1407" s="198" t="s">
        <v>237</v>
      </c>
      <c r="G1407" s="195"/>
      <c r="H1407" s="199">
        <v>8.8699999999999992</v>
      </c>
      <c r="I1407" s="200"/>
      <c r="J1407" s="195"/>
      <c r="K1407" s="195"/>
      <c r="L1407" s="201"/>
      <c r="M1407" s="202"/>
      <c r="N1407" s="203"/>
      <c r="O1407" s="203"/>
      <c r="P1407" s="203"/>
      <c r="Q1407" s="203"/>
      <c r="R1407" s="203"/>
      <c r="S1407" s="203"/>
      <c r="T1407" s="204"/>
      <c r="AT1407" s="205" t="s">
        <v>157</v>
      </c>
      <c r="AU1407" s="205" t="s">
        <v>81</v>
      </c>
      <c r="AV1407" s="13" t="s">
        <v>81</v>
      </c>
      <c r="AW1407" s="13" t="s">
        <v>32</v>
      </c>
      <c r="AX1407" s="13" t="s">
        <v>71</v>
      </c>
      <c r="AY1407" s="205" t="s">
        <v>136</v>
      </c>
    </row>
    <row r="1408" spans="2:51" s="13" customFormat="1" ht="11.25">
      <c r="B1408" s="194"/>
      <c r="C1408" s="195"/>
      <c r="D1408" s="196" t="s">
        <v>157</v>
      </c>
      <c r="E1408" s="197" t="s">
        <v>19</v>
      </c>
      <c r="F1408" s="198" t="s">
        <v>332</v>
      </c>
      <c r="G1408" s="195"/>
      <c r="H1408" s="199">
        <v>62.4</v>
      </c>
      <c r="I1408" s="200"/>
      <c r="J1408" s="195"/>
      <c r="K1408" s="195"/>
      <c r="L1408" s="201"/>
      <c r="M1408" s="202"/>
      <c r="N1408" s="203"/>
      <c r="O1408" s="203"/>
      <c r="P1408" s="203"/>
      <c r="Q1408" s="203"/>
      <c r="R1408" s="203"/>
      <c r="S1408" s="203"/>
      <c r="T1408" s="204"/>
      <c r="AT1408" s="205" t="s">
        <v>157</v>
      </c>
      <c r="AU1408" s="205" t="s">
        <v>81</v>
      </c>
      <c r="AV1408" s="13" t="s">
        <v>81</v>
      </c>
      <c r="AW1408" s="13" t="s">
        <v>32</v>
      </c>
      <c r="AX1408" s="13" t="s">
        <v>71</v>
      </c>
      <c r="AY1408" s="205" t="s">
        <v>136</v>
      </c>
    </row>
    <row r="1409" spans="2:51" s="13" customFormat="1" ht="11.25">
      <c r="B1409" s="194"/>
      <c r="C1409" s="195"/>
      <c r="D1409" s="196" t="s">
        <v>157</v>
      </c>
      <c r="E1409" s="197" t="s">
        <v>19</v>
      </c>
      <c r="F1409" s="198" t="s">
        <v>1967</v>
      </c>
      <c r="G1409" s="195"/>
      <c r="H1409" s="199">
        <v>-2.1429999999999998</v>
      </c>
      <c r="I1409" s="200"/>
      <c r="J1409" s="195"/>
      <c r="K1409" s="195"/>
      <c r="L1409" s="201"/>
      <c r="M1409" s="202"/>
      <c r="N1409" s="203"/>
      <c r="O1409" s="203"/>
      <c r="P1409" s="203"/>
      <c r="Q1409" s="203"/>
      <c r="R1409" s="203"/>
      <c r="S1409" s="203"/>
      <c r="T1409" s="204"/>
      <c r="AT1409" s="205" t="s">
        <v>157</v>
      </c>
      <c r="AU1409" s="205" t="s">
        <v>81</v>
      </c>
      <c r="AV1409" s="13" t="s">
        <v>81</v>
      </c>
      <c r="AW1409" s="13" t="s">
        <v>32</v>
      </c>
      <c r="AX1409" s="13" t="s">
        <v>71</v>
      </c>
      <c r="AY1409" s="205" t="s">
        <v>136</v>
      </c>
    </row>
    <row r="1410" spans="2:51" s="13" customFormat="1" ht="11.25">
      <c r="B1410" s="194"/>
      <c r="C1410" s="195"/>
      <c r="D1410" s="196" t="s">
        <v>157</v>
      </c>
      <c r="E1410" s="197" t="s">
        <v>19</v>
      </c>
      <c r="F1410" s="198" t="s">
        <v>289</v>
      </c>
      <c r="G1410" s="195"/>
      <c r="H1410" s="199">
        <v>0</v>
      </c>
      <c r="I1410" s="200"/>
      <c r="J1410" s="195"/>
      <c r="K1410" s="195"/>
      <c r="L1410" s="201"/>
      <c r="M1410" s="202"/>
      <c r="N1410" s="203"/>
      <c r="O1410" s="203"/>
      <c r="P1410" s="203"/>
      <c r="Q1410" s="203"/>
      <c r="R1410" s="203"/>
      <c r="S1410" s="203"/>
      <c r="T1410" s="204"/>
      <c r="AT1410" s="205" t="s">
        <v>157</v>
      </c>
      <c r="AU1410" s="205" t="s">
        <v>81</v>
      </c>
      <c r="AV1410" s="13" t="s">
        <v>81</v>
      </c>
      <c r="AW1410" s="13" t="s">
        <v>32</v>
      </c>
      <c r="AX1410" s="13" t="s">
        <v>71</v>
      </c>
      <c r="AY1410" s="205" t="s">
        <v>136</v>
      </c>
    </row>
    <row r="1411" spans="2:51" s="13" customFormat="1" ht="11.25">
      <c r="B1411" s="194"/>
      <c r="C1411" s="195"/>
      <c r="D1411" s="196" t="s">
        <v>157</v>
      </c>
      <c r="E1411" s="197" t="s">
        <v>19</v>
      </c>
      <c r="F1411" s="198" t="s">
        <v>238</v>
      </c>
      <c r="G1411" s="195"/>
      <c r="H1411" s="199">
        <v>6.12</v>
      </c>
      <c r="I1411" s="200"/>
      <c r="J1411" s="195"/>
      <c r="K1411" s="195"/>
      <c r="L1411" s="201"/>
      <c r="M1411" s="202"/>
      <c r="N1411" s="203"/>
      <c r="O1411" s="203"/>
      <c r="P1411" s="203"/>
      <c r="Q1411" s="203"/>
      <c r="R1411" s="203"/>
      <c r="S1411" s="203"/>
      <c r="T1411" s="204"/>
      <c r="AT1411" s="205" t="s">
        <v>157</v>
      </c>
      <c r="AU1411" s="205" t="s">
        <v>81</v>
      </c>
      <c r="AV1411" s="13" t="s">
        <v>81</v>
      </c>
      <c r="AW1411" s="13" t="s">
        <v>32</v>
      </c>
      <c r="AX1411" s="13" t="s">
        <v>71</v>
      </c>
      <c r="AY1411" s="205" t="s">
        <v>136</v>
      </c>
    </row>
    <row r="1412" spans="2:51" s="13" customFormat="1" ht="11.25">
      <c r="B1412" s="194"/>
      <c r="C1412" s="195"/>
      <c r="D1412" s="196" t="s">
        <v>157</v>
      </c>
      <c r="E1412" s="197" t="s">
        <v>19</v>
      </c>
      <c r="F1412" s="198" t="s">
        <v>334</v>
      </c>
      <c r="G1412" s="195"/>
      <c r="H1412" s="199">
        <v>19.8</v>
      </c>
      <c r="I1412" s="200"/>
      <c r="J1412" s="195"/>
      <c r="K1412" s="195"/>
      <c r="L1412" s="201"/>
      <c r="M1412" s="202"/>
      <c r="N1412" s="203"/>
      <c r="O1412" s="203"/>
      <c r="P1412" s="203"/>
      <c r="Q1412" s="203"/>
      <c r="R1412" s="203"/>
      <c r="S1412" s="203"/>
      <c r="T1412" s="204"/>
      <c r="AT1412" s="205" t="s">
        <v>157</v>
      </c>
      <c r="AU1412" s="205" t="s">
        <v>81</v>
      </c>
      <c r="AV1412" s="13" t="s">
        <v>81</v>
      </c>
      <c r="AW1412" s="13" t="s">
        <v>32</v>
      </c>
      <c r="AX1412" s="13" t="s">
        <v>71</v>
      </c>
      <c r="AY1412" s="205" t="s">
        <v>136</v>
      </c>
    </row>
    <row r="1413" spans="2:51" s="14" customFormat="1" ht="11.25">
      <c r="B1413" s="218"/>
      <c r="C1413" s="219"/>
      <c r="D1413" s="196" t="s">
        <v>157</v>
      </c>
      <c r="E1413" s="220" t="s">
        <v>19</v>
      </c>
      <c r="F1413" s="221" t="s">
        <v>1968</v>
      </c>
      <c r="G1413" s="219"/>
      <c r="H1413" s="220" t="s">
        <v>19</v>
      </c>
      <c r="I1413" s="222"/>
      <c r="J1413" s="219"/>
      <c r="K1413" s="219"/>
      <c r="L1413" s="223"/>
      <c r="M1413" s="224"/>
      <c r="N1413" s="225"/>
      <c r="O1413" s="225"/>
      <c r="P1413" s="225"/>
      <c r="Q1413" s="225"/>
      <c r="R1413" s="225"/>
      <c r="S1413" s="225"/>
      <c r="T1413" s="226"/>
      <c r="AT1413" s="227" t="s">
        <v>157</v>
      </c>
      <c r="AU1413" s="227" t="s">
        <v>81</v>
      </c>
      <c r="AV1413" s="14" t="s">
        <v>79</v>
      </c>
      <c r="AW1413" s="14" t="s">
        <v>32</v>
      </c>
      <c r="AX1413" s="14" t="s">
        <v>71</v>
      </c>
      <c r="AY1413" s="227" t="s">
        <v>136</v>
      </c>
    </row>
    <row r="1414" spans="2:51" s="13" customFormat="1" ht="11.25">
      <c r="B1414" s="194"/>
      <c r="C1414" s="195"/>
      <c r="D1414" s="196" t="s">
        <v>157</v>
      </c>
      <c r="E1414" s="197" t="s">
        <v>19</v>
      </c>
      <c r="F1414" s="198" t="s">
        <v>336</v>
      </c>
      <c r="G1414" s="195"/>
      <c r="H1414" s="199">
        <v>0.71</v>
      </c>
      <c r="I1414" s="200"/>
      <c r="J1414" s="195"/>
      <c r="K1414" s="195"/>
      <c r="L1414" s="201"/>
      <c r="M1414" s="202"/>
      <c r="N1414" s="203"/>
      <c r="O1414" s="203"/>
      <c r="P1414" s="203"/>
      <c r="Q1414" s="203"/>
      <c r="R1414" s="203"/>
      <c r="S1414" s="203"/>
      <c r="T1414" s="204"/>
      <c r="AT1414" s="205" t="s">
        <v>157</v>
      </c>
      <c r="AU1414" s="205" t="s">
        <v>81</v>
      </c>
      <c r="AV1414" s="13" t="s">
        <v>81</v>
      </c>
      <c r="AW1414" s="13" t="s">
        <v>32</v>
      </c>
      <c r="AX1414" s="13" t="s">
        <v>71</v>
      </c>
      <c r="AY1414" s="205" t="s">
        <v>136</v>
      </c>
    </row>
    <row r="1415" spans="2:51" s="13" customFormat="1" ht="11.25">
      <c r="B1415" s="194"/>
      <c r="C1415" s="195"/>
      <c r="D1415" s="196" t="s">
        <v>157</v>
      </c>
      <c r="E1415" s="197" t="s">
        <v>19</v>
      </c>
      <c r="F1415" s="198" t="s">
        <v>337</v>
      </c>
      <c r="G1415" s="195"/>
      <c r="H1415" s="199">
        <v>43.33</v>
      </c>
      <c r="I1415" s="200"/>
      <c r="J1415" s="195"/>
      <c r="K1415" s="195"/>
      <c r="L1415" s="201"/>
      <c r="M1415" s="202"/>
      <c r="N1415" s="203"/>
      <c r="O1415" s="203"/>
      <c r="P1415" s="203"/>
      <c r="Q1415" s="203"/>
      <c r="R1415" s="203"/>
      <c r="S1415" s="203"/>
      <c r="T1415" s="204"/>
      <c r="AT1415" s="205" t="s">
        <v>157</v>
      </c>
      <c r="AU1415" s="205" t="s">
        <v>81</v>
      </c>
      <c r="AV1415" s="13" t="s">
        <v>81</v>
      </c>
      <c r="AW1415" s="13" t="s">
        <v>32</v>
      </c>
      <c r="AX1415" s="13" t="s">
        <v>71</v>
      </c>
      <c r="AY1415" s="205" t="s">
        <v>136</v>
      </c>
    </row>
    <row r="1416" spans="2:51" s="13" customFormat="1" ht="11.25">
      <c r="B1416" s="194"/>
      <c r="C1416" s="195"/>
      <c r="D1416" s="196" t="s">
        <v>157</v>
      </c>
      <c r="E1416" s="197" t="s">
        <v>19</v>
      </c>
      <c r="F1416" s="198" t="s">
        <v>338</v>
      </c>
      <c r="G1416" s="195"/>
      <c r="H1416" s="199">
        <v>124.56</v>
      </c>
      <c r="I1416" s="200"/>
      <c r="J1416" s="195"/>
      <c r="K1416" s="195"/>
      <c r="L1416" s="201"/>
      <c r="M1416" s="202"/>
      <c r="N1416" s="203"/>
      <c r="O1416" s="203"/>
      <c r="P1416" s="203"/>
      <c r="Q1416" s="203"/>
      <c r="R1416" s="203"/>
      <c r="S1416" s="203"/>
      <c r="T1416" s="204"/>
      <c r="AT1416" s="205" t="s">
        <v>157</v>
      </c>
      <c r="AU1416" s="205" t="s">
        <v>81</v>
      </c>
      <c r="AV1416" s="13" t="s">
        <v>81</v>
      </c>
      <c r="AW1416" s="13" t="s">
        <v>32</v>
      </c>
      <c r="AX1416" s="13" t="s">
        <v>71</v>
      </c>
      <c r="AY1416" s="205" t="s">
        <v>136</v>
      </c>
    </row>
    <row r="1417" spans="2:51" s="13" customFormat="1" ht="22.5">
      <c r="B1417" s="194"/>
      <c r="C1417" s="195"/>
      <c r="D1417" s="196" t="s">
        <v>157</v>
      </c>
      <c r="E1417" s="197" t="s">
        <v>19</v>
      </c>
      <c r="F1417" s="198" t="s">
        <v>1969</v>
      </c>
      <c r="G1417" s="195"/>
      <c r="H1417" s="199">
        <v>-6.7370000000000001</v>
      </c>
      <c r="I1417" s="200"/>
      <c r="J1417" s="195"/>
      <c r="K1417" s="195"/>
      <c r="L1417" s="201"/>
      <c r="M1417" s="202"/>
      <c r="N1417" s="203"/>
      <c r="O1417" s="203"/>
      <c r="P1417" s="203"/>
      <c r="Q1417" s="203"/>
      <c r="R1417" s="203"/>
      <c r="S1417" s="203"/>
      <c r="T1417" s="204"/>
      <c r="AT1417" s="205" t="s">
        <v>157</v>
      </c>
      <c r="AU1417" s="205" t="s">
        <v>81</v>
      </c>
      <c r="AV1417" s="13" t="s">
        <v>81</v>
      </c>
      <c r="AW1417" s="13" t="s">
        <v>32</v>
      </c>
      <c r="AX1417" s="13" t="s">
        <v>71</v>
      </c>
      <c r="AY1417" s="205" t="s">
        <v>136</v>
      </c>
    </row>
    <row r="1418" spans="2:51" s="13" customFormat="1" ht="11.25">
      <c r="B1418" s="194"/>
      <c r="C1418" s="195"/>
      <c r="D1418" s="196" t="s">
        <v>157</v>
      </c>
      <c r="E1418" s="197" t="s">
        <v>19</v>
      </c>
      <c r="F1418" s="198" t="s">
        <v>340</v>
      </c>
      <c r="G1418" s="195"/>
      <c r="H1418" s="199">
        <v>6.32</v>
      </c>
      <c r="I1418" s="200"/>
      <c r="J1418" s="195"/>
      <c r="K1418" s="195"/>
      <c r="L1418" s="201"/>
      <c r="M1418" s="202"/>
      <c r="N1418" s="203"/>
      <c r="O1418" s="203"/>
      <c r="P1418" s="203"/>
      <c r="Q1418" s="203"/>
      <c r="R1418" s="203"/>
      <c r="S1418" s="203"/>
      <c r="T1418" s="204"/>
      <c r="AT1418" s="205" t="s">
        <v>157</v>
      </c>
      <c r="AU1418" s="205" t="s">
        <v>81</v>
      </c>
      <c r="AV1418" s="13" t="s">
        <v>81</v>
      </c>
      <c r="AW1418" s="13" t="s">
        <v>32</v>
      </c>
      <c r="AX1418" s="13" t="s">
        <v>71</v>
      </c>
      <c r="AY1418" s="205" t="s">
        <v>136</v>
      </c>
    </row>
    <row r="1419" spans="2:51" s="13" customFormat="1" ht="11.25">
      <c r="B1419" s="194"/>
      <c r="C1419" s="195"/>
      <c r="D1419" s="196" t="s">
        <v>157</v>
      </c>
      <c r="E1419" s="197" t="s">
        <v>19</v>
      </c>
      <c r="F1419" s="198" t="s">
        <v>240</v>
      </c>
      <c r="G1419" s="195"/>
      <c r="H1419" s="199">
        <v>19.16</v>
      </c>
      <c r="I1419" s="200"/>
      <c r="J1419" s="195"/>
      <c r="K1419" s="195"/>
      <c r="L1419" s="201"/>
      <c r="M1419" s="202"/>
      <c r="N1419" s="203"/>
      <c r="O1419" s="203"/>
      <c r="P1419" s="203"/>
      <c r="Q1419" s="203"/>
      <c r="R1419" s="203"/>
      <c r="S1419" s="203"/>
      <c r="T1419" s="204"/>
      <c r="AT1419" s="205" t="s">
        <v>157</v>
      </c>
      <c r="AU1419" s="205" t="s">
        <v>81</v>
      </c>
      <c r="AV1419" s="13" t="s">
        <v>81</v>
      </c>
      <c r="AW1419" s="13" t="s">
        <v>32</v>
      </c>
      <c r="AX1419" s="13" t="s">
        <v>71</v>
      </c>
      <c r="AY1419" s="205" t="s">
        <v>136</v>
      </c>
    </row>
    <row r="1420" spans="2:51" s="13" customFormat="1" ht="11.25">
      <c r="B1420" s="194"/>
      <c r="C1420" s="195"/>
      <c r="D1420" s="196" t="s">
        <v>157</v>
      </c>
      <c r="E1420" s="197" t="s">
        <v>19</v>
      </c>
      <c r="F1420" s="198" t="s">
        <v>341</v>
      </c>
      <c r="G1420" s="195"/>
      <c r="H1420" s="199">
        <v>76</v>
      </c>
      <c r="I1420" s="200"/>
      <c r="J1420" s="195"/>
      <c r="K1420" s="195"/>
      <c r="L1420" s="201"/>
      <c r="M1420" s="202"/>
      <c r="N1420" s="203"/>
      <c r="O1420" s="203"/>
      <c r="P1420" s="203"/>
      <c r="Q1420" s="203"/>
      <c r="R1420" s="203"/>
      <c r="S1420" s="203"/>
      <c r="T1420" s="204"/>
      <c r="AT1420" s="205" t="s">
        <v>157</v>
      </c>
      <c r="AU1420" s="205" t="s">
        <v>81</v>
      </c>
      <c r="AV1420" s="13" t="s">
        <v>81</v>
      </c>
      <c r="AW1420" s="13" t="s">
        <v>32</v>
      </c>
      <c r="AX1420" s="13" t="s">
        <v>71</v>
      </c>
      <c r="AY1420" s="205" t="s">
        <v>136</v>
      </c>
    </row>
    <row r="1421" spans="2:51" s="13" customFormat="1" ht="11.25">
      <c r="B1421" s="194"/>
      <c r="C1421" s="195"/>
      <c r="D1421" s="196" t="s">
        <v>157</v>
      </c>
      <c r="E1421" s="197" t="s">
        <v>19</v>
      </c>
      <c r="F1421" s="198" t="s">
        <v>1970</v>
      </c>
      <c r="G1421" s="195"/>
      <c r="H1421" s="199">
        <v>-2.2069999999999999</v>
      </c>
      <c r="I1421" s="200"/>
      <c r="J1421" s="195"/>
      <c r="K1421" s="195"/>
      <c r="L1421" s="201"/>
      <c r="M1421" s="202"/>
      <c r="N1421" s="203"/>
      <c r="O1421" s="203"/>
      <c r="P1421" s="203"/>
      <c r="Q1421" s="203"/>
      <c r="R1421" s="203"/>
      <c r="S1421" s="203"/>
      <c r="T1421" s="204"/>
      <c r="AT1421" s="205" t="s">
        <v>157</v>
      </c>
      <c r="AU1421" s="205" t="s">
        <v>81</v>
      </c>
      <c r="AV1421" s="13" t="s">
        <v>81</v>
      </c>
      <c r="AW1421" s="13" t="s">
        <v>32</v>
      </c>
      <c r="AX1421" s="13" t="s">
        <v>71</v>
      </c>
      <c r="AY1421" s="205" t="s">
        <v>136</v>
      </c>
    </row>
    <row r="1422" spans="2:51" s="13" customFormat="1" ht="11.25">
      <c r="B1422" s="194"/>
      <c r="C1422" s="195"/>
      <c r="D1422" s="196" t="s">
        <v>157</v>
      </c>
      <c r="E1422" s="197" t="s">
        <v>19</v>
      </c>
      <c r="F1422" s="198" t="s">
        <v>343</v>
      </c>
      <c r="G1422" s="195"/>
      <c r="H1422" s="199">
        <v>6.03</v>
      </c>
      <c r="I1422" s="200"/>
      <c r="J1422" s="195"/>
      <c r="K1422" s="195"/>
      <c r="L1422" s="201"/>
      <c r="M1422" s="202"/>
      <c r="N1422" s="203"/>
      <c r="O1422" s="203"/>
      <c r="P1422" s="203"/>
      <c r="Q1422" s="203"/>
      <c r="R1422" s="203"/>
      <c r="S1422" s="203"/>
      <c r="T1422" s="204"/>
      <c r="AT1422" s="205" t="s">
        <v>157</v>
      </c>
      <c r="AU1422" s="205" t="s">
        <v>81</v>
      </c>
      <c r="AV1422" s="13" t="s">
        <v>81</v>
      </c>
      <c r="AW1422" s="13" t="s">
        <v>32</v>
      </c>
      <c r="AX1422" s="13" t="s">
        <v>71</v>
      </c>
      <c r="AY1422" s="205" t="s">
        <v>136</v>
      </c>
    </row>
    <row r="1423" spans="2:51" s="13" customFormat="1" ht="11.25">
      <c r="B1423" s="194"/>
      <c r="C1423" s="195"/>
      <c r="D1423" s="196" t="s">
        <v>157</v>
      </c>
      <c r="E1423" s="197" t="s">
        <v>19</v>
      </c>
      <c r="F1423" s="198" t="s">
        <v>241</v>
      </c>
      <c r="G1423" s="195"/>
      <c r="H1423" s="199">
        <v>22.62</v>
      </c>
      <c r="I1423" s="200"/>
      <c r="J1423" s="195"/>
      <c r="K1423" s="195"/>
      <c r="L1423" s="201"/>
      <c r="M1423" s="202"/>
      <c r="N1423" s="203"/>
      <c r="O1423" s="203"/>
      <c r="P1423" s="203"/>
      <c r="Q1423" s="203"/>
      <c r="R1423" s="203"/>
      <c r="S1423" s="203"/>
      <c r="T1423" s="204"/>
      <c r="AT1423" s="205" t="s">
        <v>157</v>
      </c>
      <c r="AU1423" s="205" t="s">
        <v>81</v>
      </c>
      <c r="AV1423" s="13" t="s">
        <v>81</v>
      </c>
      <c r="AW1423" s="13" t="s">
        <v>32</v>
      </c>
      <c r="AX1423" s="13" t="s">
        <v>71</v>
      </c>
      <c r="AY1423" s="205" t="s">
        <v>136</v>
      </c>
    </row>
    <row r="1424" spans="2:51" s="13" customFormat="1" ht="11.25">
      <c r="B1424" s="194"/>
      <c r="C1424" s="195"/>
      <c r="D1424" s="196" t="s">
        <v>157</v>
      </c>
      <c r="E1424" s="197" t="s">
        <v>19</v>
      </c>
      <c r="F1424" s="198" t="s">
        <v>344</v>
      </c>
      <c r="G1424" s="195"/>
      <c r="H1424" s="199">
        <v>59.52</v>
      </c>
      <c r="I1424" s="200"/>
      <c r="J1424" s="195"/>
      <c r="K1424" s="195"/>
      <c r="L1424" s="201"/>
      <c r="M1424" s="202"/>
      <c r="N1424" s="203"/>
      <c r="O1424" s="203"/>
      <c r="P1424" s="203"/>
      <c r="Q1424" s="203"/>
      <c r="R1424" s="203"/>
      <c r="S1424" s="203"/>
      <c r="T1424" s="204"/>
      <c r="AT1424" s="205" t="s">
        <v>157</v>
      </c>
      <c r="AU1424" s="205" t="s">
        <v>81</v>
      </c>
      <c r="AV1424" s="13" t="s">
        <v>81</v>
      </c>
      <c r="AW1424" s="13" t="s">
        <v>32</v>
      </c>
      <c r="AX1424" s="13" t="s">
        <v>71</v>
      </c>
      <c r="AY1424" s="205" t="s">
        <v>136</v>
      </c>
    </row>
    <row r="1425" spans="2:51" s="14" customFormat="1" ht="11.25">
      <c r="B1425" s="218"/>
      <c r="C1425" s="219"/>
      <c r="D1425" s="196" t="s">
        <v>157</v>
      </c>
      <c r="E1425" s="220" t="s">
        <v>19</v>
      </c>
      <c r="F1425" s="221" t="s">
        <v>1971</v>
      </c>
      <c r="G1425" s="219"/>
      <c r="H1425" s="220" t="s">
        <v>19</v>
      </c>
      <c r="I1425" s="222"/>
      <c r="J1425" s="219"/>
      <c r="K1425" s="219"/>
      <c r="L1425" s="223"/>
      <c r="M1425" s="224"/>
      <c r="N1425" s="225"/>
      <c r="O1425" s="225"/>
      <c r="P1425" s="225"/>
      <c r="Q1425" s="225"/>
      <c r="R1425" s="225"/>
      <c r="S1425" s="225"/>
      <c r="T1425" s="226"/>
      <c r="AT1425" s="227" t="s">
        <v>157</v>
      </c>
      <c r="AU1425" s="227" t="s">
        <v>81</v>
      </c>
      <c r="AV1425" s="14" t="s">
        <v>79</v>
      </c>
      <c r="AW1425" s="14" t="s">
        <v>32</v>
      </c>
      <c r="AX1425" s="14" t="s">
        <v>71</v>
      </c>
      <c r="AY1425" s="227" t="s">
        <v>136</v>
      </c>
    </row>
    <row r="1426" spans="2:51" s="13" customFormat="1" ht="11.25">
      <c r="B1426" s="194"/>
      <c r="C1426" s="195"/>
      <c r="D1426" s="196" t="s">
        <v>157</v>
      </c>
      <c r="E1426" s="197" t="s">
        <v>19</v>
      </c>
      <c r="F1426" s="198" t="s">
        <v>289</v>
      </c>
      <c r="G1426" s="195"/>
      <c r="H1426" s="199">
        <v>0</v>
      </c>
      <c r="I1426" s="200"/>
      <c r="J1426" s="195"/>
      <c r="K1426" s="195"/>
      <c r="L1426" s="201"/>
      <c r="M1426" s="202"/>
      <c r="N1426" s="203"/>
      <c r="O1426" s="203"/>
      <c r="P1426" s="203"/>
      <c r="Q1426" s="203"/>
      <c r="R1426" s="203"/>
      <c r="S1426" s="203"/>
      <c r="T1426" s="204"/>
      <c r="AT1426" s="205" t="s">
        <v>157</v>
      </c>
      <c r="AU1426" s="205" t="s">
        <v>81</v>
      </c>
      <c r="AV1426" s="13" t="s">
        <v>81</v>
      </c>
      <c r="AW1426" s="13" t="s">
        <v>32</v>
      </c>
      <c r="AX1426" s="13" t="s">
        <v>71</v>
      </c>
      <c r="AY1426" s="205" t="s">
        <v>136</v>
      </c>
    </row>
    <row r="1427" spans="2:51" s="13" customFormat="1" ht="11.25">
      <c r="B1427" s="194"/>
      <c r="C1427" s="195"/>
      <c r="D1427" s="196" t="s">
        <v>157</v>
      </c>
      <c r="E1427" s="197" t="s">
        <v>19</v>
      </c>
      <c r="F1427" s="198" t="s">
        <v>242</v>
      </c>
      <c r="G1427" s="195"/>
      <c r="H1427" s="199">
        <v>6.37</v>
      </c>
      <c r="I1427" s="200"/>
      <c r="J1427" s="195"/>
      <c r="K1427" s="195"/>
      <c r="L1427" s="201"/>
      <c r="M1427" s="202"/>
      <c r="N1427" s="203"/>
      <c r="O1427" s="203"/>
      <c r="P1427" s="203"/>
      <c r="Q1427" s="203"/>
      <c r="R1427" s="203"/>
      <c r="S1427" s="203"/>
      <c r="T1427" s="204"/>
      <c r="AT1427" s="205" t="s">
        <v>157</v>
      </c>
      <c r="AU1427" s="205" t="s">
        <v>81</v>
      </c>
      <c r="AV1427" s="13" t="s">
        <v>81</v>
      </c>
      <c r="AW1427" s="13" t="s">
        <v>32</v>
      </c>
      <c r="AX1427" s="13" t="s">
        <v>71</v>
      </c>
      <c r="AY1427" s="205" t="s">
        <v>136</v>
      </c>
    </row>
    <row r="1428" spans="2:51" s="13" customFormat="1" ht="11.25">
      <c r="B1428" s="194"/>
      <c r="C1428" s="195"/>
      <c r="D1428" s="196" t="s">
        <v>157</v>
      </c>
      <c r="E1428" s="197" t="s">
        <v>19</v>
      </c>
      <c r="F1428" s="198" t="s">
        <v>346</v>
      </c>
      <c r="G1428" s="195"/>
      <c r="H1428" s="199">
        <v>24.24</v>
      </c>
      <c r="I1428" s="200"/>
      <c r="J1428" s="195"/>
      <c r="K1428" s="195"/>
      <c r="L1428" s="201"/>
      <c r="M1428" s="202"/>
      <c r="N1428" s="203"/>
      <c r="O1428" s="203"/>
      <c r="P1428" s="203"/>
      <c r="Q1428" s="203"/>
      <c r="R1428" s="203"/>
      <c r="S1428" s="203"/>
      <c r="T1428" s="204"/>
      <c r="AT1428" s="205" t="s">
        <v>157</v>
      </c>
      <c r="AU1428" s="205" t="s">
        <v>81</v>
      </c>
      <c r="AV1428" s="13" t="s">
        <v>81</v>
      </c>
      <c r="AW1428" s="13" t="s">
        <v>32</v>
      </c>
      <c r="AX1428" s="13" t="s">
        <v>71</v>
      </c>
      <c r="AY1428" s="205" t="s">
        <v>136</v>
      </c>
    </row>
    <row r="1429" spans="2:51" s="14" customFormat="1" ht="11.25">
      <c r="B1429" s="218"/>
      <c r="C1429" s="219"/>
      <c r="D1429" s="196" t="s">
        <v>157</v>
      </c>
      <c r="E1429" s="220" t="s">
        <v>19</v>
      </c>
      <c r="F1429" s="221" t="s">
        <v>1972</v>
      </c>
      <c r="G1429" s="219"/>
      <c r="H1429" s="220" t="s">
        <v>19</v>
      </c>
      <c r="I1429" s="222"/>
      <c r="J1429" s="219"/>
      <c r="K1429" s="219"/>
      <c r="L1429" s="223"/>
      <c r="M1429" s="224"/>
      <c r="N1429" s="225"/>
      <c r="O1429" s="225"/>
      <c r="P1429" s="225"/>
      <c r="Q1429" s="225"/>
      <c r="R1429" s="225"/>
      <c r="S1429" s="225"/>
      <c r="T1429" s="226"/>
      <c r="AT1429" s="227" t="s">
        <v>157</v>
      </c>
      <c r="AU1429" s="227" t="s">
        <v>81</v>
      </c>
      <c r="AV1429" s="14" t="s">
        <v>79</v>
      </c>
      <c r="AW1429" s="14" t="s">
        <v>32</v>
      </c>
      <c r="AX1429" s="14" t="s">
        <v>71</v>
      </c>
      <c r="AY1429" s="227" t="s">
        <v>136</v>
      </c>
    </row>
    <row r="1430" spans="2:51" s="13" customFormat="1" ht="11.25">
      <c r="B1430" s="194"/>
      <c r="C1430" s="195"/>
      <c r="D1430" s="196" t="s">
        <v>157</v>
      </c>
      <c r="E1430" s="197" t="s">
        <v>19</v>
      </c>
      <c r="F1430" s="198" t="s">
        <v>348</v>
      </c>
      <c r="G1430" s="195"/>
      <c r="H1430" s="199">
        <v>1.17</v>
      </c>
      <c r="I1430" s="200"/>
      <c r="J1430" s="195"/>
      <c r="K1430" s="195"/>
      <c r="L1430" s="201"/>
      <c r="M1430" s="202"/>
      <c r="N1430" s="203"/>
      <c r="O1430" s="203"/>
      <c r="P1430" s="203"/>
      <c r="Q1430" s="203"/>
      <c r="R1430" s="203"/>
      <c r="S1430" s="203"/>
      <c r="T1430" s="204"/>
      <c r="AT1430" s="205" t="s">
        <v>157</v>
      </c>
      <c r="AU1430" s="205" t="s">
        <v>81</v>
      </c>
      <c r="AV1430" s="13" t="s">
        <v>81</v>
      </c>
      <c r="AW1430" s="13" t="s">
        <v>32</v>
      </c>
      <c r="AX1430" s="13" t="s">
        <v>71</v>
      </c>
      <c r="AY1430" s="205" t="s">
        <v>136</v>
      </c>
    </row>
    <row r="1431" spans="2:51" s="13" customFormat="1" ht="11.25">
      <c r="B1431" s="194"/>
      <c r="C1431" s="195"/>
      <c r="D1431" s="196" t="s">
        <v>157</v>
      </c>
      <c r="E1431" s="197" t="s">
        <v>19</v>
      </c>
      <c r="F1431" s="198" t="s">
        <v>243</v>
      </c>
      <c r="G1431" s="195"/>
      <c r="H1431" s="199">
        <v>5.25</v>
      </c>
      <c r="I1431" s="200"/>
      <c r="J1431" s="195"/>
      <c r="K1431" s="195"/>
      <c r="L1431" s="201"/>
      <c r="M1431" s="202"/>
      <c r="N1431" s="203"/>
      <c r="O1431" s="203"/>
      <c r="P1431" s="203"/>
      <c r="Q1431" s="203"/>
      <c r="R1431" s="203"/>
      <c r="S1431" s="203"/>
      <c r="T1431" s="204"/>
      <c r="AT1431" s="205" t="s">
        <v>157</v>
      </c>
      <c r="AU1431" s="205" t="s">
        <v>81</v>
      </c>
      <c r="AV1431" s="13" t="s">
        <v>81</v>
      </c>
      <c r="AW1431" s="13" t="s">
        <v>32</v>
      </c>
      <c r="AX1431" s="13" t="s">
        <v>71</v>
      </c>
      <c r="AY1431" s="205" t="s">
        <v>136</v>
      </c>
    </row>
    <row r="1432" spans="2:51" s="13" customFormat="1" ht="11.25">
      <c r="B1432" s="194"/>
      <c r="C1432" s="195"/>
      <c r="D1432" s="196" t="s">
        <v>157</v>
      </c>
      <c r="E1432" s="197" t="s">
        <v>19</v>
      </c>
      <c r="F1432" s="198" t="s">
        <v>349</v>
      </c>
      <c r="G1432" s="195"/>
      <c r="H1432" s="199">
        <v>18.399999999999999</v>
      </c>
      <c r="I1432" s="200"/>
      <c r="J1432" s="195"/>
      <c r="K1432" s="195"/>
      <c r="L1432" s="201"/>
      <c r="M1432" s="202"/>
      <c r="N1432" s="203"/>
      <c r="O1432" s="203"/>
      <c r="P1432" s="203"/>
      <c r="Q1432" s="203"/>
      <c r="R1432" s="203"/>
      <c r="S1432" s="203"/>
      <c r="T1432" s="204"/>
      <c r="AT1432" s="205" t="s">
        <v>157</v>
      </c>
      <c r="AU1432" s="205" t="s">
        <v>81</v>
      </c>
      <c r="AV1432" s="13" t="s">
        <v>81</v>
      </c>
      <c r="AW1432" s="13" t="s">
        <v>32</v>
      </c>
      <c r="AX1432" s="13" t="s">
        <v>71</v>
      </c>
      <c r="AY1432" s="205" t="s">
        <v>136</v>
      </c>
    </row>
    <row r="1433" spans="2:51" s="14" customFormat="1" ht="11.25">
      <c r="B1433" s="218"/>
      <c r="C1433" s="219"/>
      <c r="D1433" s="196" t="s">
        <v>157</v>
      </c>
      <c r="E1433" s="220" t="s">
        <v>19</v>
      </c>
      <c r="F1433" s="221" t="s">
        <v>1973</v>
      </c>
      <c r="G1433" s="219"/>
      <c r="H1433" s="220" t="s">
        <v>19</v>
      </c>
      <c r="I1433" s="222"/>
      <c r="J1433" s="219"/>
      <c r="K1433" s="219"/>
      <c r="L1433" s="223"/>
      <c r="M1433" s="224"/>
      <c r="N1433" s="225"/>
      <c r="O1433" s="225"/>
      <c r="P1433" s="225"/>
      <c r="Q1433" s="225"/>
      <c r="R1433" s="225"/>
      <c r="S1433" s="225"/>
      <c r="T1433" s="226"/>
      <c r="AT1433" s="227" t="s">
        <v>157</v>
      </c>
      <c r="AU1433" s="227" t="s">
        <v>81</v>
      </c>
      <c r="AV1433" s="14" t="s">
        <v>79</v>
      </c>
      <c r="AW1433" s="14" t="s">
        <v>32</v>
      </c>
      <c r="AX1433" s="14" t="s">
        <v>71</v>
      </c>
      <c r="AY1433" s="227" t="s">
        <v>136</v>
      </c>
    </row>
    <row r="1434" spans="2:51" s="13" customFormat="1" ht="11.25">
      <c r="B1434" s="194"/>
      <c r="C1434" s="195"/>
      <c r="D1434" s="196" t="s">
        <v>157</v>
      </c>
      <c r="E1434" s="197" t="s">
        <v>19</v>
      </c>
      <c r="F1434" s="198" t="s">
        <v>351</v>
      </c>
      <c r="G1434" s="195"/>
      <c r="H1434" s="199">
        <v>6.37</v>
      </c>
      <c r="I1434" s="200"/>
      <c r="J1434" s="195"/>
      <c r="K1434" s="195"/>
      <c r="L1434" s="201"/>
      <c r="M1434" s="202"/>
      <c r="N1434" s="203"/>
      <c r="O1434" s="203"/>
      <c r="P1434" s="203"/>
      <c r="Q1434" s="203"/>
      <c r="R1434" s="203"/>
      <c r="S1434" s="203"/>
      <c r="T1434" s="204"/>
      <c r="AT1434" s="205" t="s">
        <v>157</v>
      </c>
      <c r="AU1434" s="205" t="s">
        <v>81</v>
      </c>
      <c r="AV1434" s="13" t="s">
        <v>81</v>
      </c>
      <c r="AW1434" s="13" t="s">
        <v>32</v>
      </c>
      <c r="AX1434" s="13" t="s">
        <v>71</v>
      </c>
      <c r="AY1434" s="205" t="s">
        <v>136</v>
      </c>
    </row>
    <row r="1435" spans="2:51" s="13" customFormat="1" ht="11.25">
      <c r="B1435" s="194"/>
      <c r="C1435" s="195"/>
      <c r="D1435" s="196" t="s">
        <v>157</v>
      </c>
      <c r="E1435" s="197" t="s">
        <v>19</v>
      </c>
      <c r="F1435" s="198" t="s">
        <v>352</v>
      </c>
      <c r="G1435" s="195"/>
      <c r="H1435" s="199">
        <v>20.2</v>
      </c>
      <c r="I1435" s="200"/>
      <c r="J1435" s="195"/>
      <c r="K1435" s="195"/>
      <c r="L1435" s="201"/>
      <c r="M1435" s="202"/>
      <c r="N1435" s="203"/>
      <c r="O1435" s="203"/>
      <c r="P1435" s="203"/>
      <c r="Q1435" s="203"/>
      <c r="R1435" s="203"/>
      <c r="S1435" s="203"/>
      <c r="T1435" s="204"/>
      <c r="AT1435" s="205" t="s">
        <v>157</v>
      </c>
      <c r="AU1435" s="205" t="s">
        <v>81</v>
      </c>
      <c r="AV1435" s="13" t="s">
        <v>81</v>
      </c>
      <c r="AW1435" s="13" t="s">
        <v>32</v>
      </c>
      <c r="AX1435" s="13" t="s">
        <v>71</v>
      </c>
      <c r="AY1435" s="205" t="s">
        <v>136</v>
      </c>
    </row>
    <row r="1436" spans="2:51" s="14" customFormat="1" ht="11.25">
      <c r="B1436" s="218"/>
      <c r="C1436" s="219"/>
      <c r="D1436" s="196" t="s">
        <v>157</v>
      </c>
      <c r="E1436" s="220" t="s">
        <v>19</v>
      </c>
      <c r="F1436" s="221" t="s">
        <v>1974</v>
      </c>
      <c r="G1436" s="219"/>
      <c r="H1436" s="220" t="s">
        <v>19</v>
      </c>
      <c r="I1436" s="222"/>
      <c r="J1436" s="219"/>
      <c r="K1436" s="219"/>
      <c r="L1436" s="223"/>
      <c r="M1436" s="224"/>
      <c r="N1436" s="225"/>
      <c r="O1436" s="225"/>
      <c r="P1436" s="225"/>
      <c r="Q1436" s="225"/>
      <c r="R1436" s="225"/>
      <c r="S1436" s="225"/>
      <c r="T1436" s="226"/>
      <c r="AT1436" s="227" t="s">
        <v>157</v>
      </c>
      <c r="AU1436" s="227" t="s">
        <v>81</v>
      </c>
      <c r="AV1436" s="14" t="s">
        <v>79</v>
      </c>
      <c r="AW1436" s="14" t="s">
        <v>32</v>
      </c>
      <c r="AX1436" s="14" t="s">
        <v>71</v>
      </c>
      <c r="AY1436" s="227" t="s">
        <v>136</v>
      </c>
    </row>
    <row r="1437" spans="2:51" s="13" customFormat="1" ht="11.25">
      <c r="B1437" s="194"/>
      <c r="C1437" s="195"/>
      <c r="D1437" s="196" t="s">
        <v>157</v>
      </c>
      <c r="E1437" s="197" t="s">
        <v>19</v>
      </c>
      <c r="F1437" s="198" t="s">
        <v>354</v>
      </c>
      <c r="G1437" s="195"/>
      <c r="H1437" s="199">
        <v>1.75</v>
      </c>
      <c r="I1437" s="200"/>
      <c r="J1437" s="195"/>
      <c r="K1437" s="195"/>
      <c r="L1437" s="201"/>
      <c r="M1437" s="202"/>
      <c r="N1437" s="203"/>
      <c r="O1437" s="203"/>
      <c r="P1437" s="203"/>
      <c r="Q1437" s="203"/>
      <c r="R1437" s="203"/>
      <c r="S1437" s="203"/>
      <c r="T1437" s="204"/>
      <c r="AT1437" s="205" t="s">
        <v>157</v>
      </c>
      <c r="AU1437" s="205" t="s">
        <v>81</v>
      </c>
      <c r="AV1437" s="13" t="s">
        <v>81</v>
      </c>
      <c r="AW1437" s="13" t="s">
        <v>32</v>
      </c>
      <c r="AX1437" s="13" t="s">
        <v>71</v>
      </c>
      <c r="AY1437" s="205" t="s">
        <v>136</v>
      </c>
    </row>
    <row r="1438" spans="2:51" s="13" customFormat="1" ht="11.25">
      <c r="B1438" s="194"/>
      <c r="C1438" s="195"/>
      <c r="D1438" s="196" t="s">
        <v>157</v>
      </c>
      <c r="E1438" s="197" t="s">
        <v>19</v>
      </c>
      <c r="F1438" s="198" t="s">
        <v>245</v>
      </c>
      <c r="G1438" s="195"/>
      <c r="H1438" s="199">
        <v>2.85</v>
      </c>
      <c r="I1438" s="200"/>
      <c r="J1438" s="195"/>
      <c r="K1438" s="195"/>
      <c r="L1438" s="201"/>
      <c r="M1438" s="202"/>
      <c r="N1438" s="203"/>
      <c r="O1438" s="203"/>
      <c r="P1438" s="203"/>
      <c r="Q1438" s="203"/>
      <c r="R1438" s="203"/>
      <c r="S1438" s="203"/>
      <c r="T1438" s="204"/>
      <c r="AT1438" s="205" t="s">
        <v>157</v>
      </c>
      <c r="AU1438" s="205" t="s">
        <v>81</v>
      </c>
      <c r="AV1438" s="13" t="s">
        <v>81</v>
      </c>
      <c r="AW1438" s="13" t="s">
        <v>32</v>
      </c>
      <c r="AX1438" s="13" t="s">
        <v>71</v>
      </c>
      <c r="AY1438" s="205" t="s">
        <v>136</v>
      </c>
    </row>
    <row r="1439" spans="2:51" s="13" customFormat="1" ht="11.25">
      <c r="B1439" s="194"/>
      <c r="C1439" s="195"/>
      <c r="D1439" s="196" t="s">
        <v>157</v>
      </c>
      <c r="E1439" s="197" t="s">
        <v>19</v>
      </c>
      <c r="F1439" s="198" t="s">
        <v>355</v>
      </c>
      <c r="G1439" s="195"/>
      <c r="H1439" s="199">
        <v>27.2</v>
      </c>
      <c r="I1439" s="200"/>
      <c r="J1439" s="195"/>
      <c r="K1439" s="195"/>
      <c r="L1439" s="201"/>
      <c r="M1439" s="202"/>
      <c r="N1439" s="203"/>
      <c r="O1439" s="203"/>
      <c r="P1439" s="203"/>
      <c r="Q1439" s="203"/>
      <c r="R1439" s="203"/>
      <c r="S1439" s="203"/>
      <c r="T1439" s="204"/>
      <c r="AT1439" s="205" t="s">
        <v>157</v>
      </c>
      <c r="AU1439" s="205" t="s">
        <v>81</v>
      </c>
      <c r="AV1439" s="13" t="s">
        <v>81</v>
      </c>
      <c r="AW1439" s="13" t="s">
        <v>32</v>
      </c>
      <c r="AX1439" s="13" t="s">
        <v>71</v>
      </c>
      <c r="AY1439" s="205" t="s">
        <v>136</v>
      </c>
    </row>
    <row r="1440" spans="2:51" s="14" customFormat="1" ht="11.25">
      <c r="B1440" s="218"/>
      <c r="C1440" s="219"/>
      <c r="D1440" s="196" t="s">
        <v>157</v>
      </c>
      <c r="E1440" s="220" t="s">
        <v>19</v>
      </c>
      <c r="F1440" s="221" t="s">
        <v>1954</v>
      </c>
      <c r="G1440" s="219"/>
      <c r="H1440" s="220" t="s">
        <v>19</v>
      </c>
      <c r="I1440" s="222"/>
      <c r="J1440" s="219"/>
      <c r="K1440" s="219"/>
      <c r="L1440" s="223"/>
      <c r="M1440" s="224"/>
      <c r="N1440" s="225"/>
      <c r="O1440" s="225"/>
      <c r="P1440" s="225"/>
      <c r="Q1440" s="225"/>
      <c r="R1440" s="225"/>
      <c r="S1440" s="225"/>
      <c r="T1440" s="226"/>
      <c r="AT1440" s="227" t="s">
        <v>157</v>
      </c>
      <c r="AU1440" s="227" t="s">
        <v>81</v>
      </c>
      <c r="AV1440" s="14" t="s">
        <v>79</v>
      </c>
      <c r="AW1440" s="14" t="s">
        <v>32</v>
      </c>
      <c r="AX1440" s="14" t="s">
        <v>71</v>
      </c>
      <c r="AY1440" s="227" t="s">
        <v>136</v>
      </c>
    </row>
    <row r="1441" spans="2:51" s="13" customFormat="1" ht="11.25">
      <c r="B1441" s="194"/>
      <c r="C1441" s="195"/>
      <c r="D1441" s="196" t="s">
        <v>157</v>
      </c>
      <c r="E1441" s="197" t="s">
        <v>19</v>
      </c>
      <c r="F1441" s="198" t="s">
        <v>289</v>
      </c>
      <c r="G1441" s="195"/>
      <c r="H1441" s="199">
        <v>0</v>
      </c>
      <c r="I1441" s="200"/>
      <c r="J1441" s="195"/>
      <c r="K1441" s="195"/>
      <c r="L1441" s="201"/>
      <c r="M1441" s="202"/>
      <c r="N1441" s="203"/>
      <c r="O1441" s="203"/>
      <c r="P1441" s="203"/>
      <c r="Q1441" s="203"/>
      <c r="R1441" s="203"/>
      <c r="S1441" s="203"/>
      <c r="T1441" s="204"/>
      <c r="AT1441" s="205" t="s">
        <v>157</v>
      </c>
      <c r="AU1441" s="205" t="s">
        <v>81</v>
      </c>
      <c r="AV1441" s="13" t="s">
        <v>81</v>
      </c>
      <c r="AW1441" s="13" t="s">
        <v>32</v>
      </c>
      <c r="AX1441" s="13" t="s">
        <v>71</v>
      </c>
      <c r="AY1441" s="205" t="s">
        <v>136</v>
      </c>
    </row>
    <row r="1442" spans="2:51" s="13" customFormat="1" ht="11.25">
      <c r="B1442" s="194"/>
      <c r="C1442" s="195"/>
      <c r="D1442" s="196" t="s">
        <v>157</v>
      </c>
      <c r="E1442" s="197" t="s">
        <v>19</v>
      </c>
      <c r="F1442" s="198" t="s">
        <v>246</v>
      </c>
      <c r="G1442" s="195"/>
      <c r="H1442" s="199">
        <v>2.66</v>
      </c>
      <c r="I1442" s="200"/>
      <c r="J1442" s="195"/>
      <c r="K1442" s="195"/>
      <c r="L1442" s="201"/>
      <c r="M1442" s="202"/>
      <c r="N1442" s="203"/>
      <c r="O1442" s="203"/>
      <c r="P1442" s="203"/>
      <c r="Q1442" s="203"/>
      <c r="R1442" s="203"/>
      <c r="S1442" s="203"/>
      <c r="T1442" s="204"/>
      <c r="AT1442" s="205" t="s">
        <v>157</v>
      </c>
      <c r="AU1442" s="205" t="s">
        <v>81</v>
      </c>
      <c r="AV1442" s="13" t="s">
        <v>81</v>
      </c>
      <c r="AW1442" s="13" t="s">
        <v>32</v>
      </c>
      <c r="AX1442" s="13" t="s">
        <v>71</v>
      </c>
      <c r="AY1442" s="205" t="s">
        <v>136</v>
      </c>
    </row>
    <row r="1443" spans="2:51" s="13" customFormat="1" ht="11.25">
      <c r="B1443" s="194"/>
      <c r="C1443" s="195"/>
      <c r="D1443" s="196" t="s">
        <v>157</v>
      </c>
      <c r="E1443" s="197" t="s">
        <v>19</v>
      </c>
      <c r="F1443" s="198" t="s">
        <v>356</v>
      </c>
      <c r="G1443" s="195"/>
      <c r="H1443" s="199">
        <v>26.4</v>
      </c>
      <c r="I1443" s="200"/>
      <c r="J1443" s="195"/>
      <c r="K1443" s="195"/>
      <c r="L1443" s="201"/>
      <c r="M1443" s="202"/>
      <c r="N1443" s="203"/>
      <c r="O1443" s="203"/>
      <c r="P1443" s="203"/>
      <c r="Q1443" s="203"/>
      <c r="R1443" s="203"/>
      <c r="S1443" s="203"/>
      <c r="T1443" s="204"/>
      <c r="AT1443" s="205" t="s">
        <v>157</v>
      </c>
      <c r="AU1443" s="205" t="s">
        <v>81</v>
      </c>
      <c r="AV1443" s="13" t="s">
        <v>81</v>
      </c>
      <c r="AW1443" s="13" t="s">
        <v>32</v>
      </c>
      <c r="AX1443" s="13" t="s">
        <v>71</v>
      </c>
      <c r="AY1443" s="205" t="s">
        <v>136</v>
      </c>
    </row>
    <row r="1444" spans="2:51" s="14" customFormat="1" ht="11.25">
      <c r="B1444" s="218"/>
      <c r="C1444" s="219"/>
      <c r="D1444" s="196" t="s">
        <v>157</v>
      </c>
      <c r="E1444" s="220" t="s">
        <v>19</v>
      </c>
      <c r="F1444" s="221" t="s">
        <v>1949</v>
      </c>
      <c r="G1444" s="219"/>
      <c r="H1444" s="220" t="s">
        <v>19</v>
      </c>
      <c r="I1444" s="222"/>
      <c r="J1444" s="219"/>
      <c r="K1444" s="219"/>
      <c r="L1444" s="223"/>
      <c r="M1444" s="224"/>
      <c r="N1444" s="225"/>
      <c r="O1444" s="225"/>
      <c r="P1444" s="225"/>
      <c r="Q1444" s="225"/>
      <c r="R1444" s="225"/>
      <c r="S1444" s="225"/>
      <c r="T1444" s="226"/>
      <c r="AT1444" s="227" t="s">
        <v>157</v>
      </c>
      <c r="AU1444" s="227" t="s">
        <v>81</v>
      </c>
      <c r="AV1444" s="14" t="s">
        <v>79</v>
      </c>
      <c r="AW1444" s="14" t="s">
        <v>32</v>
      </c>
      <c r="AX1444" s="14" t="s">
        <v>71</v>
      </c>
      <c r="AY1444" s="227" t="s">
        <v>136</v>
      </c>
    </row>
    <row r="1445" spans="2:51" s="13" customFormat="1" ht="11.25">
      <c r="B1445" s="194"/>
      <c r="C1445" s="195"/>
      <c r="D1445" s="196" t="s">
        <v>157</v>
      </c>
      <c r="E1445" s="197" t="s">
        <v>19</v>
      </c>
      <c r="F1445" s="198" t="s">
        <v>289</v>
      </c>
      <c r="G1445" s="195"/>
      <c r="H1445" s="199">
        <v>0</v>
      </c>
      <c r="I1445" s="200"/>
      <c r="J1445" s="195"/>
      <c r="K1445" s="195"/>
      <c r="L1445" s="201"/>
      <c r="M1445" s="202"/>
      <c r="N1445" s="203"/>
      <c r="O1445" s="203"/>
      <c r="P1445" s="203"/>
      <c r="Q1445" s="203"/>
      <c r="R1445" s="203"/>
      <c r="S1445" s="203"/>
      <c r="T1445" s="204"/>
      <c r="AT1445" s="205" t="s">
        <v>157</v>
      </c>
      <c r="AU1445" s="205" t="s">
        <v>81</v>
      </c>
      <c r="AV1445" s="13" t="s">
        <v>81</v>
      </c>
      <c r="AW1445" s="13" t="s">
        <v>32</v>
      </c>
      <c r="AX1445" s="13" t="s">
        <v>71</v>
      </c>
      <c r="AY1445" s="205" t="s">
        <v>136</v>
      </c>
    </row>
    <row r="1446" spans="2:51" s="13" customFormat="1" ht="11.25">
      <c r="B1446" s="194"/>
      <c r="C1446" s="195"/>
      <c r="D1446" s="196" t="s">
        <v>157</v>
      </c>
      <c r="E1446" s="197" t="s">
        <v>19</v>
      </c>
      <c r="F1446" s="198" t="s">
        <v>247</v>
      </c>
      <c r="G1446" s="195"/>
      <c r="H1446" s="199">
        <v>6.66</v>
      </c>
      <c r="I1446" s="200"/>
      <c r="J1446" s="195"/>
      <c r="K1446" s="195"/>
      <c r="L1446" s="201"/>
      <c r="M1446" s="202"/>
      <c r="N1446" s="203"/>
      <c r="O1446" s="203"/>
      <c r="P1446" s="203"/>
      <c r="Q1446" s="203"/>
      <c r="R1446" s="203"/>
      <c r="S1446" s="203"/>
      <c r="T1446" s="204"/>
      <c r="AT1446" s="205" t="s">
        <v>157</v>
      </c>
      <c r="AU1446" s="205" t="s">
        <v>81</v>
      </c>
      <c r="AV1446" s="13" t="s">
        <v>81</v>
      </c>
      <c r="AW1446" s="13" t="s">
        <v>32</v>
      </c>
      <c r="AX1446" s="13" t="s">
        <v>71</v>
      </c>
      <c r="AY1446" s="205" t="s">
        <v>136</v>
      </c>
    </row>
    <row r="1447" spans="2:51" s="13" customFormat="1" ht="11.25">
      <c r="B1447" s="194"/>
      <c r="C1447" s="195"/>
      <c r="D1447" s="196" t="s">
        <v>157</v>
      </c>
      <c r="E1447" s="197" t="s">
        <v>19</v>
      </c>
      <c r="F1447" s="198" t="s">
        <v>357</v>
      </c>
      <c r="G1447" s="195"/>
      <c r="H1447" s="199">
        <v>43.2</v>
      </c>
      <c r="I1447" s="200"/>
      <c r="J1447" s="195"/>
      <c r="K1447" s="195"/>
      <c r="L1447" s="201"/>
      <c r="M1447" s="202"/>
      <c r="N1447" s="203"/>
      <c r="O1447" s="203"/>
      <c r="P1447" s="203"/>
      <c r="Q1447" s="203"/>
      <c r="R1447" s="203"/>
      <c r="S1447" s="203"/>
      <c r="T1447" s="204"/>
      <c r="AT1447" s="205" t="s">
        <v>157</v>
      </c>
      <c r="AU1447" s="205" t="s">
        <v>81</v>
      </c>
      <c r="AV1447" s="13" t="s">
        <v>81</v>
      </c>
      <c r="AW1447" s="13" t="s">
        <v>32</v>
      </c>
      <c r="AX1447" s="13" t="s">
        <v>71</v>
      </c>
      <c r="AY1447" s="205" t="s">
        <v>136</v>
      </c>
    </row>
    <row r="1448" spans="2:51" s="13" customFormat="1" ht="11.25">
      <c r="B1448" s="194"/>
      <c r="C1448" s="195"/>
      <c r="D1448" s="196" t="s">
        <v>157</v>
      </c>
      <c r="E1448" s="197" t="s">
        <v>19</v>
      </c>
      <c r="F1448" s="198" t="s">
        <v>1975</v>
      </c>
      <c r="G1448" s="195"/>
      <c r="H1448" s="199">
        <v>-0.749</v>
      </c>
      <c r="I1448" s="200"/>
      <c r="J1448" s="195"/>
      <c r="K1448" s="195"/>
      <c r="L1448" s="201"/>
      <c r="M1448" s="202"/>
      <c r="N1448" s="203"/>
      <c r="O1448" s="203"/>
      <c r="P1448" s="203"/>
      <c r="Q1448" s="203"/>
      <c r="R1448" s="203"/>
      <c r="S1448" s="203"/>
      <c r="T1448" s="204"/>
      <c r="AT1448" s="205" t="s">
        <v>157</v>
      </c>
      <c r="AU1448" s="205" t="s">
        <v>81</v>
      </c>
      <c r="AV1448" s="13" t="s">
        <v>81</v>
      </c>
      <c r="AW1448" s="13" t="s">
        <v>32</v>
      </c>
      <c r="AX1448" s="13" t="s">
        <v>71</v>
      </c>
      <c r="AY1448" s="205" t="s">
        <v>136</v>
      </c>
    </row>
    <row r="1449" spans="2:51" s="13" customFormat="1" ht="11.25">
      <c r="B1449" s="194"/>
      <c r="C1449" s="195"/>
      <c r="D1449" s="196" t="s">
        <v>157</v>
      </c>
      <c r="E1449" s="197" t="s">
        <v>19</v>
      </c>
      <c r="F1449" s="198" t="s">
        <v>359</v>
      </c>
      <c r="G1449" s="195"/>
      <c r="H1449" s="199">
        <v>1.21</v>
      </c>
      <c r="I1449" s="200"/>
      <c r="J1449" s="195"/>
      <c r="K1449" s="195"/>
      <c r="L1449" s="201"/>
      <c r="M1449" s="202"/>
      <c r="N1449" s="203"/>
      <c r="O1449" s="203"/>
      <c r="P1449" s="203"/>
      <c r="Q1449" s="203"/>
      <c r="R1449" s="203"/>
      <c r="S1449" s="203"/>
      <c r="T1449" s="204"/>
      <c r="AT1449" s="205" t="s">
        <v>157</v>
      </c>
      <c r="AU1449" s="205" t="s">
        <v>81</v>
      </c>
      <c r="AV1449" s="13" t="s">
        <v>81</v>
      </c>
      <c r="AW1449" s="13" t="s">
        <v>32</v>
      </c>
      <c r="AX1449" s="13" t="s">
        <v>71</v>
      </c>
      <c r="AY1449" s="205" t="s">
        <v>136</v>
      </c>
    </row>
    <row r="1450" spans="2:51" s="14" customFormat="1" ht="11.25">
      <c r="B1450" s="218"/>
      <c r="C1450" s="219"/>
      <c r="D1450" s="196" t="s">
        <v>157</v>
      </c>
      <c r="E1450" s="220" t="s">
        <v>19</v>
      </c>
      <c r="F1450" s="221" t="s">
        <v>248</v>
      </c>
      <c r="G1450" s="219"/>
      <c r="H1450" s="220" t="s">
        <v>19</v>
      </c>
      <c r="I1450" s="222"/>
      <c r="J1450" s="219"/>
      <c r="K1450" s="219"/>
      <c r="L1450" s="223"/>
      <c r="M1450" s="224"/>
      <c r="N1450" s="225"/>
      <c r="O1450" s="225"/>
      <c r="P1450" s="225"/>
      <c r="Q1450" s="225"/>
      <c r="R1450" s="225"/>
      <c r="S1450" s="225"/>
      <c r="T1450" s="226"/>
      <c r="AT1450" s="227" t="s">
        <v>157</v>
      </c>
      <c r="AU1450" s="227" t="s">
        <v>81</v>
      </c>
      <c r="AV1450" s="14" t="s">
        <v>79</v>
      </c>
      <c r="AW1450" s="14" t="s">
        <v>32</v>
      </c>
      <c r="AX1450" s="14" t="s">
        <v>71</v>
      </c>
      <c r="AY1450" s="227" t="s">
        <v>136</v>
      </c>
    </row>
    <row r="1451" spans="2:51" s="13" customFormat="1" ht="11.25">
      <c r="B1451" s="194"/>
      <c r="C1451" s="195"/>
      <c r="D1451" s="196" t="s">
        <v>157</v>
      </c>
      <c r="E1451" s="197" t="s">
        <v>19</v>
      </c>
      <c r="F1451" s="198" t="s">
        <v>360</v>
      </c>
      <c r="G1451" s="195"/>
      <c r="H1451" s="199">
        <v>111.68</v>
      </c>
      <c r="I1451" s="200"/>
      <c r="J1451" s="195"/>
      <c r="K1451" s="195"/>
      <c r="L1451" s="201"/>
      <c r="M1451" s="202"/>
      <c r="N1451" s="203"/>
      <c r="O1451" s="203"/>
      <c r="P1451" s="203"/>
      <c r="Q1451" s="203"/>
      <c r="R1451" s="203"/>
      <c r="S1451" s="203"/>
      <c r="T1451" s="204"/>
      <c r="AT1451" s="205" t="s">
        <v>157</v>
      </c>
      <c r="AU1451" s="205" t="s">
        <v>81</v>
      </c>
      <c r="AV1451" s="13" t="s">
        <v>81</v>
      </c>
      <c r="AW1451" s="13" t="s">
        <v>32</v>
      </c>
      <c r="AX1451" s="13" t="s">
        <v>71</v>
      </c>
      <c r="AY1451" s="205" t="s">
        <v>136</v>
      </c>
    </row>
    <row r="1452" spans="2:51" s="13" customFormat="1" ht="11.25">
      <c r="B1452" s="194"/>
      <c r="C1452" s="195"/>
      <c r="D1452" s="196" t="s">
        <v>157</v>
      </c>
      <c r="E1452" s="197" t="s">
        <v>19</v>
      </c>
      <c r="F1452" s="198" t="s">
        <v>1976</v>
      </c>
      <c r="G1452" s="195"/>
      <c r="H1452" s="199">
        <v>-11.428000000000001</v>
      </c>
      <c r="I1452" s="200"/>
      <c r="J1452" s="195"/>
      <c r="K1452" s="195"/>
      <c r="L1452" s="201"/>
      <c r="M1452" s="202"/>
      <c r="N1452" s="203"/>
      <c r="O1452" s="203"/>
      <c r="P1452" s="203"/>
      <c r="Q1452" s="203"/>
      <c r="R1452" s="203"/>
      <c r="S1452" s="203"/>
      <c r="T1452" s="204"/>
      <c r="AT1452" s="205" t="s">
        <v>157</v>
      </c>
      <c r="AU1452" s="205" t="s">
        <v>81</v>
      </c>
      <c r="AV1452" s="13" t="s">
        <v>81</v>
      </c>
      <c r="AW1452" s="13" t="s">
        <v>32</v>
      </c>
      <c r="AX1452" s="13" t="s">
        <v>71</v>
      </c>
      <c r="AY1452" s="205" t="s">
        <v>136</v>
      </c>
    </row>
    <row r="1453" spans="2:51" s="13" customFormat="1" ht="11.25">
      <c r="B1453" s="194"/>
      <c r="C1453" s="195"/>
      <c r="D1453" s="196" t="s">
        <v>157</v>
      </c>
      <c r="E1453" s="197" t="s">
        <v>19</v>
      </c>
      <c r="F1453" s="198" t="s">
        <v>362</v>
      </c>
      <c r="G1453" s="195"/>
      <c r="H1453" s="199">
        <v>6.6</v>
      </c>
      <c r="I1453" s="200"/>
      <c r="J1453" s="195"/>
      <c r="K1453" s="195"/>
      <c r="L1453" s="201"/>
      <c r="M1453" s="202"/>
      <c r="N1453" s="203"/>
      <c r="O1453" s="203"/>
      <c r="P1453" s="203"/>
      <c r="Q1453" s="203"/>
      <c r="R1453" s="203"/>
      <c r="S1453" s="203"/>
      <c r="T1453" s="204"/>
      <c r="AT1453" s="205" t="s">
        <v>157</v>
      </c>
      <c r="AU1453" s="205" t="s">
        <v>81</v>
      </c>
      <c r="AV1453" s="13" t="s">
        <v>81</v>
      </c>
      <c r="AW1453" s="13" t="s">
        <v>32</v>
      </c>
      <c r="AX1453" s="13" t="s">
        <v>71</v>
      </c>
      <c r="AY1453" s="205" t="s">
        <v>136</v>
      </c>
    </row>
    <row r="1454" spans="2:51" s="13" customFormat="1" ht="11.25">
      <c r="B1454" s="194"/>
      <c r="C1454" s="195"/>
      <c r="D1454" s="196" t="s">
        <v>157</v>
      </c>
      <c r="E1454" s="197" t="s">
        <v>19</v>
      </c>
      <c r="F1454" s="198" t="s">
        <v>249</v>
      </c>
      <c r="G1454" s="195"/>
      <c r="H1454" s="199">
        <v>12.78</v>
      </c>
      <c r="I1454" s="200"/>
      <c r="J1454" s="195"/>
      <c r="K1454" s="195"/>
      <c r="L1454" s="201"/>
      <c r="M1454" s="202"/>
      <c r="N1454" s="203"/>
      <c r="O1454" s="203"/>
      <c r="P1454" s="203"/>
      <c r="Q1454" s="203"/>
      <c r="R1454" s="203"/>
      <c r="S1454" s="203"/>
      <c r="T1454" s="204"/>
      <c r="AT1454" s="205" t="s">
        <v>157</v>
      </c>
      <c r="AU1454" s="205" t="s">
        <v>81</v>
      </c>
      <c r="AV1454" s="13" t="s">
        <v>81</v>
      </c>
      <c r="AW1454" s="13" t="s">
        <v>32</v>
      </c>
      <c r="AX1454" s="13" t="s">
        <v>71</v>
      </c>
      <c r="AY1454" s="205" t="s">
        <v>136</v>
      </c>
    </row>
    <row r="1455" spans="2:51" s="13" customFormat="1" ht="11.25">
      <c r="B1455" s="194"/>
      <c r="C1455" s="195"/>
      <c r="D1455" s="196" t="s">
        <v>157</v>
      </c>
      <c r="E1455" s="197" t="s">
        <v>19</v>
      </c>
      <c r="F1455" s="198" t="s">
        <v>363</v>
      </c>
      <c r="G1455" s="195"/>
      <c r="H1455" s="199">
        <v>57.2</v>
      </c>
      <c r="I1455" s="200"/>
      <c r="J1455" s="195"/>
      <c r="K1455" s="195"/>
      <c r="L1455" s="201"/>
      <c r="M1455" s="202"/>
      <c r="N1455" s="203"/>
      <c r="O1455" s="203"/>
      <c r="P1455" s="203"/>
      <c r="Q1455" s="203"/>
      <c r="R1455" s="203"/>
      <c r="S1455" s="203"/>
      <c r="T1455" s="204"/>
      <c r="AT1455" s="205" t="s">
        <v>157</v>
      </c>
      <c r="AU1455" s="205" t="s">
        <v>81</v>
      </c>
      <c r="AV1455" s="13" t="s">
        <v>81</v>
      </c>
      <c r="AW1455" s="13" t="s">
        <v>32</v>
      </c>
      <c r="AX1455" s="13" t="s">
        <v>71</v>
      </c>
      <c r="AY1455" s="205" t="s">
        <v>136</v>
      </c>
    </row>
    <row r="1456" spans="2:51" s="13" customFormat="1" ht="11.25">
      <c r="B1456" s="194"/>
      <c r="C1456" s="195"/>
      <c r="D1456" s="196" t="s">
        <v>157</v>
      </c>
      <c r="E1456" s="197" t="s">
        <v>19</v>
      </c>
      <c r="F1456" s="198" t="s">
        <v>1977</v>
      </c>
      <c r="G1456" s="195"/>
      <c r="H1456" s="199">
        <v>-2.3250000000000002</v>
      </c>
      <c r="I1456" s="200"/>
      <c r="J1456" s="195"/>
      <c r="K1456" s="195"/>
      <c r="L1456" s="201"/>
      <c r="M1456" s="202"/>
      <c r="N1456" s="203"/>
      <c r="O1456" s="203"/>
      <c r="P1456" s="203"/>
      <c r="Q1456" s="203"/>
      <c r="R1456" s="203"/>
      <c r="S1456" s="203"/>
      <c r="T1456" s="204"/>
      <c r="AT1456" s="205" t="s">
        <v>157</v>
      </c>
      <c r="AU1456" s="205" t="s">
        <v>81</v>
      </c>
      <c r="AV1456" s="13" t="s">
        <v>81</v>
      </c>
      <c r="AW1456" s="13" t="s">
        <v>32</v>
      </c>
      <c r="AX1456" s="13" t="s">
        <v>71</v>
      </c>
      <c r="AY1456" s="205" t="s">
        <v>136</v>
      </c>
    </row>
    <row r="1457" spans="2:51" s="13" customFormat="1" ht="11.25">
      <c r="B1457" s="194"/>
      <c r="C1457" s="195"/>
      <c r="D1457" s="196" t="s">
        <v>157</v>
      </c>
      <c r="E1457" s="197" t="s">
        <v>19</v>
      </c>
      <c r="F1457" s="198" t="s">
        <v>359</v>
      </c>
      <c r="G1457" s="195"/>
      <c r="H1457" s="199">
        <v>1.21</v>
      </c>
      <c r="I1457" s="200"/>
      <c r="J1457" s="195"/>
      <c r="K1457" s="195"/>
      <c r="L1457" s="201"/>
      <c r="M1457" s="202"/>
      <c r="N1457" s="203"/>
      <c r="O1457" s="203"/>
      <c r="P1457" s="203"/>
      <c r="Q1457" s="203"/>
      <c r="R1457" s="203"/>
      <c r="S1457" s="203"/>
      <c r="T1457" s="204"/>
      <c r="AT1457" s="205" t="s">
        <v>157</v>
      </c>
      <c r="AU1457" s="205" t="s">
        <v>81</v>
      </c>
      <c r="AV1457" s="13" t="s">
        <v>81</v>
      </c>
      <c r="AW1457" s="13" t="s">
        <v>32</v>
      </c>
      <c r="AX1457" s="13" t="s">
        <v>71</v>
      </c>
      <c r="AY1457" s="205" t="s">
        <v>136</v>
      </c>
    </row>
    <row r="1458" spans="2:51" s="13" customFormat="1" ht="11.25">
      <c r="B1458" s="194"/>
      <c r="C1458" s="195"/>
      <c r="D1458" s="196" t="s">
        <v>157</v>
      </c>
      <c r="E1458" s="197" t="s">
        <v>19</v>
      </c>
      <c r="F1458" s="198" t="s">
        <v>1978</v>
      </c>
      <c r="G1458" s="195"/>
      <c r="H1458" s="199">
        <v>10.8</v>
      </c>
      <c r="I1458" s="200"/>
      <c r="J1458" s="195"/>
      <c r="K1458" s="195"/>
      <c r="L1458" s="201"/>
      <c r="M1458" s="202"/>
      <c r="N1458" s="203"/>
      <c r="O1458" s="203"/>
      <c r="P1458" s="203"/>
      <c r="Q1458" s="203"/>
      <c r="R1458" s="203"/>
      <c r="S1458" s="203"/>
      <c r="T1458" s="204"/>
      <c r="AT1458" s="205" t="s">
        <v>157</v>
      </c>
      <c r="AU1458" s="205" t="s">
        <v>81</v>
      </c>
      <c r="AV1458" s="13" t="s">
        <v>81</v>
      </c>
      <c r="AW1458" s="13" t="s">
        <v>32</v>
      </c>
      <c r="AX1458" s="13" t="s">
        <v>71</v>
      </c>
      <c r="AY1458" s="205" t="s">
        <v>136</v>
      </c>
    </row>
    <row r="1459" spans="2:51" s="13" customFormat="1" ht="11.25">
      <c r="B1459" s="194"/>
      <c r="C1459" s="195"/>
      <c r="D1459" s="196" t="s">
        <v>157</v>
      </c>
      <c r="E1459" s="197" t="s">
        <v>19</v>
      </c>
      <c r="F1459" s="198" t="s">
        <v>366</v>
      </c>
      <c r="G1459" s="195"/>
      <c r="H1459" s="199">
        <v>52.8</v>
      </c>
      <c r="I1459" s="200"/>
      <c r="J1459" s="195"/>
      <c r="K1459" s="195"/>
      <c r="L1459" s="201"/>
      <c r="M1459" s="202"/>
      <c r="N1459" s="203"/>
      <c r="O1459" s="203"/>
      <c r="P1459" s="203"/>
      <c r="Q1459" s="203"/>
      <c r="R1459" s="203"/>
      <c r="S1459" s="203"/>
      <c r="T1459" s="204"/>
      <c r="AT1459" s="205" t="s">
        <v>157</v>
      </c>
      <c r="AU1459" s="205" t="s">
        <v>81</v>
      </c>
      <c r="AV1459" s="13" t="s">
        <v>81</v>
      </c>
      <c r="AW1459" s="13" t="s">
        <v>32</v>
      </c>
      <c r="AX1459" s="13" t="s">
        <v>71</v>
      </c>
      <c r="AY1459" s="205" t="s">
        <v>136</v>
      </c>
    </row>
    <row r="1460" spans="2:51" s="14" customFormat="1" ht="11.25">
      <c r="B1460" s="218"/>
      <c r="C1460" s="219"/>
      <c r="D1460" s="196" t="s">
        <v>157</v>
      </c>
      <c r="E1460" s="220" t="s">
        <v>19</v>
      </c>
      <c r="F1460" s="221" t="s">
        <v>1950</v>
      </c>
      <c r="G1460" s="219"/>
      <c r="H1460" s="220" t="s">
        <v>19</v>
      </c>
      <c r="I1460" s="222"/>
      <c r="J1460" s="219"/>
      <c r="K1460" s="219"/>
      <c r="L1460" s="223"/>
      <c r="M1460" s="224"/>
      <c r="N1460" s="225"/>
      <c r="O1460" s="225"/>
      <c r="P1460" s="225"/>
      <c r="Q1460" s="225"/>
      <c r="R1460" s="225"/>
      <c r="S1460" s="225"/>
      <c r="T1460" s="226"/>
      <c r="AT1460" s="227" t="s">
        <v>157</v>
      </c>
      <c r="AU1460" s="227" t="s">
        <v>81</v>
      </c>
      <c r="AV1460" s="14" t="s">
        <v>79</v>
      </c>
      <c r="AW1460" s="14" t="s">
        <v>32</v>
      </c>
      <c r="AX1460" s="14" t="s">
        <v>71</v>
      </c>
      <c r="AY1460" s="227" t="s">
        <v>136</v>
      </c>
    </row>
    <row r="1461" spans="2:51" s="13" customFormat="1" ht="11.25">
      <c r="B1461" s="194"/>
      <c r="C1461" s="195"/>
      <c r="D1461" s="196" t="s">
        <v>157</v>
      </c>
      <c r="E1461" s="197" t="s">
        <v>19</v>
      </c>
      <c r="F1461" s="198" t="s">
        <v>367</v>
      </c>
      <c r="G1461" s="195"/>
      <c r="H1461" s="199">
        <v>2.97</v>
      </c>
      <c r="I1461" s="200"/>
      <c r="J1461" s="195"/>
      <c r="K1461" s="195"/>
      <c r="L1461" s="201"/>
      <c r="M1461" s="202"/>
      <c r="N1461" s="203"/>
      <c r="O1461" s="203"/>
      <c r="P1461" s="203"/>
      <c r="Q1461" s="203"/>
      <c r="R1461" s="203"/>
      <c r="S1461" s="203"/>
      <c r="T1461" s="204"/>
      <c r="AT1461" s="205" t="s">
        <v>157</v>
      </c>
      <c r="AU1461" s="205" t="s">
        <v>81</v>
      </c>
      <c r="AV1461" s="13" t="s">
        <v>81</v>
      </c>
      <c r="AW1461" s="13" t="s">
        <v>32</v>
      </c>
      <c r="AX1461" s="13" t="s">
        <v>71</v>
      </c>
      <c r="AY1461" s="205" t="s">
        <v>136</v>
      </c>
    </row>
    <row r="1462" spans="2:51" s="14" customFormat="1" ht="11.25">
      <c r="B1462" s="218"/>
      <c r="C1462" s="219"/>
      <c r="D1462" s="196" t="s">
        <v>157</v>
      </c>
      <c r="E1462" s="220" t="s">
        <v>19</v>
      </c>
      <c r="F1462" s="221" t="s">
        <v>368</v>
      </c>
      <c r="G1462" s="219"/>
      <c r="H1462" s="220" t="s">
        <v>19</v>
      </c>
      <c r="I1462" s="222"/>
      <c r="J1462" s="219"/>
      <c r="K1462" s="219"/>
      <c r="L1462" s="223"/>
      <c r="M1462" s="224"/>
      <c r="N1462" s="225"/>
      <c r="O1462" s="225"/>
      <c r="P1462" s="225"/>
      <c r="Q1462" s="225"/>
      <c r="R1462" s="225"/>
      <c r="S1462" s="225"/>
      <c r="T1462" s="226"/>
      <c r="AT1462" s="227" t="s">
        <v>157</v>
      </c>
      <c r="AU1462" s="227" t="s">
        <v>81</v>
      </c>
      <c r="AV1462" s="14" t="s">
        <v>79</v>
      </c>
      <c r="AW1462" s="14" t="s">
        <v>32</v>
      </c>
      <c r="AX1462" s="14" t="s">
        <v>71</v>
      </c>
      <c r="AY1462" s="227" t="s">
        <v>136</v>
      </c>
    </row>
    <row r="1463" spans="2:51" s="13" customFormat="1" ht="11.25">
      <c r="B1463" s="194"/>
      <c r="C1463" s="195"/>
      <c r="D1463" s="196" t="s">
        <v>157</v>
      </c>
      <c r="E1463" s="197" t="s">
        <v>19</v>
      </c>
      <c r="F1463" s="198" t="s">
        <v>369</v>
      </c>
      <c r="G1463" s="195"/>
      <c r="H1463" s="199">
        <v>133.19999999999999</v>
      </c>
      <c r="I1463" s="200"/>
      <c r="J1463" s="195"/>
      <c r="K1463" s="195"/>
      <c r="L1463" s="201"/>
      <c r="M1463" s="202"/>
      <c r="N1463" s="203"/>
      <c r="O1463" s="203"/>
      <c r="P1463" s="203"/>
      <c r="Q1463" s="203"/>
      <c r="R1463" s="203"/>
      <c r="S1463" s="203"/>
      <c r="T1463" s="204"/>
      <c r="AT1463" s="205" t="s">
        <v>157</v>
      </c>
      <c r="AU1463" s="205" t="s">
        <v>81</v>
      </c>
      <c r="AV1463" s="13" t="s">
        <v>81</v>
      </c>
      <c r="AW1463" s="13" t="s">
        <v>32</v>
      </c>
      <c r="AX1463" s="13" t="s">
        <v>71</v>
      </c>
      <c r="AY1463" s="205" t="s">
        <v>136</v>
      </c>
    </row>
    <row r="1464" spans="2:51" s="13" customFormat="1" ht="11.25">
      <c r="B1464" s="194"/>
      <c r="C1464" s="195"/>
      <c r="D1464" s="196" t="s">
        <v>157</v>
      </c>
      <c r="E1464" s="197" t="s">
        <v>19</v>
      </c>
      <c r="F1464" s="198" t="s">
        <v>1979</v>
      </c>
      <c r="G1464" s="195"/>
      <c r="H1464" s="199">
        <v>-11.842000000000001</v>
      </c>
      <c r="I1464" s="200"/>
      <c r="J1464" s="195"/>
      <c r="K1464" s="195"/>
      <c r="L1464" s="201"/>
      <c r="M1464" s="202"/>
      <c r="N1464" s="203"/>
      <c r="O1464" s="203"/>
      <c r="P1464" s="203"/>
      <c r="Q1464" s="203"/>
      <c r="R1464" s="203"/>
      <c r="S1464" s="203"/>
      <c r="T1464" s="204"/>
      <c r="AT1464" s="205" t="s">
        <v>157</v>
      </c>
      <c r="AU1464" s="205" t="s">
        <v>81</v>
      </c>
      <c r="AV1464" s="13" t="s">
        <v>81</v>
      </c>
      <c r="AW1464" s="13" t="s">
        <v>32</v>
      </c>
      <c r="AX1464" s="13" t="s">
        <v>71</v>
      </c>
      <c r="AY1464" s="205" t="s">
        <v>136</v>
      </c>
    </row>
    <row r="1465" spans="2:51" s="13" customFormat="1" ht="11.25">
      <c r="B1465" s="194"/>
      <c r="C1465" s="195"/>
      <c r="D1465" s="196" t="s">
        <v>157</v>
      </c>
      <c r="E1465" s="197" t="s">
        <v>19</v>
      </c>
      <c r="F1465" s="198" t="s">
        <v>371</v>
      </c>
      <c r="G1465" s="195"/>
      <c r="H1465" s="199">
        <v>7.81</v>
      </c>
      <c r="I1465" s="200"/>
      <c r="J1465" s="195"/>
      <c r="K1465" s="195"/>
      <c r="L1465" s="201"/>
      <c r="M1465" s="202"/>
      <c r="N1465" s="203"/>
      <c r="O1465" s="203"/>
      <c r="P1465" s="203"/>
      <c r="Q1465" s="203"/>
      <c r="R1465" s="203"/>
      <c r="S1465" s="203"/>
      <c r="T1465" s="204"/>
      <c r="AT1465" s="205" t="s">
        <v>157</v>
      </c>
      <c r="AU1465" s="205" t="s">
        <v>81</v>
      </c>
      <c r="AV1465" s="13" t="s">
        <v>81</v>
      </c>
      <c r="AW1465" s="13" t="s">
        <v>32</v>
      </c>
      <c r="AX1465" s="13" t="s">
        <v>71</v>
      </c>
      <c r="AY1465" s="205" t="s">
        <v>136</v>
      </c>
    </row>
    <row r="1466" spans="2:51" s="14" customFormat="1" ht="11.25">
      <c r="B1466" s="218"/>
      <c r="C1466" s="219"/>
      <c r="D1466" s="196" t="s">
        <v>157</v>
      </c>
      <c r="E1466" s="220" t="s">
        <v>19</v>
      </c>
      <c r="F1466" s="221" t="s">
        <v>252</v>
      </c>
      <c r="G1466" s="219"/>
      <c r="H1466" s="220" t="s">
        <v>19</v>
      </c>
      <c r="I1466" s="222"/>
      <c r="J1466" s="219"/>
      <c r="K1466" s="219"/>
      <c r="L1466" s="223"/>
      <c r="M1466" s="224"/>
      <c r="N1466" s="225"/>
      <c r="O1466" s="225"/>
      <c r="P1466" s="225"/>
      <c r="Q1466" s="225"/>
      <c r="R1466" s="225"/>
      <c r="S1466" s="225"/>
      <c r="T1466" s="226"/>
      <c r="AT1466" s="227" t="s">
        <v>157</v>
      </c>
      <c r="AU1466" s="227" t="s">
        <v>81</v>
      </c>
      <c r="AV1466" s="14" t="s">
        <v>79</v>
      </c>
      <c r="AW1466" s="14" t="s">
        <v>32</v>
      </c>
      <c r="AX1466" s="14" t="s">
        <v>71</v>
      </c>
      <c r="AY1466" s="227" t="s">
        <v>136</v>
      </c>
    </row>
    <row r="1467" spans="2:51" s="13" customFormat="1" ht="11.25">
      <c r="B1467" s="194"/>
      <c r="C1467" s="195"/>
      <c r="D1467" s="196" t="s">
        <v>157</v>
      </c>
      <c r="E1467" s="197" t="s">
        <v>19</v>
      </c>
      <c r="F1467" s="198" t="s">
        <v>372</v>
      </c>
      <c r="G1467" s="195"/>
      <c r="H1467" s="199">
        <v>61.46</v>
      </c>
      <c r="I1467" s="200"/>
      <c r="J1467" s="195"/>
      <c r="K1467" s="195"/>
      <c r="L1467" s="201"/>
      <c r="M1467" s="202"/>
      <c r="N1467" s="203"/>
      <c r="O1467" s="203"/>
      <c r="P1467" s="203"/>
      <c r="Q1467" s="203"/>
      <c r="R1467" s="203"/>
      <c r="S1467" s="203"/>
      <c r="T1467" s="204"/>
      <c r="AT1467" s="205" t="s">
        <v>157</v>
      </c>
      <c r="AU1467" s="205" t="s">
        <v>81</v>
      </c>
      <c r="AV1467" s="13" t="s">
        <v>81</v>
      </c>
      <c r="AW1467" s="13" t="s">
        <v>32</v>
      </c>
      <c r="AX1467" s="13" t="s">
        <v>71</v>
      </c>
      <c r="AY1467" s="205" t="s">
        <v>136</v>
      </c>
    </row>
    <row r="1468" spans="2:51" s="13" customFormat="1" ht="11.25">
      <c r="B1468" s="194"/>
      <c r="C1468" s="195"/>
      <c r="D1468" s="196" t="s">
        <v>157</v>
      </c>
      <c r="E1468" s="197" t="s">
        <v>19</v>
      </c>
      <c r="F1468" s="198" t="s">
        <v>373</v>
      </c>
      <c r="G1468" s="195"/>
      <c r="H1468" s="199">
        <v>164.28</v>
      </c>
      <c r="I1468" s="200"/>
      <c r="J1468" s="195"/>
      <c r="K1468" s="195"/>
      <c r="L1468" s="201"/>
      <c r="M1468" s="202"/>
      <c r="N1468" s="203"/>
      <c r="O1468" s="203"/>
      <c r="P1468" s="203"/>
      <c r="Q1468" s="203"/>
      <c r="R1468" s="203"/>
      <c r="S1468" s="203"/>
      <c r="T1468" s="204"/>
      <c r="AT1468" s="205" t="s">
        <v>157</v>
      </c>
      <c r="AU1468" s="205" t="s">
        <v>81</v>
      </c>
      <c r="AV1468" s="13" t="s">
        <v>81</v>
      </c>
      <c r="AW1468" s="13" t="s">
        <v>32</v>
      </c>
      <c r="AX1468" s="13" t="s">
        <v>71</v>
      </c>
      <c r="AY1468" s="205" t="s">
        <v>136</v>
      </c>
    </row>
    <row r="1469" spans="2:51" s="13" customFormat="1" ht="11.25">
      <c r="B1469" s="194"/>
      <c r="C1469" s="195"/>
      <c r="D1469" s="196" t="s">
        <v>157</v>
      </c>
      <c r="E1469" s="197" t="s">
        <v>19</v>
      </c>
      <c r="F1469" s="198" t="s">
        <v>1980</v>
      </c>
      <c r="G1469" s="195"/>
      <c r="H1469" s="199">
        <v>-12.436999999999999</v>
      </c>
      <c r="I1469" s="200"/>
      <c r="J1469" s="195"/>
      <c r="K1469" s="195"/>
      <c r="L1469" s="201"/>
      <c r="M1469" s="202"/>
      <c r="N1469" s="203"/>
      <c r="O1469" s="203"/>
      <c r="P1469" s="203"/>
      <c r="Q1469" s="203"/>
      <c r="R1469" s="203"/>
      <c r="S1469" s="203"/>
      <c r="T1469" s="204"/>
      <c r="AT1469" s="205" t="s">
        <v>157</v>
      </c>
      <c r="AU1469" s="205" t="s">
        <v>81</v>
      </c>
      <c r="AV1469" s="13" t="s">
        <v>81</v>
      </c>
      <c r="AW1469" s="13" t="s">
        <v>32</v>
      </c>
      <c r="AX1469" s="13" t="s">
        <v>71</v>
      </c>
      <c r="AY1469" s="205" t="s">
        <v>136</v>
      </c>
    </row>
    <row r="1470" spans="2:51" s="13" customFormat="1" ht="11.25">
      <c r="B1470" s="194"/>
      <c r="C1470" s="195"/>
      <c r="D1470" s="196" t="s">
        <v>157</v>
      </c>
      <c r="E1470" s="197" t="s">
        <v>19</v>
      </c>
      <c r="F1470" s="198" t="s">
        <v>375</v>
      </c>
      <c r="G1470" s="195"/>
      <c r="H1470" s="199">
        <v>9.3000000000000007</v>
      </c>
      <c r="I1470" s="200"/>
      <c r="J1470" s="195"/>
      <c r="K1470" s="195"/>
      <c r="L1470" s="201"/>
      <c r="M1470" s="202"/>
      <c r="N1470" s="203"/>
      <c r="O1470" s="203"/>
      <c r="P1470" s="203"/>
      <c r="Q1470" s="203"/>
      <c r="R1470" s="203"/>
      <c r="S1470" s="203"/>
      <c r="T1470" s="204"/>
      <c r="AT1470" s="205" t="s">
        <v>157</v>
      </c>
      <c r="AU1470" s="205" t="s">
        <v>81</v>
      </c>
      <c r="AV1470" s="13" t="s">
        <v>81</v>
      </c>
      <c r="AW1470" s="13" t="s">
        <v>32</v>
      </c>
      <c r="AX1470" s="13" t="s">
        <v>71</v>
      </c>
      <c r="AY1470" s="205" t="s">
        <v>136</v>
      </c>
    </row>
    <row r="1471" spans="2:51" s="13" customFormat="1" ht="11.25">
      <c r="B1471" s="194"/>
      <c r="C1471" s="195"/>
      <c r="D1471" s="196" t="s">
        <v>157</v>
      </c>
      <c r="E1471" s="197" t="s">
        <v>19</v>
      </c>
      <c r="F1471" s="198" t="s">
        <v>254</v>
      </c>
      <c r="G1471" s="195"/>
      <c r="H1471" s="199">
        <v>10.92</v>
      </c>
      <c r="I1471" s="200"/>
      <c r="J1471" s="195"/>
      <c r="K1471" s="195"/>
      <c r="L1471" s="201"/>
      <c r="M1471" s="202"/>
      <c r="N1471" s="203"/>
      <c r="O1471" s="203"/>
      <c r="P1471" s="203"/>
      <c r="Q1471" s="203"/>
      <c r="R1471" s="203"/>
      <c r="S1471" s="203"/>
      <c r="T1471" s="204"/>
      <c r="AT1471" s="205" t="s">
        <v>157</v>
      </c>
      <c r="AU1471" s="205" t="s">
        <v>81</v>
      </c>
      <c r="AV1471" s="13" t="s">
        <v>81</v>
      </c>
      <c r="AW1471" s="13" t="s">
        <v>32</v>
      </c>
      <c r="AX1471" s="13" t="s">
        <v>71</v>
      </c>
      <c r="AY1471" s="205" t="s">
        <v>136</v>
      </c>
    </row>
    <row r="1472" spans="2:51" s="13" customFormat="1" ht="11.25">
      <c r="B1472" s="194"/>
      <c r="C1472" s="195"/>
      <c r="D1472" s="196" t="s">
        <v>157</v>
      </c>
      <c r="E1472" s="197" t="s">
        <v>19</v>
      </c>
      <c r="F1472" s="198" t="s">
        <v>376</v>
      </c>
      <c r="G1472" s="195"/>
      <c r="H1472" s="199">
        <v>59.496000000000002</v>
      </c>
      <c r="I1472" s="200"/>
      <c r="J1472" s="195"/>
      <c r="K1472" s="195"/>
      <c r="L1472" s="201"/>
      <c r="M1472" s="202"/>
      <c r="N1472" s="203"/>
      <c r="O1472" s="203"/>
      <c r="P1472" s="203"/>
      <c r="Q1472" s="203"/>
      <c r="R1472" s="203"/>
      <c r="S1472" s="203"/>
      <c r="T1472" s="204"/>
      <c r="AT1472" s="205" t="s">
        <v>157</v>
      </c>
      <c r="AU1472" s="205" t="s">
        <v>81</v>
      </c>
      <c r="AV1472" s="13" t="s">
        <v>81</v>
      </c>
      <c r="AW1472" s="13" t="s">
        <v>32</v>
      </c>
      <c r="AX1472" s="13" t="s">
        <v>71</v>
      </c>
      <c r="AY1472" s="205" t="s">
        <v>136</v>
      </c>
    </row>
    <row r="1473" spans="2:51" s="13" customFormat="1" ht="11.25">
      <c r="B1473" s="194"/>
      <c r="C1473" s="195"/>
      <c r="D1473" s="196" t="s">
        <v>157</v>
      </c>
      <c r="E1473" s="197" t="s">
        <v>19</v>
      </c>
      <c r="F1473" s="198" t="s">
        <v>1981</v>
      </c>
      <c r="G1473" s="195"/>
      <c r="H1473" s="199">
        <v>-0.27900000000000003</v>
      </c>
      <c r="I1473" s="200"/>
      <c r="J1473" s="195"/>
      <c r="K1473" s="195"/>
      <c r="L1473" s="201"/>
      <c r="M1473" s="202"/>
      <c r="N1473" s="203"/>
      <c r="O1473" s="203"/>
      <c r="P1473" s="203"/>
      <c r="Q1473" s="203"/>
      <c r="R1473" s="203"/>
      <c r="S1473" s="203"/>
      <c r="T1473" s="204"/>
      <c r="AT1473" s="205" t="s">
        <v>157</v>
      </c>
      <c r="AU1473" s="205" t="s">
        <v>81</v>
      </c>
      <c r="AV1473" s="13" t="s">
        <v>81</v>
      </c>
      <c r="AW1473" s="13" t="s">
        <v>32</v>
      </c>
      <c r="AX1473" s="13" t="s">
        <v>71</v>
      </c>
      <c r="AY1473" s="205" t="s">
        <v>136</v>
      </c>
    </row>
    <row r="1474" spans="2:51" s="13" customFormat="1" ht="11.25">
      <c r="B1474" s="194"/>
      <c r="C1474" s="195"/>
      <c r="D1474" s="196" t="s">
        <v>157</v>
      </c>
      <c r="E1474" s="197" t="s">
        <v>19</v>
      </c>
      <c r="F1474" s="198" t="s">
        <v>348</v>
      </c>
      <c r="G1474" s="195"/>
      <c r="H1474" s="199">
        <v>1.17</v>
      </c>
      <c r="I1474" s="200"/>
      <c r="J1474" s="195"/>
      <c r="K1474" s="195"/>
      <c r="L1474" s="201"/>
      <c r="M1474" s="202"/>
      <c r="N1474" s="203"/>
      <c r="O1474" s="203"/>
      <c r="P1474" s="203"/>
      <c r="Q1474" s="203"/>
      <c r="R1474" s="203"/>
      <c r="S1474" s="203"/>
      <c r="T1474" s="204"/>
      <c r="AT1474" s="205" t="s">
        <v>157</v>
      </c>
      <c r="AU1474" s="205" t="s">
        <v>81</v>
      </c>
      <c r="AV1474" s="13" t="s">
        <v>81</v>
      </c>
      <c r="AW1474" s="13" t="s">
        <v>32</v>
      </c>
      <c r="AX1474" s="13" t="s">
        <v>71</v>
      </c>
      <c r="AY1474" s="205" t="s">
        <v>136</v>
      </c>
    </row>
    <row r="1475" spans="2:51" s="13" customFormat="1" ht="11.25">
      <c r="B1475" s="194"/>
      <c r="C1475" s="195"/>
      <c r="D1475" s="196" t="s">
        <v>157</v>
      </c>
      <c r="E1475" s="197" t="s">
        <v>19</v>
      </c>
      <c r="F1475" s="198" t="s">
        <v>255</v>
      </c>
      <c r="G1475" s="195"/>
      <c r="H1475" s="199">
        <v>17.89</v>
      </c>
      <c r="I1475" s="200"/>
      <c r="J1475" s="195"/>
      <c r="K1475" s="195"/>
      <c r="L1475" s="201"/>
      <c r="M1475" s="202"/>
      <c r="N1475" s="203"/>
      <c r="O1475" s="203"/>
      <c r="P1475" s="203"/>
      <c r="Q1475" s="203"/>
      <c r="R1475" s="203"/>
      <c r="S1475" s="203"/>
      <c r="T1475" s="204"/>
      <c r="AT1475" s="205" t="s">
        <v>157</v>
      </c>
      <c r="AU1475" s="205" t="s">
        <v>81</v>
      </c>
      <c r="AV1475" s="13" t="s">
        <v>81</v>
      </c>
      <c r="AW1475" s="13" t="s">
        <v>32</v>
      </c>
      <c r="AX1475" s="13" t="s">
        <v>71</v>
      </c>
      <c r="AY1475" s="205" t="s">
        <v>136</v>
      </c>
    </row>
    <row r="1476" spans="2:51" s="13" customFormat="1" ht="11.25">
      <c r="B1476" s="194"/>
      <c r="C1476" s="195"/>
      <c r="D1476" s="196" t="s">
        <v>157</v>
      </c>
      <c r="E1476" s="197" t="s">
        <v>19</v>
      </c>
      <c r="F1476" s="198" t="s">
        <v>378</v>
      </c>
      <c r="G1476" s="195"/>
      <c r="H1476" s="199">
        <v>50.487000000000002</v>
      </c>
      <c r="I1476" s="200"/>
      <c r="J1476" s="195"/>
      <c r="K1476" s="195"/>
      <c r="L1476" s="201"/>
      <c r="M1476" s="202"/>
      <c r="N1476" s="203"/>
      <c r="O1476" s="203"/>
      <c r="P1476" s="203"/>
      <c r="Q1476" s="203"/>
      <c r="R1476" s="203"/>
      <c r="S1476" s="203"/>
      <c r="T1476" s="204"/>
      <c r="AT1476" s="205" t="s">
        <v>157</v>
      </c>
      <c r="AU1476" s="205" t="s">
        <v>81</v>
      </c>
      <c r="AV1476" s="13" t="s">
        <v>81</v>
      </c>
      <c r="AW1476" s="13" t="s">
        <v>32</v>
      </c>
      <c r="AX1476" s="13" t="s">
        <v>71</v>
      </c>
      <c r="AY1476" s="205" t="s">
        <v>136</v>
      </c>
    </row>
    <row r="1477" spans="2:51" s="14" customFormat="1" ht="11.25">
      <c r="B1477" s="218"/>
      <c r="C1477" s="219"/>
      <c r="D1477" s="196" t="s">
        <v>157</v>
      </c>
      <c r="E1477" s="220" t="s">
        <v>19</v>
      </c>
      <c r="F1477" s="221" t="s">
        <v>1982</v>
      </c>
      <c r="G1477" s="219"/>
      <c r="H1477" s="220" t="s">
        <v>19</v>
      </c>
      <c r="I1477" s="222"/>
      <c r="J1477" s="219"/>
      <c r="K1477" s="219"/>
      <c r="L1477" s="223"/>
      <c r="M1477" s="224"/>
      <c r="N1477" s="225"/>
      <c r="O1477" s="225"/>
      <c r="P1477" s="225"/>
      <c r="Q1477" s="225"/>
      <c r="R1477" s="225"/>
      <c r="S1477" s="225"/>
      <c r="T1477" s="226"/>
      <c r="AT1477" s="227" t="s">
        <v>157</v>
      </c>
      <c r="AU1477" s="227" t="s">
        <v>81</v>
      </c>
      <c r="AV1477" s="14" t="s">
        <v>79</v>
      </c>
      <c r="AW1477" s="14" t="s">
        <v>32</v>
      </c>
      <c r="AX1477" s="14" t="s">
        <v>71</v>
      </c>
      <c r="AY1477" s="227" t="s">
        <v>136</v>
      </c>
    </row>
    <row r="1478" spans="2:51" s="13" customFormat="1" ht="11.25">
      <c r="B1478" s="194"/>
      <c r="C1478" s="195"/>
      <c r="D1478" s="196" t="s">
        <v>157</v>
      </c>
      <c r="E1478" s="197" t="s">
        <v>19</v>
      </c>
      <c r="F1478" s="198" t="s">
        <v>380</v>
      </c>
      <c r="G1478" s="195"/>
      <c r="H1478" s="199">
        <v>2.67</v>
      </c>
      <c r="I1478" s="200"/>
      <c r="J1478" s="195"/>
      <c r="K1478" s="195"/>
      <c r="L1478" s="201"/>
      <c r="M1478" s="202"/>
      <c r="N1478" s="203"/>
      <c r="O1478" s="203"/>
      <c r="P1478" s="203"/>
      <c r="Q1478" s="203"/>
      <c r="R1478" s="203"/>
      <c r="S1478" s="203"/>
      <c r="T1478" s="204"/>
      <c r="AT1478" s="205" t="s">
        <v>157</v>
      </c>
      <c r="AU1478" s="205" t="s">
        <v>81</v>
      </c>
      <c r="AV1478" s="13" t="s">
        <v>81</v>
      </c>
      <c r="AW1478" s="13" t="s">
        <v>32</v>
      </c>
      <c r="AX1478" s="13" t="s">
        <v>71</v>
      </c>
      <c r="AY1478" s="205" t="s">
        <v>136</v>
      </c>
    </row>
    <row r="1479" spans="2:51" s="13" customFormat="1" ht="11.25">
      <c r="B1479" s="194"/>
      <c r="C1479" s="195"/>
      <c r="D1479" s="196" t="s">
        <v>157</v>
      </c>
      <c r="E1479" s="197" t="s">
        <v>19</v>
      </c>
      <c r="F1479" s="198" t="s">
        <v>256</v>
      </c>
      <c r="G1479" s="195"/>
      <c r="H1479" s="199">
        <v>4.9000000000000004</v>
      </c>
      <c r="I1479" s="200"/>
      <c r="J1479" s="195"/>
      <c r="K1479" s="195"/>
      <c r="L1479" s="201"/>
      <c r="M1479" s="202"/>
      <c r="N1479" s="203"/>
      <c r="O1479" s="203"/>
      <c r="P1479" s="203"/>
      <c r="Q1479" s="203"/>
      <c r="R1479" s="203"/>
      <c r="S1479" s="203"/>
      <c r="T1479" s="204"/>
      <c r="AT1479" s="205" t="s">
        <v>157</v>
      </c>
      <c r="AU1479" s="205" t="s">
        <v>81</v>
      </c>
      <c r="AV1479" s="13" t="s">
        <v>81</v>
      </c>
      <c r="AW1479" s="13" t="s">
        <v>32</v>
      </c>
      <c r="AX1479" s="13" t="s">
        <v>71</v>
      </c>
      <c r="AY1479" s="205" t="s">
        <v>136</v>
      </c>
    </row>
    <row r="1480" spans="2:51" s="13" customFormat="1" ht="11.25">
      <c r="B1480" s="194"/>
      <c r="C1480" s="195"/>
      <c r="D1480" s="196" t="s">
        <v>157</v>
      </c>
      <c r="E1480" s="197" t="s">
        <v>19</v>
      </c>
      <c r="F1480" s="198" t="s">
        <v>381</v>
      </c>
      <c r="G1480" s="195"/>
      <c r="H1480" s="199">
        <v>23.673999999999999</v>
      </c>
      <c r="I1480" s="200"/>
      <c r="J1480" s="195"/>
      <c r="K1480" s="195"/>
      <c r="L1480" s="201"/>
      <c r="M1480" s="202"/>
      <c r="N1480" s="203"/>
      <c r="O1480" s="203"/>
      <c r="P1480" s="203"/>
      <c r="Q1480" s="203"/>
      <c r="R1480" s="203"/>
      <c r="S1480" s="203"/>
      <c r="T1480" s="204"/>
      <c r="AT1480" s="205" t="s">
        <v>157</v>
      </c>
      <c r="AU1480" s="205" t="s">
        <v>81</v>
      </c>
      <c r="AV1480" s="13" t="s">
        <v>81</v>
      </c>
      <c r="AW1480" s="13" t="s">
        <v>32</v>
      </c>
      <c r="AX1480" s="13" t="s">
        <v>71</v>
      </c>
      <c r="AY1480" s="205" t="s">
        <v>136</v>
      </c>
    </row>
    <row r="1481" spans="2:51" s="14" customFormat="1" ht="11.25">
      <c r="B1481" s="218"/>
      <c r="C1481" s="219"/>
      <c r="D1481" s="196" t="s">
        <v>157</v>
      </c>
      <c r="E1481" s="220" t="s">
        <v>19</v>
      </c>
      <c r="F1481" s="221" t="s">
        <v>1983</v>
      </c>
      <c r="G1481" s="219"/>
      <c r="H1481" s="220" t="s">
        <v>19</v>
      </c>
      <c r="I1481" s="222"/>
      <c r="J1481" s="219"/>
      <c r="K1481" s="219"/>
      <c r="L1481" s="223"/>
      <c r="M1481" s="224"/>
      <c r="N1481" s="225"/>
      <c r="O1481" s="225"/>
      <c r="P1481" s="225"/>
      <c r="Q1481" s="225"/>
      <c r="R1481" s="225"/>
      <c r="S1481" s="225"/>
      <c r="T1481" s="226"/>
      <c r="AT1481" s="227" t="s">
        <v>157</v>
      </c>
      <c r="AU1481" s="227" t="s">
        <v>81</v>
      </c>
      <c r="AV1481" s="14" t="s">
        <v>79</v>
      </c>
      <c r="AW1481" s="14" t="s">
        <v>32</v>
      </c>
      <c r="AX1481" s="14" t="s">
        <v>71</v>
      </c>
      <c r="AY1481" s="227" t="s">
        <v>136</v>
      </c>
    </row>
    <row r="1482" spans="2:51" s="13" customFormat="1" ht="11.25">
      <c r="B1482" s="194"/>
      <c r="C1482" s="195"/>
      <c r="D1482" s="196" t="s">
        <v>157</v>
      </c>
      <c r="E1482" s="197" t="s">
        <v>19</v>
      </c>
      <c r="F1482" s="198" t="s">
        <v>383</v>
      </c>
      <c r="G1482" s="195"/>
      <c r="H1482" s="199">
        <v>1.45</v>
      </c>
      <c r="I1482" s="200"/>
      <c r="J1482" s="195"/>
      <c r="K1482" s="195"/>
      <c r="L1482" s="201"/>
      <c r="M1482" s="202"/>
      <c r="N1482" s="203"/>
      <c r="O1482" s="203"/>
      <c r="P1482" s="203"/>
      <c r="Q1482" s="203"/>
      <c r="R1482" s="203"/>
      <c r="S1482" s="203"/>
      <c r="T1482" s="204"/>
      <c r="AT1482" s="205" t="s">
        <v>157</v>
      </c>
      <c r="AU1482" s="205" t="s">
        <v>81</v>
      </c>
      <c r="AV1482" s="13" t="s">
        <v>81</v>
      </c>
      <c r="AW1482" s="13" t="s">
        <v>32</v>
      </c>
      <c r="AX1482" s="13" t="s">
        <v>71</v>
      </c>
      <c r="AY1482" s="205" t="s">
        <v>136</v>
      </c>
    </row>
    <row r="1483" spans="2:51" s="13" customFormat="1" ht="11.25">
      <c r="B1483" s="194"/>
      <c r="C1483" s="195"/>
      <c r="D1483" s="196" t="s">
        <v>157</v>
      </c>
      <c r="E1483" s="197" t="s">
        <v>19</v>
      </c>
      <c r="F1483" s="198" t="s">
        <v>257</v>
      </c>
      <c r="G1483" s="195"/>
      <c r="H1483" s="199">
        <v>11.02</v>
      </c>
      <c r="I1483" s="200"/>
      <c r="J1483" s="195"/>
      <c r="K1483" s="195"/>
      <c r="L1483" s="201"/>
      <c r="M1483" s="202"/>
      <c r="N1483" s="203"/>
      <c r="O1483" s="203"/>
      <c r="P1483" s="203"/>
      <c r="Q1483" s="203"/>
      <c r="R1483" s="203"/>
      <c r="S1483" s="203"/>
      <c r="T1483" s="204"/>
      <c r="AT1483" s="205" t="s">
        <v>157</v>
      </c>
      <c r="AU1483" s="205" t="s">
        <v>81</v>
      </c>
      <c r="AV1483" s="13" t="s">
        <v>81</v>
      </c>
      <c r="AW1483" s="13" t="s">
        <v>32</v>
      </c>
      <c r="AX1483" s="13" t="s">
        <v>71</v>
      </c>
      <c r="AY1483" s="205" t="s">
        <v>136</v>
      </c>
    </row>
    <row r="1484" spans="2:51" s="13" customFormat="1" ht="22.5">
      <c r="B1484" s="194"/>
      <c r="C1484" s="195"/>
      <c r="D1484" s="196" t="s">
        <v>157</v>
      </c>
      <c r="E1484" s="197" t="s">
        <v>19</v>
      </c>
      <c r="F1484" s="198" t="s">
        <v>384</v>
      </c>
      <c r="G1484" s="195"/>
      <c r="H1484" s="199">
        <v>49.978999999999999</v>
      </c>
      <c r="I1484" s="200"/>
      <c r="J1484" s="195"/>
      <c r="K1484" s="195"/>
      <c r="L1484" s="201"/>
      <c r="M1484" s="202"/>
      <c r="N1484" s="203"/>
      <c r="O1484" s="203"/>
      <c r="P1484" s="203"/>
      <c r="Q1484" s="203"/>
      <c r="R1484" s="203"/>
      <c r="S1484" s="203"/>
      <c r="T1484" s="204"/>
      <c r="AT1484" s="205" t="s">
        <v>157</v>
      </c>
      <c r="AU1484" s="205" t="s">
        <v>81</v>
      </c>
      <c r="AV1484" s="13" t="s">
        <v>81</v>
      </c>
      <c r="AW1484" s="13" t="s">
        <v>32</v>
      </c>
      <c r="AX1484" s="13" t="s">
        <v>71</v>
      </c>
      <c r="AY1484" s="205" t="s">
        <v>136</v>
      </c>
    </row>
    <row r="1485" spans="2:51" s="14" customFormat="1" ht="11.25">
      <c r="B1485" s="218"/>
      <c r="C1485" s="219"/>
      <c r="D1485" s="196" t="s">
        <v>157</v>
      </c>
      <c r="E1485" s="220" t="s">
        <v>19</v>
      </c>
      <c r="F1485" s="221" t="s">
        <v>1984</v>
      </c>
      <c r="G1485" s="219"/>
      <c r="H1485" s="220" t="s">
        <v>19</v>
      </c>
      <c r="I1485" s="222"/>
      <c r="J1485" s="219"/>
      <c r="K1485" s="219"/>
      <c r="L1485" s="223"/>
      <c r="M1485" s="224"/>
      <c r="N1485" s="225"/>
      <c r="O1485" s="225"/>
      <c r="P1485" s="225"/>
      <c r="Q1485" s="225"/>
      <c r="R1485" s="225"/>
      <c r="S1485" s="225"/>
      <c r="T1485" s="226"/>
      <c r="AT1485" s="227" t="s">
        <v>157</v>
      </c>
      <c r="AU1485" s="227" t="s">
        <v>81</v>
      </c>
      <c r="AV1485" s="14" t="s">
        <v>79</v>
      </c>
      <c r="AW1485" s="14" t="s">
        <v>32</v>
      </c>
      <c r="AX1485" s="14" t="s">
        <v>71</v>
      </c>
      <c r="AY1485" s="227" t="s">
        <v>136</v>
      </c>
    </row>
    <row r="1486" spans="2:51" s="13" customFormat="1" ht="11.25">
      <c r="B1486" s="194"/>
      <c r="C1486" s="195"/>
      <c r="D1486" s="196" t="s">
        <v>157</v>
      </c>
      <c r="E1486" s="197" t="s">
        <v>19</v>
      </c>
      <c r="F1486" s="198" t="s">
        <v>386</v>
      </c>
      <c r="G1486" s="195"/>
      <c r="H1486" s="199">
        <v>0.99</v>
      </c>
      <c r="I1486" s="200"/>
      <c r="J1486" s="195"/>
      <c r="K1486" s="195"/>
      <c r="L1486" s="201"/>
      <c r="M1486" s="202"/>
      <c r="N1486" s="203"/>
      <c r="O1486" s="203"/>
      <c r="P1486" s="203"/>
      <c r="Q1486" s="203"/>
      <c r="R1486" s="203"/>
      <c r="S1486" s="203"/>
      <c r="T1486" s="204"/>
      <c r="AT1486" s="205" t="s">
        <v>157</v>
      </c>
      <c r="AU1486" s="205" t="s">
        <v>81</v>
      </c>
      <c r="AV1486" s="13" t="s">
        <v>81</v>
      </c>
      <c r="AW1486" s="13" t="s">
        <v>32</v>
      </c>
      <c r="AX1486" s="13" t="s">
        <v>71</v>
      </c>
      <c r="AY1486" s="205" t="s">
        <v>136</v>
      </c>
    </row>
    <row r="1487" spans="2:51" s="13" customFormat="1" ht="11.25">
      <c r="B1487" s="194"/>
      <c r="C1487" s="195"/>
      <c r="D1487" s="196" t="s">
        <v>157</v>
      </c>
      <c r="E1487" s="197" t="s">
        <v>19</v>
      </c>
      <c r="F1487" s="198" t="s">
        <v>258</v>
      </c>
      <c r="G1487" s="195"/>
      <c r="H1487" s="199">
        <v>11.02</v>
      </c>
      <c r="I1487" s="200"/>
      <c r="J1487" s="195"/>
      <c r="K1487" s="195"/>
      <c r="L1487" s="201"/>
      <c r="M1487" s="202"/>
      <c r="N1487" s="203"/>
      <c r="O1487" s="203"/>
      <c r="P1487" s="203"/>
      <c r="Q1487" s="203"/>
      <c r="R1487" s="203"/>
      <c r="S1487" s="203"/>
      <c r="T1487" s="204"/>
      <c r="AT1487" s="205" t="s">
        <v>157</v>
      </c>
      <c r="AU1487" s="205" t="s">
        <v>81</v>
      </c>
      <c r="AV1487" s="13" t="s">
        <v>81</v>
      </c>
      <c r="AW1487" s="13" t="s">
        <v>32</v>
      </c>
      <c r="AX1487" s="13" t="s">
        <v>71</v>
      </c>
      <c r="AY1487" s="205" t="s">
        <v>136</v>
      </c>
    </row>
    <row r="1488" spans="2:51" s="13" customFormat="1" ht="11.25">
      <c r="B1488" s="194"/>
      <c r="C1488" s="195"/>
      <c r="D1488" s="196" t="s">
        <v>157</v>
      </c>
      <c r="E1488" s="197" t="s">
        <v>19</v>
      </c>
      <c r="F1488" s="198" t="s">
        <v>387</v>
      </c>
      <c r="G1488" s="195"/>
      <c r="H1488" s="199">
        <v>39.753999999999998</v>
      </c>
      <c r="I1488" s="200"/>
      <c r="J1488" s="195"/>
      <c r="K1488" s="195"/>
      <c r="L1488" s="201"/>
      <c r="M1488" s="202"/>
      <c r="N1488" s="203"/>
      <c r="O1488" s="203"/>
      <c r="P1488" s="203"/>
      <c r="Q1488" s="203"/>
      <c r="R1488" s="203"/>
      <c r="S1488" s="203"/>
      <c r="T1488" s="204"/>
      <c r="AT1488" s="205" t="s">
        <v>157</v>
      </c>
      <c r="AU1488" s="205" t="s">
        <v>81</v>
      </c>
      <c r="AV1488" s="13" t="s">
        <v>81</v>
      </c>
      <c r="AW1488" s="13" t="s">
        <v>32</v>
      </c>
      <c r="AX1488" s="13" t="s">
        <v>71</v>
      </c>
      <c r="AY1488" s="205" t="s">
        <v>136</v>
      </c>
    </row>
    <row r="1489" spans="2:51" s="13" customFormat="1" ht="11.25">
      <c r="B1489" s="194"/>
      <c r="C1489" s="195"/>
      <c r="D1489" s="196" t="s">
        <v>157</v>
      </c>
      <c r="E1489" s="197" t="s">
        <v>19</v>
      </c>
      <c r="F1489" s="198" t="s">
        <v>1985</v>
      </c>
      <c r="G1489" s="195"/>
      <c r="H1489" s="199">
        <v>-0.56299999999999994</v>
      </c>
      <c r="I1489" s="200"/>
      <c r="J1489" s="195"/>
      <c r="K1489" s="195"/>
      <c r="L1489" s="201"/>
      <c r="M1489" s="202"/>
      <c r="N1489" s="203"/>
      <c r="O1489" s="203"/>
      <c r="P1489" s="203"/>
      <c r="Q1489" s="203"/>
      <c r="R1489" s="203"/>
      <c r="S1489" s="203"/>
      <c r="T1489" s="204"/>
      <c r="AT1489" s="205" t="s">
        <v>157</v>
      </c>
      <c r="AU1489" s="205" t="s">
        <v>81</v>
      </c>
      <c r="AV1489" s="13" t="s">
        <v>81</v>
      </c>
      <c r="AW1489" s="13" t="s">
        <v>32</v>
      </c>
      <c r="AX1489" s="13" t="s">
        <v>71</v>
      </c>
      <c r="AY1489" s="205" t="s">
        <v>136</v>
      </c>
    </row>
    <row r="1490" spans="2:51" s="13" customFormat="1" ht="11.25">
      <c r="B1490" s="194"/>
      <c r="C1490" s="195"/>
      <c r="D1490" s="196" t="s">
        <v>157</v>
      </c>
      <c r="E1490" s="197" t="s">
        <v>19</v>
      </c>
      <c r="F1490" s="198" t="s">
        <v>389</v>
      </c>
      <c r="G1490" s="195"/>
      <c r="H1490" s="199">
        <v>1.89</v>
      </c>
      <c r="I1490" s="200"/>
      <c r="J1490" s="195"/>
      <c r="K1490" s="195"/>
      <c r="L1490" s="201"/>
      <c r="M1490" s="202"/>
      <c r="N1490" s="203"/>
      <c r="O1490" s="203"/>
      <c r="P1490" s="203"/>
      <c r="Q1490" s="203"/>
      <c r="R1490" s="203"/>
      <c r="S1490" s="203"/>
      <c r="T1490" s="204"/>
      <c r="AT1490" s="205" t="s">
        <v>157</v>
      </c>
      <c r="AU1490" s="205" t="s">
        <v>81</v>
      </c>
      <c r="AV1490" s="13" t="s">
        <v>81</v>
      </c>
      <c r="AW1490" s="13" t="s">
        <v>32</v>
      </c>
      <c r="AX1490" s="13" t="s">
        <v>71</v>
      </c>
      <c r="AY1490" s="205" t="s">
        <v>136</v>
      </c>
    </row>
    <row r="1491" spans="2:51" s="13" customFormat="1" ht="11.25">
      <c r="B1491" s="194"/>
      <c r="C1491" s="195"/>
      <c r="D1491" s="196" t="s">
        <v>157</v>
      </c>
      <c r="E1491" s="197" t="s">
        <v>19</v>
      </c>
      <c r="F1491" s="198" t="s">
        <v>259</v>
      </c>
      <c r="G1491" s="195"/>
      <c r="H1491" s="199">
        <v>4.57</v>
      </c>
      <c r="I1491" s="200"/>
      <c r="J1491" s="195"/>
      <c r="K1491" s="195"/>
      <c r="L1491" s="201"/>
      <c r="M1491" s="202"/>
      <c r="N1491" s="203"/>
      <c r="O1491" s="203"/>
      <c r="P1491" s="203"/>
      <c r="Q1491" s="203"/>
      <c r="R1491" s="203"/>
      <c r="S1491" s="203"/>
      <c r="T1491" s="204"/>
      <c r="AT1491" s="205" t="s">
        <v>157</v>
      </c>
      <c r="AU1491" s="205" t="s">
        <v>81</v>
      </c>
      <c r="AV1491" s="13" t="s">
        <v>81</v>
      </c>
      <c r="AW1491" s="13" t="s">
        <v>32</v>
      </c>
      <c r="AX1491" s="13" t="s">
        <v>71</v>
      </c>
      <c r="AY1491" s="205" t="s">
        <v>136</v>
      </c>
    </row>
    <row r="1492" spans="2:51" s="13" customFormat="1" ht="11.25">
      <c r="B1492" s="194"/>
      <c r="C1492" s="195"/>
      <c r="D1492" s="196" t="s">
        <v>157</v>
      </c>
      <c r="E1492" s="197" t="s">
        <v>19</v>
      </c>
      <c r="F1492" s="198" t="s">
        <v>390</v>
      </c>
      <c r="G1492" s="195"/>
      <c r="H1492" s="199">
        <v>37.895000000000003</v>
      </c>
      <c r="I1492" s="200"/>
      <c r="J1492" s="195"/>
      <c r="K1492" s="195"/>
      <c r="L1492" s="201"/>
      <c r="M1492" s="202"/>
      <c r="N1492" s="203"/>
      <c r="O1492" s="203"/>
      <c r="P1492" s="203"/>
      <c r="Q1492" s="203"/>
      <c r="R1492" s="203"/>
      <c r="S1492" s="203"/>
      <c r="T1492" s="204"/>
      <c r="AT1492" s="205" t="s">
        <v>157</v>
      </c>
      <c r="AU1492" s="205" t="s">
        <v>81</v>
      </c>
      <c r="AV1492" s="13" t="s">
        <v>81</v>
      </c>
      <c r="AW1492" s="13" t="s">
        <v>32</v>
      </c>
      <c r="AX1492" s="13" t="s">
        <v>71</v>
      </c>
      <c r="AY1492" s="205" t="s">
        <v>136</v>
      </c>
    </row>
    <row r="1493" spans="2:51" s="14" customFormat="1" ht="11.25">
      <c r="B1493" s="218"/>
      <c r="C1493" s="219"/>
      <c r="D1493" s="196" t="s">
        <v>157</v>
      </c>
      <c r="E1493" s="220" t="s">
        <v>19</v>
      </c>
      <c r="F1493" s="221" t="s">
        <v>1986</v>
      </c>
      <c r="G1493" s="219"/>
      <c r="H1493" s="220" t="s">
        <v>19</v>
      </c>
      <c r="I1493" s="222"/>
      <c r="J1493" s="219"/>
      <c r="K1493" s="219"/>
      <c r="L1493" s="223"/>
      <c r="M1493" s="224"/>
      <c r="N1493" s="225"/>
      <c r="O1493" s="225"/>
      <c r="P1493" s="225"/>
      <c r="Q1493" s="225"/>
      <c r="R1493" s="225"/>
      <c r="S1493" s="225"/>
      <c r="T1493" s="226"/>
      <c r="AT1493" s="227" t="s">
        <v>157</v>
      </c>
      <c r="AU1493" s="227" t="s">
        <v>81</v>
      </c>
      <c r="AV1493" s="14" t="s">
        <v>79</v>
      </c>
      <c r="AW1493" s="14" t="s">
        <v>32</v>
      </c>
      <c r="AX1493" s="14" t="s">
        <v>71</v>
      </c>
      <c r="AY1493" s="227" t="s">
        <v>136</v>
      </c>
    </row>
    <row r="1494" spans="2:51" s="13" customFormat="1" ht="11.25">
      <c r="B1494" s="194"/>
      <c r="C1494" s="195"/>
      <c r="D1494" s="196" t="s">
        <v>157</v>
      </c>
      <c r="E1494" s="197" t="s">
        <v>19</v>
      </c>
      <c r="F1494" s="198" t="s">
        <v>392</v>
      </c>
      <c r="G1494" s="195"/>
      <c r="H1494" s="199">
        <v>0.9</v>
      </c>
      <c r="I1494" s="200"/>
      <c r="J1494" s="195"/>
      <c r="K1494" s="195"/>
      <c r="L1494" s="201"/>
      <c r="M1494" s="202"/>
      <c r="N1494" s="203"/>
      <c r="O1494" s="203"/>
      <c r="P1494" s="203"/>
      <c r="Q1494" s="203"/>
      <c r="R1494" s="203"/>
      <c r="S1494" s="203"/>
      <c r="T1494" s="204"/>
      <c r="AT1494" s="205" t="s">
        <v>157</v>
      </c>
      <c r="AU1494" s="205" t="s">
        <v>81</v>
      </c>
      <c r="AV1494" s="13" t="s">
        <v>81</v>
      </c>
      <c r="AW1494" s="13" t="s">
        <v>32</v>
      </c>
      <c r="AX1494" s="13" t="s">
        <v>71</v>
      </c>
      <c r="AY1494" s="205" t="s">
        <v>136</v>
      </c>
    </row>
    <row r="1495" spans="2:51" s="13" customFormat="1" ht="11.25">
      <c r="B1495" s="194"/>
      <c r="C1495" s="195"/>
      <c r="D1495" s="196" t="s">
        <v>157</v>
      </c>
      <c r="E1495" s="197" t="s">
        <v>19</v>
      </c>
      <c r="F1495" s="198" t="s">
        <v>260</v>
      </c>
      <c r="G1495" s="195"/>
      <c r="H1495" s="199">
        <v>6.79</v>
      </c>
      <c r="I1495" s="200"/>
      <c r="J1495" s="195"/>
      <c r="K1495" s="195"/>
      <c r="L1495" s="201"/>
      <c r="M1495" s="202"/>
      <c r="N1495" s="203"/>
      <c r="O1495" s="203"/>
      <c r="P1495" s="203"/>
      <c r="Q1495" s="203"/>
      <c r="R1495" s="203"/>
      <c r="S1495" s="203"/>
      <c r="T1495" s="204"/>
      <c r="AT1495" s="205" t="s">
        <v>157</v>
      </c>
      <c r="AU1495" s="205" t="s">
        <v>81</v>
      </c>
      <c r="AV1495" s="13" t="s">
        <v>81</v>
      </c>
      <c r="AW1495" s="13" t="s">
        <v>32</v>
      </c>
      <c r="AX1495" s="13" t="s">
        <v>71</v>
      </c>
      <c r="AY1495" s="205" t="s">
        <v>136</v>
      </c>
    </row>
    <row r="1496" spans="2:51" s="13" customFormat="1" ht="11.25">
      <c r="B1496" s="194"/>
      <c r="C1496" s="195"/>
      <c r="D1496" s="196" t="s">
        <v>157</v>
      </c>
      <c r="E1496" s="197" t="s">
        <v>19</v>
      </c>
      <c r="F1496" s="198" t="s">
        <v>393</v>
      </c>
      <c r="G1496" s="195"/>
      <c r="H1496" s="199">
        <v>46.305999999999997</v>
      </c>
      <c r="I1496" s="200"/>
      <c r="J1496" s="195"/>
      <c r="K1496" s="195"/>
      <c r="L1496" s="201"/>
      <c r="M1496" s="202"/>
      <c r="N1496" s="203"/>
      <c r="O1496" s="203"/>
      <c r="P1496" s="203"/>
      <c r="Q1496" s="203"/>
      <c r="R1496" s="203"/>
      <c r="S1496" s="203"/>
      <c r="T1496" s="204"/>
      <c r="AT1496" s="205" t="s">
        <v>157</v>
      </c>
      <c r="AU1496" s="205" t="s">
        <v>81</v>
      </c>
      <c r="AV1496" s="13" t="s">
        <v>81</v>
      </c>
      <c r="AW1496" s="13" t="s">
        <v>32</v>
      </c>
      <c r="AX1496" s="13" t="s">
        <v>71</v>
      </c>
      <c r="AY1496" s="205" t="s">
        <v>136</v>
      </c>
    </row>
    <row r="1497" spans="2:51" s="13" customFormat="1" ht="11.25">
      <c r="B1497" s="194"/>
      <c r="C1497" s="195"/>
      <c r="D1497" s="196" t="s">
        <v>157</v>
      </c>
      <c r="E1497" s="197" t="s">
        <v>19</v>
      </c>
      <c r="F1497" s="198" t="s">
        <v>394</v>
      </c>
      <c r="G1497" s="195"/>
      <c r="H1497" s="199">
        <v>-4.7489999999999997</v>
      </c>
      <c r="I1497" s="200"/>
      <c r="J1497" s="195"/>
      <c r="K1497" s="195"/>
      <c r="L1497" s="201"/>
      <c r="M1497" s="202"/>
      <c r="N1497" s="203"/>
      <c r="O1497" s="203"/>
      <c r="P1497" s="203"/>
      <c r="Q1497" s="203"/>
      <c r="R1497" s="203"/>
      <c r="S1497" s="203"/>
      <c r="T1497" s="204"/>
      <c r="AT1497" s="205" t="s">
        <v>157</v>
      </c>
      <c r="AU1497" s="205" t="s">
        <v>81</v>
      </c>
      <c r="AV1497" s="13" t="s">
        <v>81</v>
      </c>
      <c r="AW1497" s="13" t="s">
        <v>32</v>
      </c>
      <c r="AX1497" s="13" t="s">
        <v>71</v>
      </c>
      <c r="AY1497" s="205" t="s">
        <v>136</v>
      </c>
    </row>
    <row r="1498" spans="2:51" s="13" customFormat="1" ht="11.25">
      <c r="B1498" s="194"/>
      <c r="C1498" s="195"/>
      <c r="D1498" s="196" t="s">
        <v>157</v>
      </c>
      <c r="E1498" s="197" t="s">
        <v>19</v>
      </c>
      <c r="F1498" s="198" t="s">
        <v>395</v>
      </c>
      <c r="G1498" s="195"/>
      <c r="H1498" s="199">
        <v>1.21</v>
      </c>
      <c r="I1498" s="200"/>
      <c r="J1498" s="195"/>
      <c r="K1498" s="195"/>
      <c r="L1498" s="201"/>
      <c r="M1498" s="202"/>
      <c r="N1498" s="203"/>
      <c r="O1498" s="203"/>
      <c r="P1498" s="203"/>
      <c r="Q1498" s="203"/>
      <c r="R1498" s="203"/>
      <c r="S1498" s="203"/>
      <c r="T1498" s="204"/>
      <c r="AT1498" s="205" t="s">
        <v>157</v>
      </c>
      <c r="AU1498" s="205" t="s">
        <v>81</v>
      </c>
      <c r="AV1498" s="13" t="s">
        <v>81</v>
      </c>
      <c r="AW1498" s="13" t="s">
        <v>32</v>
      </c>
      <c r="AX1498" s="13" t="s">
        <v>71</v>
      </c>
      <c r="AY1498" s="205" t="s">
        <v>136</v>
      </c>
    </row>
    <row r="1499" spans="2:51" s="13" customFormat="1" ht="11.25">
      <c r="B1499" s="194"/>
      <c r="C1499" s="195"/>
      <c r="D1499" s="196" t="s">
        <v>157</v>
      </c>
      <c r="E1499" s="197" t="s">
        <v>19</v>
      </c>
      <c r="F1499" s="198" t="s">
        <v>261</v>
      </c>
      <c r="G1499" s="195"/>
      <c r="H1499" s="199">
        <v>2.74</v>
      </c>
      <c r="I1499" s="200"/>
      <c r="J1499" s="195"/>
      <c r="K1499" s="195"/>
      <c r="L1499" s="201"/>
      <c r="M1499" s="202"/>
      <c r="N1499" s="203"/>
      <c r="O1499" s="203"/>
      <c r="P1499" s="203"/>
      <c r="Q1499" s="203"/>
      <c r="R1499" s="203"/>
      <c r="S1499" s="203"/>
      <c r="T1499" s="204"/>
      <c r="AT1499" s="205" t="s">
        <v>157</v>
      </c>
      <c r="AU1499" s="205" t="s">
        <v>81</v>
      </c>
      <c r="AV1499" s="13" t="s">
        <v>81</v>
      </c>
      <c r="AW1499" s="13" t="s">
        <v>32</v>
      </c>
      <c r="AX1499" s="13" t="s">
        <v>71</v>
      </c>
      <c r="AY1499" s="205" t="s">
        <v>136</v>
      </c>
    </row>
    <row r="1500" spans="2:51" s="13" customFormat="1" ht="11.25">
      <c r="B1500" s="194"/>
      <c r="C1500" s="195"/>
      <c r="D1500" s="196" t="s">
        <v>157</v>
      </c>
      <c r="E1500" s="197" t="s">
        <v>19</v>
      </c>
      <c r="F1500" s="198" t="s">
        <v>396</v>
      </c>
      <c r="G1500" s="195"/>
      <c r="H1500" s="199">
        <v>28.585000000000001</v>
      </c>
      <c r="I1500" s="200"/>
      <c r="J1500" s="195"/>
      <c r="K1500" s="195"/>
      <c r="L1500" s="201"/>
      <c r="M1500" s="202"/>
      <c r="N1500" s="203"/>
      <c r="O1500" s="203"/>
      <c r="P1500" s="203"/>
      <c r="Q1500" s="203"/>
      <c r="R1500" s="203"/>
      <c r="S1500" s="203"/>
      <c r="T1500" s="204"/>
      <c r="AT1500" s="205" t="s">
        <v>157</v>
      </c>
      <c r="AU1500" s="205" t="s">
        <v>81</v>
      </c>
      <c r="AV1500" s="13" t="s">
        <v>81</v>
      </c>
      <c r="AW1500" s="13" t="s">
        <v>32</v>
      </c>
      <c r="AX1500" s="13" t="s">
        <v>71</v>
      </c>
      <c r="AY1500" s="205" t="s">
        <v>136</v>
      </c>
    </row>
    <row r="1501" spans="2:51" s="14" customFormat="1" ht="11.25">
      <c r="B1501" s="218"/>
      <c r="C1501" s="219"/>
      <c r="D1501" s="196" t="s">
        <v>157</v>
      </c>
      <c r="E1501" s="220" t="s">
        <v>19</v>
      </c>
      <c r="F1501" s="221" t="s">
        <v>1949</v>
      </c>
      <c r="G1501" s="219"/>
      <c r="H1501" s="220" t="s">
        <v>19</v>
      </c>
      <c r="I1501" s="222"/>
      <c r="J1501" s="219"/>
      <c r="K1501" s="219"/>
      <c r="L1501" s="223"/>
      <c r="M1501" s="224"/>
      <c r="N1501" s="225"/>
      <c r="O1501" s="225"/>
      <c r="P1501" s="225"/>
      <c r="Q1501" s="225"/>
      <c r="R1501" s="225"/>
      <c r="S1501" s="225"/>
      <c r="T1501" s="226"/>
      <c r="AT1501" s="227" t="s">
        <v>157</v>
      </c>
      <c r="AU1501" s="227" t="s">
        <v>81</v>
      </c>
      <c r="AV1501" s="14" t="s">
        <v>79</v>
      </c>
      <c r="AW1501" s="14" t="s">
        <v>32</v>
      </c>
      <c r="AX1501" s="14" t="s">
        <v>71</v>
      </c>
      <c r="AY1501" s="227" t="s">
        <v>136</v>
      </c>
    </row>
    <row r="1502" spans="2:51" s="13" customFormat="1" ht="11.25">
      <c r="B1502" s="194"/>
      <c r="C1502" s="195"/>
      <c r="D1502" s="196" t="s">
        <v>157</v>
      </c>
      <c r="E1502" s="197" t="s">
        <v>19</v>
      </c>
      <c r="F1502" s="198" t="s">
        <v>289</v>
      </c>
      <c r="G1502" s="195"/>
      <c r="H1502" s="199">
        <v>0</v>
      </c>
      <c r="I1502" s="200"/>
      <c r="J1502" s="195"/>
      <c r="K1502" s="195"/>
      <c r="L1502" s="201"/>
      <c r="M1502" s="202"/>
      <c r="N1502" s="203"/>
      <c r="O1502" s="203"/>
      <c r="P1502" s="203"/>
      <c r="Q1502" s="203"/>
      <c r="R1502" s="203"/>
      <c r="S1502" s="203"/>
      <c r="T1502" s="204"/>
      <c r="AT1502" s="205" t="s">
        <v>157</v>
      </c>
      <c r="AU1502" s="205" t="s">
        <v>81</v>
      </c>
      <c r="AV1502" s="13" t="s">
        <v>81</v>
      </c>
      <c r="AW1502" s="13" t="s">
        <v>32</v>
      </c>
      <c r="AX1502" s="13" t="s">
        <v>71</v>
      </c>
      <c r="AY1502" s="205" t="s">
        <v>136</v>
      </c>
    </row>
    <row r="1503" spans="2:51" s="13" customFormat="1" ht="11.25">
      <c r="B1503" s="194"/>
      <c r="C1503" s="195"/>
      <c r="D1503" s="196" t="s">
        <v>157</v>
      </c>
      <c r="E1503" s="197" t="s">
        <v>19</v>
      </c>
      <c r="F1503" s="198" t="s">
        <v>262</v>
      </c>
      <c r="G1503" s="195"/>
      <c r="H1503" s="199">
        <v>2.91</v>
      </c>
      <c r="I1503" s="200"/>
      <c r="J1503" s="195"/>
      <c r="K1503" s="195"/>
      <c r="L1503" s="201"/>
      <c r="M1503" s="202"/>
      <c r="N1503" s="203"/>
      <c r="O1503" s="203"/>
      <c r="P1503" s="203"/>
      <c r="Q1503" s="203"/>
      <c r="R1503" s="203"/>
      <c r="S1503" s="203"/>
      <c r="T1503" s="204"/>
      <c r="AT1503" s="205" t="s">
        <v>157</v>
      </c>
      <c r="AU1503" s="205" t="s">
        <v>81</v>
      </c>
      <c r="AV1503" s="13" t="s">
        <v>81</v>
      </c>
      <c r="AW1503" s="13" t="s">
        <v>32</v>
      </c>
      <c r="AX1503" s="13" t="s">
        <v>71</v>
      </c>
      <c r="AY1503" s="205" t="s">
        <v>136</v>
      </c>
    </row>
    <row r="1504" spans="2:51" s="13" customFormat="1" ht="11.25">
      <c r="B1504" s="194"/>
      <c r="C1504" s="195"/>
      <c r="D1504" s="196" t="s">
        <v>157</v>
      </c>
      <c r="E1504" s="197" t="s">
        <v>19</v>
      </c>
      <c r="F1504" s="198" t="s">
        <v>397</v>
      </c>
      <c r="G1504" s="195"/>
      <c r="H1504" s="199">
        <v>29.350999999999999</v>
      </c>
      <c r="I1504" s="200"/>
      <c r="J1504" s="195"/>
      <c r="K1504" s="195"/>
      <c r="L1504" s="201"/>
      <c r="M1504" s="202"/>
      <c r="N1504" s="203"/>
      <c r="O1504" s="203"/>
      <c r="P1504" s="203"/>
      <c r="Q1504" s="203"/>
      <c r="R1504" s="203"/>
      <c r="S1504" s="203"/>
      <c r="T1504" s="204"/>
      <c r="AT1504" s="205" t="s">
        <v>157</v>
      </c>
      <c r="AU1504" s="205" t="s">
        <v>81</v>
      </c>
      <c r="AV1504" s="13" t="s">
        <v>81</v>
      </c>
      <c r="AW1504" s="13" t="s">
        <v>32</v>
      </c>
      <c r="AX1504" s="13" t="s">
        <v>71</v>
      </c>
      <c r="AY1504" s="205" t="s">
        <v>136</v>
      </c>
    </row>
    <row r="1505" spans="2:51" s="14" customFormat="1" ht="11.25">
      <c r="B1505" s="218"/>
      <c r="C1505" s="219"/>
      <c r="D1505" s="196" t="s">
        <v>157</v>
      </c>
      <c r="E1505" s="220" t="s">
        <v>19</v>
      </c>
      <c r="F1505" s="221" t="s">
        <v>1954</v>
      </c>
      <c r="G1505" s="219"/>
      <c r="H1505" s="220" t="s">
        <v>19</v>
      </c>
      <c r="I1505" s="222"/>
      <c r="J1505" s="219"/>
      <c r="K1505" s="219"/>
      <c r="L1505" s="223"/>
      <c r="M1505" s="224"/>
      <c r="N1505" s="225"/>
      <c r="O1505" s="225"/>
      <c r="P1505" s="225"/>
      <c r="Q1505" s="225"/>
      <c r="R1505" s="225"/>
      <c r="S1505" s="225"/>
      <c r="T1505" s="226"/>
      <c r="AT1505" s="227" t="s">
        <v>157</v>
      </c>
      <c r="AU1505" s="227" t="s">
        <v>81</v>
      </c>
      <c r="AV1505" s="14" t="s">
        <v>79</v>
      </c>
      <c r="AW1505" s="14" t="s">
        <v>32</v>
      </c>
      <c r="AX1505" s="14" t="s">
        <v>71</v>
      </c>
      <c r="AY1505" s="227" t="s">
        <v>136</v>
      </c>
    </row>
    <row r="1506" spans="2:51" s="13" customFormat="1" ht="11.25">
      <c r="B1506" s="194"/>
      <c r="C1506" s="195"/>
      <c r="D1506" s="196" t="s">
        <v>157</v>
      </c>
      <c r="E1506" s="197" t="s">
        <v>19</v>
      </c>
      <c r="F1506" s="198" t="s">
        <v>289</v>
      </c>
      <c r="G1506" s="195"/>
      <c r="H1506" s="199">
        <v>0</v>
      </c>
      <c r="I1506" s="200"/>
      <c r="J1506" s="195"/>
      <c r="K1506" s="195"/>
      <c r="L1506" s="201"/>
      <c r="M1506" s="202"/>
      <c r="N1506" s="203"/>
      <c r="O1506" s="203"/>
      <c r="P1506" s="203"/>
      <c r="Q1506" s="203"/>
      <c r="R1506" s="203"/>
      <c r="S1506" s="203"/>
      <c r="T1506" s="204"/>
      <c r="AT1506" s="205" t="s">
        <v>157</v>
      </c>
      <c r="AU1506" s="205" t="s">
        <v>81</v>
      </c>
      <c r="AV1506" s="13" t="s">
        <v>81</v>
      </c>
      <c r="AW1506" s="13" t="s">
        <v>32</v>
      </c>
      <c r="AX1506" s="13" t="s">
        <v>71</v>
      </c>
      <c r="AY1506" s="205" t="s">
        <v>136</v>
      </c>
    </row>
    <row r="1507" spans="2:51" s="13" customFormat="1" ht="11.25">
      <c r="B1507" s="194"/>
      <c r="C1507" s="195"/>
      <c r="D1507" s="196" t="s">
        <v>157</v>
      </c>
      <c r="E1507" s="197" t="s">
        <v>19</v>
      </c>
      <c r="F1507" s="198" t="s">
        <v>398</v>
      </c>
      <c r="G1507" s="195"/>
      <c r="H1507" s="199">
        <v>52.47</v>
      </c>
      <c r="I1507" s="200"/>
      <c r="J1507" s="195"/>
      <c r="K1507" s="195"/>
      <c r="L1507" s="201"/>
      <c r="M1507" s="202"/>
      <c r="N1507" s="203"/>
      <c r="O1507" s="203"/>
      <c r="P1507" s="203"/>
      <c r="Q1507" s="203"/>
      <c r="R1507" s="203"/>
      <c r="S1507" s="203"/>
      <c r="T1507" s="204"/>
      <c r="AT1507" s="205" t="s">
        <v>157</v>
      </c>
      <c r="AU1507" s="205" t="s">
        <v>81</v>
      </c>
      <c r="AV1507" s="13" t="s">
        <v>81</v>
      </c>
      <c r="AW1507" s="13" t="s">
        <v>32</v>
      </c>
      <c r="AX1507" s="13" t="s">
        <v>71</v>
      </c>
      <c r="AY1507" s="205" t="s">
        <v>136</v>
      </c>
    </row>
    <row r="1508" spans="2:51" s="13" customFormat="1" ht="11.25">
      <c r="B1508" s="194"/>
      <c r="C1508" s="195"/>
      <c r="D1508" s="196" t="s">
        <v>157</v>
      </c>
      <c r="E1508" s="197" t="s">
        <v>19</v>
      </c>
      <c r="F1508" s="198" t="s">
        <v>399</v>
      </c>
      <c r="G1508" s="195"/>
      <c r="H1508" s="199">
        <v>123.96599999999999</v>
      </c>
      <c r="I1508" s="200"/>
      <c r="J1508" s="195"/>
      <c r="K1508" s="195"/>
      <c r="L1508" s="201"/>
      <c r="M1508" s="202"/>
      <c r="N1508" s="203"/>
      <c r="O1508" s="203"/>
      <c r="P1508" s="203"/>
      <c r="Q1508" s="203"/>
      <c r="R1508" s="203"/>
      <c r="S1508" s="203"/>
      <c r="T1508" s="204"/>
      <c r="AT1508" s="205" t="s">
        <v>157</v>
      </c>
      <c r="AU1508" s="205" t="s">
        <v>81</v>
      </c>
      <c r="AV1508" s="13" t="s">
        <v>81</v>
      </c>
      <c r="AW1508" s="13" t="s">
        <v>32</v>
      </c>
      <c r="AX1508" s="13" t="s">
        <v>71</v>
      </c>
      <c r="AY1508" s="205" t="s">
        <v>136</v>
      </c>
    </row>
    <row r="1509" spans="2:51" s="13" customFormat="1" ht="22.5">
      <c r="B1509" s="194"/>
      <c r="C1509" s="195"/>
      <c r="D1509" s="196" t="s">
        <v>157</v>
      </c>
      <c r="E1509" s="197" t="s">
        <v>19</v>
      </c>
      <c r="F1509" s="198" t="s">
        <v>1987</v>
      </c>
      <c r="G1509" s="195"/>
      <c r="H1509" s="199">
        <v>-18.744</v>
      </c>
      <c r="I1509" s="200"/>
      <c r="J1509" s="195"/>
      <c r="K1509" s="195"/>
      <c r="L1509" s="201"/>
      <c r="M1509" s="202"/>
      <c r="N1509" s="203"/>
      <c r="O1509" s="203"/>
      <c r="P1509" s="203"/>
      <c r="Q1509" s="203"/>
      <c r="R1509" s="203"/>
      <c r="S1509" s="203"/>
      <c r="T1509" s="204"/>
      <c r="AT1509" s="205" t="s">
        <v>157</v>
      </c>
      <c r="AU1509" s="205" t="s">
        <v>81</v>
      </c>
      <c r="AV1509" s="13" t="s">
        <v>81</v>
      </c>
      <c r="AW1509" s="13" t="s">
        <v>32</v>
      </c>
      <c r="AX1509" s="13" t="s">
        <v>71</v>
      </c>
      <c r="AY1509" s="205" t="s">
        <v>136</v>
      </c>
    </row>
    <row r="1510" spans="2:51" s="13" customFormat="1" ht="11.25">
      <c r="B1510" s="194"/>
      <c r="C1510" s="195"/>
      <c r="D1510" s="196" t="s">
        <v>157</v>
      </c>
      <c r="E1510" s="197" t="s">
        <v>19</v>
      </c>
      <c r="F1510" s="198" t="s">
        <v>401</v>
      </c>
      <c r="G1510" s="195"/>
      <c r="H1510" s="199">
        <v>9.2799999999999994</v>
      </c>
      <c r="I1510" s="200"/>
      <c r="J1510" s="195"/>
      <c r="K1510" s="195"/>
      <c r="L1510" s="201"/>
      <c r="M1510" s="202"/>
      <c r="N1510" s="203"/>
      <c r="O1510" s="203"/>
      <c r="P1510" s="203"/>
      <c r="Q1510" s="203"/>
      <c r="R1510" s="203"/>
      <c r="S1510" s="203"/>
      <c r="T1510" s="204"/>
      <c r="AT1510" s="205" t="s">
        <v>157</v>
      </c>
      <c r="AU1510" s="205" t="s">
        <v>81</v>
      </c>
      <c r="AV1510" s="13" t="s">
        <v>81</v>
      </c>
      <c r="AW1510" s="13" t="s">
        <v>32</v>
      </c>
      <c r="AX1510" s="13" t="s">
        <v>71</v>
      </c>
      <c r="AY1510" s="205" t="s">
        <v>136</v>
      </c>
    </row>
    <row r="1511" spans="2:51" s="14" customFormat="1" ht="11.25">
      <c r="B1511" s="218"/>
      <c r="C1511" s="219"/>
      <c r="D1511" s="196" t="s">
        <v>157</v>
      </c>
      <c r="E1511" s="220" t="s">
        <v>19</v>
      </c>
      <c r="F1511" s="221" t="s">
        <v>402</v>
      </c>
      <c r="G1511" s="219"/>
      <c r="H1511" s="220" t="s">
        <v>19</v>
      </c>
      <c r="I1511" s="222"/>
      <c r="J1511" s="219"/>
      <c r="K1511" s="219"/>
      <c r="L1511" s="223"/>
      <c r="M1511" s="224"/>
      <c r="N1511" s="225"/>
      <c r="O1511" s="225"/>
      <c r="P1511" s="225"/>
      <c r="Q1511" s="225"/>
      <c r="R1511" s="225"/>
      <c r="S1511" s="225"/>
      <c r="T1511" s="226"/>
      <c r="AT1511" s="227" t="s">
        <v>157</v>
      </c>
      <c r="AU1511" s="227" t="s">
        <v>81</v>
      </c>
      <c r="AV1511" s="14" t="s">
        <v>79</v>
      </c>
      <c r="AW1511" s="14" t="s">
        <v>32</v>
      </c>
      <c r="AX1511" s="14" t="s">
        <v>71</v>
      </c>
      <c r="AY1511" s="227" t="s">
        <v>136</v>
      </c>
    </row>
    <row r="1512" spans="2:51" s="14" customFormat="1" ht="11.25">
      <c r="B1512" s="218"/>
      <c r="C1512" s="219"/>
      <c r="D1512" s="196" t="s">
        <v>157</v>
      </c>
      <c r="E1512" s="220" t="s">
        <v>19</v>
      </c>
      <c r="F1512" s="221" t="s">
        <v>403</v>
      </c>
      <c r="G1512" s="219"/>
      <c r="H1512" s="220" t="s">
        <v>19</v>
      </c>
      <c r="I1512" s="222"/>
      <c r="J1512" s="219"/>
      <c r="K1512" s="219"/>
      <c r="L1512" s="223"/>
      <c r="M1512" s="224"/>
      <c r="N1512" s="225"/>
      <c r="O1512" s="225"/>
      <c r="P1512" s="225"/>
      <c r="Q1512" s="225"/>
      <c r="R1512" s="225"/>
      <c r="S1512" s="225"/>
      <c r="T1512" s="226"/>
      <c r="AT1512" s="227" t="s">
        <v>157</v>
      </c>
      <c r="AU1512" s="227" t="s">
        <v>81</v>
      </c>
      <c r="AV1512" s="14" t="s">
        <v>79</v>
      </c>
      <c r="AW1512" s="14" t="s">
        <v>32</v>
      </c>
      <c r="AX1512" s="14" t="s">
        <v>71</v>
      </c>
      <c r="AY1512" s="227" t="s">
        <v>136</v>
      </c>
    </row>
    <row r="1513" spans="2:51" s="14" customFormat="1" ht="11.25">
      <c r="B1513" s="218"/>
      <c r="C1513" s="219"/>
      <c r="D1513" s="196" t="s">
        <v>157</v>
      </c>
      <c r="E1513" s="220" t="s">
        <v>19</v>
      </c>
      <c r="F1513" s="221" t="s">
        <v>1988</v>
      </c>
      <c r="G1513" s="219"/>
      <c r="H1513" s="220" t="s">
        <v>19</v>
      </c>
      <c r="I1513" s="222"/>
      <c r="J1513" s="219"/>
      <c r="K1513" s="219"/>
      <c r="L1513" s="223"/>
      <c r="M1513" s="224"/>
      <c r="N1513" s="225"/>
      <c r="O1513" s="225"/>
      <c r="P1513" s="225"/>
      <c r="Q1513" s="225"/>
      <c r="R1513" s="225"/>
      <c r="S1513" s="225"/>
      <c r="T1513" s="226"/>
      <c r="AT1513" s="227" t="s">
        <v>157</v>
      </c>
      <c r="AU1513" s="227" t="s">
        <v>81</v>
      </c>
      <c r="AV1513" s="14" t="s">
        <v>79</v>
      </c>
      <c r="AW1513" s="14" t="s">
        <v>32</v>
      </c>
      <c r="AX1513" s="14" t="s">
        <v>71</v>
      </c>
      <c r="AY1513" s="227" t="s">
        <v>136</v>
      </c>
    </row>
    <row r="1514" spans="2:51" s="14" customFormat="1" ht="11.25">
      <c r="B1514" s="218"/>
      <c r="C1514" s="219"/>
      <c r="D1514" s="196" t="s">
        <v>157</v>
      </c>
      <c r="E1514" s="220" t="s">
        <v>19</v>
      </c>
      <c r="F1514" s="221" t="s">
        <v>405</v>
      </c>
      <c r="G1514" s="219"/>
      <c r="H1514" s="220" t="s">
        <v>19</v>
      </c>
      <c r="I1514" s="222"/>
      <c r="J1514" s="219"/>
      <c r="K1514" s="219"/>
      <c r="L1514" s="223"/>
      <c r="M1514" s="224"/>
      <c r="N1514" s="225"/>
      <c r="O1514" s="225"/>
      <c r="P1514" s="225"/>
      <c r="Q1514" s="225"/>
      <c r="R1514" s="225"/>
      <c r="S1514" s="225"/>
      <c r="T1514" s="226"/>
      <c r="AT1514" s="227" t="s">
        <v>157</v>
      </c>
      <c r="AU1514" s="227" t="s">
        <v>81</v>
      </c>
      <c r="AV1514" s="14" t="s">
        <v>79</v>
      </c>
      <c r="AW1514" s="14" t="s">
        <v>32</v>
      </c>
      <c r="AX1514" s="14" t="s">
        <v>71</v>
      </c>
      <c r="AY1514" s="227" t="s">
        <v>136</v>
      </c>
    </row>
    <row r="1515" spans="2:51" s="14" customFormat="1" ht="11.25">
      <c r="B1515" s="218"/>
      <c r="C1515" s="219"/>
      <c r="D1515" s="196" t="s">
        <v>157</v>
      </c>
      <c r="E1515" s="220" t="s">
        <v>19</v>
      </c>
      <c r="F1515" s="221" t="s">
        <v>265</v>
      </c>
      <c r="G1515" s="219"/>
      <c r="H1515" s="220" t="s">
        <v>19</v>
      </c>
      <c r="I1515" s="222"/>
      <c r="J1515" s="219"/>
      <c r="K1515" s="219"/>
      <c r="L1515" s="223"/>
      <c r="M1515" s="224"/>
      <c r="N1515" s="225"/>
      <c r="O1515" s="225"/>
      <c r="P1515" s="225"/>
      <c r="Q1515" s="225"/>
      <c r="R1515" s="225"/>
      <c r="S1515" s="225"/>
      <c r="T1515" s="226"/>
      <c r="AT1515" s="227" t="s">
        <v>157</v>
      </c>
      <c r="AU1515" s="227" t="s">
        <v>81</v>
      </c>
      <c r="AV1515" s="14" t="s">
        <v>79</v>
      </c>
      <c r="AW1515" s="14" t="s">
        <v>32</v>
      </c>
      <c r="AX1515" s="14" t="s">
        <v>71</v>
      </c>
      <c r="AY1515" s="227" t="s">
        <v>136</v>
      </c>
    </row>
    <row r="1516" spans="2:51" s="13" customFormat="1" ht="11.25">
      <c r="B1516" s="194"/>
      <c r="C1516" s="195"/>
      <c r="D1516" s="196" t="s">
        <v>157</v>
      </c>
      <c r="E1516" s="197" t="s">
        <v>19</v>
      </c>
      <c r="F1516" s="198" t="s">
        <v>406</v>
      </c>
      <c r="G1516" s="195"/>
      <c r="H1516" s="199">
        <v>141.858</v>
      </c>
      <c r="I1516" s="200"/>
      <c r="J1516" s="195"/>
      <c r="K1516" s="195"/>
      <c r="L1516" s="201"/>
      <c r="M1516" s="202"/>
      <c r="N1516" s="203"/>
      <c r="O1516" s="203"/>
      <c r="P1516" s="203"/>
      <c r="Q1516" s="203"/>
      <c r="R1516" s="203"/>
      <c r="S1516" s="203"/>
      <c r="T1516" s="204"/>
      <c r="AT1516" s="205" t="s">
        <v>157</v>
      </c>
      <c r="AU1516" s="205" t="s">
        <v>81</v>
      </c>
      <c r="AV1516" s="13" t="s">
        <v>81</v>
      </c>
      <c r="AW1516" s="13" t="s">
        <v>32</v>
      </c>
      <c r="AX1516" s="13" t="s">
        <v>71</v>
      </c>
      <c r="AY1516" s="205" t="s">
        <v>136</v>
      </c>
    </row>
    <row r="1517" spans="2:51" s="13" customFormat="1" ht="22.5">
      <c r="B1517" s="194"/>
      <c r="C1517" s="195"/>
      <c r="D1517" s="196" t="s">
        <v>157</v>
      </c>
      <c r="E1517" s="197" t="s">
        <v>19</v>
      </c>
      <c r="F1517" s="198" t="s">
        <v>1989</v>
      </c>
      <c r="G1517" s="195"/>
      <c r="H1517" s="199">
        <v>-16.795999999999999</v>
      </c>
      <c r="I1517" s="200"/>
      <c r="J1517" s="195"/>
      <c r="K1517" s="195"/>
      <c r="L1517" s="201"/>
      <c r="M1517" s="202"/>
      <c r="N1517" s="203"/>
      <c r="O1517" s="203"/>
      <c r="P1517" s="203"/>
      <c r="Q1517" s="203"/>
      <c r="R1517" s="203"/>
      <c r="S1517" s="203"/>
      <c r="T1517" s="204"/>
      <c r="AT1517" s="205" t="s">
        <v>157</v>
      </c>
      <c r="AU1517" s="205" t="s">
        <v>81</v>
      </c>
      <c r="AV1517" s="13" t="s">
        <v>81</v>
      </c>
      <c r="AW1517" s="13" t="s">
        <v>32</v>
      </c>
      <c r="AX1517" s="13" t="s">
        <v>71</v>
      </c>
      <c r="AY1517" s="205" t="s">
        <v>136</v>
      </c>
    </row>
    <row r="1518" spans="2:51" s="13" customFormat="1" ht="11.25">
      <c r="B1518" s="194"/>
      <c r="C1518" s="195"/>
      <c r="D1518" s="196" t="s">
        <v>157</v>
      </c>
      <c r="E1518" s="197" t="s">
        <v>19</v>
      </c>
      <c r="F1518" s="198" t="s">
        <v>408</v>
      </c>
      <c r="G1518" s="195"/>
      <c r="H1518" s="199">
        <v>7.06</v>
      </c>
      <c r="I1518" s="200"/>
      <c r="J1518" s="195"/>
      <c r="K1518" s="195"/>
      <c r="L1518" s="201"/>
      <c r="M1518" s="202"/>
      <c r="N1518" s="203"/>
      <c r="O1518" s="203"/>
      <c r="P1518" s="203"/>
      <c r="Q1518" s="203"/>
      <c r="R1518" s="203"/>
      <c r="S1518" s="203"/>
      <c r="T1518" s="204"/>
      <c r="AT1518" s="205" t="s">
        <v>157</v>
      </c>
      <c r="AU1518" s="205" t="s">
        <v>81</v>
      </c>
      <c r="AV1518" s="13" t="s">
        <v>81</v>
      </c>
      <c r="AW1518" s="13" t="s">
        <v>32</v>
      </c>
      <c r="AX1518" s="13" t="s">
        <v>71</v>
      </c>
      <c r="AY1518" s="205" t="s">
        <v>136</v>
      </c>
    </row>
    <row r="1519" spans="2:51" s="13" customFormat="1" ht="11.25">
      <c r="B1519" s="194"/>
      <c r="C1519" s="195"/>
      <c r="D1519" s="196" t="s">
        <v>157</v>
      </c>
      <c r="E1519" s="197" t="s">
        <v>19</v>
      </c>
      <c r="F1519" s="198" t="s">
        <v>266</v>
      </c>
      <c r="G1519" s="195"/>
      <c r="H1519" s="199">
        <v>14.94</v>
      </c>
      <c r="I1519" s="200"/>
      <c r="J1519" s="195"/>
      <c r="K1519" s="195"/>
      <c r="L1519" s="201"/>
      <c r="M1519" s="202"/>
      <c r="N1519" s="203"/>
      <c r="O1519" s="203"/>
      <c r="P1519" s="203"/>
      <c r="Q1519" s="203"/>
      <c r="R1519" s="203"/>
      <c r="S1519" s="203"/>
      <c r="T1519" s="204"/>
      <c r="AT1519" s="205" t="s">
        <v>157</v>
      </c>
      <c r="AU1519" s="205" t="s">
        <v>81</v>
      </c>
      <c r="AV1519" s="13" t="s">
        <v>81</v>
      </c>
      <c r="AW1519" s="13" t="s">
        <v>32</v>
      </c>
      <c r="AX1519" s="13" t="s">
        <v>71</v>
      </c>
      <c r="AY1519" s="205" t="s">
        <v>136</v>
      </c>
    </row>
    <row r="1520" spans="2:51" s="13" customFormat="1" ht="11.25">
      <c r="B1520" s="194"/>
      <c r="C1520" s="195"/>
      <c r="D1520" s="196" t="s">
        <v>157</v>
      </c>
      <c r="E1520" s="197" t="s">
        <v>19</v>
      </c>
      <c r="F1520" s="198" t="s">
        <v>409</v>
      </c>
      <c r="G1520" s="195"/>
      <c r="H1520" s="199">
        <v>66.158000000000001</v>
      </c>
      <c r="I1520" s="200"/>
      <c r="J1520" s="195"/>
      <c r="K1520" s="195"/>
      <c r="L1520" s="201"/>
      <c r="M1520" s="202"/>
      <c r="N1520" s="203"/>
      <c r="O1520" s="203"/>
      <c r="P1520" s="203"/>
      <c r="Q1520" s="203"/>
      <c r="R1520" s="203"/>
      <c r="S1520" s="203"/>
      <c r="T1520" s="204"/>
      <c r="AT1520" s="205" t="s">
        <v>157</v>
      </c>
      <c r="AU1520" s="205" t="s">
        <v>81</v>
      </c>
      <c r="AV1520" s="13" t="s">
        <v>81</v>
      </c>
      <c r="AW1520" s="13" t="s">
        <v>32</v>
      </c>
      <c r="AX1520" s="13" t="s">
        <v>71</v>
      </c>
      <c r="AY1520" s="205" t="s">
        <v>136</v>
      </c>
    </row>
    <row r="1521" spans="2:51" s="13" customFormat="1" ht="11.25">
      <c r="B1521" s="194"/>
      <c r="C1521" s="195"/>
      <c r="D1521" s="196" t="s">
        <v>157</v>
      </c>
      <c r="E1521" s="197" t="s">
        <v>19</v>
      </c>
      <c r="F1521" s="198" t="s">
        <v>1990</v>
      </c>
      <c r="G1521" s="195"/>
      <c r="H1521" s="199">
        <v>-2.3879999999999999</v>
      </c>
      <c r="I1521" s="200"/>
      <c r="J1521" s="195"/>
      <c r="K1521" s="195"/>
      <c r="L1521" s="201"/>
      <c r="M1521" s="202"/>
      <c r="N1521" s="203"/>
      <c r="O1521" s="203"/>
      <c r="P1521" s="203"/>
      <c r="Q1521" s="203"/>
      <c r="R1521" s="203"/>
      <c r="S1521" s="203"/>
      <c r="T1521" s="204"/>
      <c r="AT1521" s="205" t="s">
        <v>157</v>
      </c>
      <c r="AU1521" s="205" t="s">
        <v>81</v>
      </c>
      <c r="AV1521" s="13" t="s">
        <v>81</v>
      </c>
      <c r="AW1521" s="13" t="s">
        <v>32</v>
      </c>
      <c r="AX1521" s="13" t="s">
        <v>71</v>
      </c>
      <c r="AY1521" s="205" t="s">
        <v>136</v>
      </c>
    </row>
    <row r="1522" spans="2:51" s="13" customFormat="1" ht="11.25">
      <c r="B1522" s="194"/>
      <c r="C1522" s="195"/>
      <c r="D1522" s="196" t="s">
        <v>157</v>
      </c>
      <c r="E1522" s="197" t="s">
        <v>19</v>
      </c>
      <c r="F1522" s="198" t="s">
        <v>359</v>
      </c>
      <c r="G1522" s="195"/>
      <c r="H1522" s="199">
        <v>1.21</v>
      </c>
      <c r="I1522" s="200"/>
      <c r="J1522" s="195"/>
      <c r="K1522" s="195"/>
      <c r="L1522" s="201"/>
      <c r="M1522" s="202"/>
      <c r="N1522" s="203"/>
      <c r="O1522" s="203"/>
      <c r="P1522" s="203"/>
      <c r="Q1522" s="203"/>
      <c r="R1522" s="203"/>
      <c r="S1522" s="203"/>
      <c r="T1522" s="204"/>
      <c r="AT1522" s="205" t="s">
        <v>157</v>
      </c>
      <c r="AU1522" s="205" t="s">
        <v>81</v>
      </c>
      <c r="AV1522" s="13" t="s">
        <v>81</v>
      </c>
      <c r="AW1522" s="13" t="s">
        <v>32</v>
      </c>
      <c r="AX1522" s="13" t="s">
        <v>71</v>
      </c>
      <c r="AY1522" s="205" t="s">
        <v>136</v>
      </c>
    </row>
    <row r="1523" spans="2:51" s="13" customFormat="1" ht="11.25">
      <c r="B1523" s="194"/>
      <c r="C1523" s="195"/>
      <c r="D1523" s="196" t="s">
        <v>157</v>
      </c>
      <c r="E1523" s="197" t="s">
        <v>19</v>
      </c>
      <c r="F1523" s="198" t="s">
        <v>411</v>
      </c>
      <c r="G1523" s="195"/>
      <c r="H1523" s="199">
        <v>9</v>
      </c>
      <c r="I1523" s="200"/>
      <c r="J1523" s="195"/>
      <c r="K1523" s="195"/>
      <c r="L1523" s="201"/>
      <c r="M1523" s="202"/>
      <c r="N1523" s="203"/>
      <c r="O1523" s="203"/>
      <c r="P1523" s="203"/>
      <c r="Q1523" s="203"/>
      <c r="R1523" s="203"/>
      <c r="S1523" s="203"/>
      <c r="T1523" s="204"/>
      <c r="AT1523" s="205" t="s">
        <v>157</v>
      </c>
      <c r="AU1523" s="205" t="s">
        <v>81</v>
      </c>
      <c r="AV1523" s="13" t="s">
        <v>81</v>
      </c>
      <c r="AW1523" s="13" t="s">
        <v>32</v>
      </c>
      <c r="AX1523" s="13" t="s">
        <v>71</v>
      </c>
      <c r="AY1523" s="205" t="s">
        <v>136</v>
      </c>
    </row>
    <row r="1524" spans="2:51" s="13" customFormat="1" ht="11.25">
      <c r="B1524" s="194"/>
      <c r="C1524" s="195"/>
      <c r="D1524" s="196" t="s">
        <v>157</v>
      </c>
      <c r="E1524" s="197" t="s">
        <v>19</v>
      </c>
      <c r="F1524" s="198" t="s">
        <v>412</v>
      </c>
      <c r="G1524" s="195"/>
      <c r="H1524" s="199">
        <v>51.972000000000001</v>
      </c>
      <c r="I1524" s="200"/>
      <c r="J1524" s="195"/>
      <c r="K1524" s="195"/>
      <c r="L1524" s="201"/>
      <c r="M1524" s="202"/>
      <c r="N1524" s="203"/>
      <c r="O1524" s="203"/>
      <c r="P1524" s="203"/>
      <c r="Q1524" s="203"/>
      <c r="R1524" s="203"/>
      <c r="S1524" s="203"/>
      <c r="T1524" s="204"/>
      <c r="AT1524" s="205" t="s">
        <v>157</v>
      </c>
      <c r="AU1524" s="205" t="s">
        <v>81</v>
      </c>
      <c r="AV1524" s="13" t="s">
        <v>81</v>
      </c>
      <c r="AW1524" s="13" t="s">
        <v>32</v>
      </c>
      <c r="AX1524" s="13" t="s">
        <v>71</v>
      </c>
      <c r="AY1524" s="205" t="s">
        <v>136</v>
      </c>
    </row>
    <row r="1525" spans="2:51" s="13" customFormat="1" ht="11.25">
      <c r="B1525" s="194"/>
      <c r="C1525" s="195"/>
      <c r="D1525" s="196" t="s">
        <v>157</v>
      </c>
      <c r="E1525" s="197" t="s">
        <v>19</v>
      </c>
      <c r="F1525" s="198" t="s">
        <v>1991</v>
      </c>
      <c r="G1525" s="195"/>
      <c r="H1525" s="199">
        <v>-10.592000000000001</v>
      </c>
      <c r="I1525" s="200"/>
      <c r="J1525" s="195"/>
      <c r="K1525" s="195"/>
      <c r="L1525" s="201"/>
      <c r="M1525" s="202"/>
      <c r="N1525" s="203"/>
      <c r="O1525" s="203"/>
      <c r="P1525" s="203"/>
      <c r="Q1525" s="203"/>
      <c r="R1525" s="203"/>
      <c r="S1525" s="203"/>
      <c r="T1525" s="204"/>
      <c r="AT1525" s="205" t="s">
        <v>157</v>
      </c>
      <c r="AU1525" s="205" t="s">
        <v>81</v>
      </c>
      <c r="AV1525" s="13" t="s">
        <v>81</v>
      </c>
      <c r="AW1525" s="13" t="s">
        <v>32</v>
      </c>
      <c r="AX1525" s="13" t="s">
        <v>71</v>
      </c>
      <c r="AY1525" s="205" t="s">
        <v>136</v>
      </c>
    </row>
    <row r="1526" spans="2:51" s="13" customFormat="1" ht="11.25">
      <c r="B1526" s="194"/>
      <c r="C1526" s="195"/>
      <c r="D1526" s="196" t="s">
        <v>157</v>
      </c>
      <c r="E1526" s="197" t="s">
        <v>19</v>
      </c>
      <c r="F1526" s="198" t="s">
        <v>414</v>
      </c>
      <c r="G1526" s="195"/>
      <c r="H1526" s="199">
        <v>5.2949999999999999</v>
      </c>
      <c r="I1526" s="200"/>
      <c r="J1526" s="195"/>
      <c r="K1526" s="195"/>
      <c r="L1526" s="201"/>
      <c r="M1526" s="202"/>
      <c r="N1526" s="203"/>
      <c r="O1526" s="203"/>
      <c r="P1526" s="203"/>
      <c r="Q1526" s="203"/>
      <c r="R1526" s="203"/>
      <c r="S1526" s="203"/>
      <c r="T1526" s="204"/>
      <c r="AT1526" s="205" t="s">
        <v>157</v>
      </c>
      <c r="AU1526" s="205" t="s">
        <v>81</v>
      </c>
      <c r="AV1526" s="13" t="s">
        <v>81</v>
      </c>
      <c r="AW1526" s="13" t="s">
        <v>32</v>
      </c>
      <c r="AX1526" s="13" t="s">
        <v>71</v>
      </c>
      <c r="AY1526" s="205" t="s">
        <v>136</v>
      </c>
    </row>
    <row r="1527" spans="2:51" s="14" customFormat="1" ht="11.25">
      <c r="B1527" s="218"/>
      <c r="C1527" s="219"/>
      <c r="D1527" s="196" t="s">
        <v>157</v>
      </c>
      <c r="E1527" s="220" t="s">
        <v>19</v>
      </c>
      <c r="F1527" s="221" t="s">
        <v>415</v>
      </c>
      <c r="G1527" s="219"/>
      <c r="H1527" s="220" t="s">
        <v>19</v>
      </c>
      <c r="I1527" s="222"/>
      <c r="J1527" s="219"/>
      <c r="K1527" s="219"/>
      <c r="L1527" s="223"/>
      <c r="M1527" s="224"/>
      <c r="N1527" s="225"/>
      <c r="O1527" s="225"/>
      <c r="P1527" s="225"/>
      <c r="Q1527" s="225"/>
      <c r="R1527" s="225"/>
      <c r="S1527" s="225"/>
      <c r="T1527" s="226"/>
      <c r="AT1527" s="227" t="s">
        <v>157</v>
      </c>
      <c r="AU1527" s="227" t="s">
        <v>81</v>
      </c>
      <c r="AV1527" s="14" t="s">
        <v>79</v>
      </c>
      <c r="AW1527" s="14" t="s">
        <v>32</v>
      </c>
      <c r="AX1527" s="14" t="s">
        <v>71</v>
      </c>
      <c r="AY1527" s="227" t="s">
        <v>136</v>
      </c>
    </row>
    <row r="1528" spans="2:51" s="13" customFormat="1" ht="11.25">
      <c r="B1528" s="194"/>
      <c r="C1528" s="195"/>
      <c r="D1528" s="196" t="s">
        <v>157</v>
      </c>
      <c r="E1528" s="197" t="s">
        <v>19</v>
      </c>
      <c r="F1528" s="198" t="s">
        <v>416</v>
      </c>
      <c r="G1528" s="195"/>
      <c r="H1528" s="199">
        <v>118.428</v>
      </c>
      <c r="I1528" s="200"/>
      <c r="J1528" s="195"/>
      <c r="K1528" s="195"/>
      <c r="L1528" s="201"/>
      <c r="M1528" s="202"/>
      <c r="N1528" s="203"/>
      <c r="O1528" s="203"/>
      <c r="P1528" s="203"/>
      <c r="Q1528" s="203"/>
      <c r="R1528" s="203"/>
      <c r="S1528" s="203"/>
      <c r="T1528" s="204"/>
      <c r="AT1528" s="205" t="s">
        <v>157</v>
      </c>
      <c r="AU1528" s="205" t="s">
        <v>81</v>
      </c>
      <c r="AV1528" s="13" t="s">
        <v>81</v>
      </c>
      <c r="AW1528" s="13" t="s">
        <v>32</v>
      </c>
      <c r="AX1528" s="13" t="s">
        <v>71</v>
      </c>
      <c r="AY1528" s="205" t="s">
        <v>136</v>
      </c>
    </row>
    <row r="1529" spans="2:51" s="13" customFormat="1" ht="33.75">
      <c r="B1529" s="194"/>
      <c r="C1529" s="195"/>
      <c r="D1529" s="196" t="s">
        <v>157</v>
      </c>
      <c r="E1529" s="197" t="s">
        <v>19</v>
      </c>
      <c r="F1529" s="198" t="s">
        <v>1992</v>
      </c>
      <c r="G1529" s="195"/>
      <c r="H1529" s="199">
        <v>-19.553999999999998</v>
      </c>
      <c r="I1529" s="200"/>
      <c r="J1529" s="195"/>
      <c r="K1529" s="195"/>
      <c r="L1529" s="201"/>
      <c r="M1529" s="202"/>
      <c r="N1529" s="203"/>
      <c r="O1529" s="203"/>
      <c r="P1529" s="203"/>
      <c r="Q1529" s="203"/>
      <c r="R1529" s="203"/>
      <c r="S1529" s="203"/>
      <c r="T1529" s="204"/>
      <c r="AT1529" s="205" t="s">
        <v>157</v>
      </c>
      <c r="AU1529" s="205" t="s">
        <v>81</v>
      </c>
      <c r="AV1529" s="13" t="s">
        <v>81</v>
      </c>
      <c r="AW1529" s="13" t="s">
        <v>32</v>
      </c>
      <c r="AX1529" s="13" t="s">
        <v>71</v>
      </c>
      <c r="AY1529" s="205" t="s">
        <v>136</v>
      </c>
    </row>
    <row r="1530" spans="2:51" s="13" customFormat="1" ht="11.25">
      <c r="B1530" s="194"/>
      <c r="C1530" s="195"/>
      <c r="D1530" s="196" t="s">
        <v>157</v>
      </c>
      <c r="E1530" s="197" t="s">
        <v>19</v>
      </c>
      <c r="F1530" s="198" t="s">
        <v>418</v>
      </c>
      <c r="G1530" s="195"/>
      <c r="H1530" s="199">
        <v>4.84</v>
      </c>
      <c r="I1530" s="200"/>
      <c r="J1530" s="195"/>
      <c r="K1530" s="195"/>
      <c r="L1530" s="201"/>
      <c r="M1530" s="202"/>
      <c r="N1530" s="203"/>
      <c r="O1530" s="203"/>
      <c r="P1530" s="203"/>
      <c r="Q1530" s="203"/>
      <c r="R1530" s="203"/>
      <c r="S1530" s="203"/>
      <c r="T1530" s="204"/>
      <c r="AT1530" s="205" t="s">
        <v>157</v>
      </c>
      <c r="AU1530" s="205" t="s">
        <v>81</v>
      </c>
      <c r="AV1530" s="13" t="s">
        <v>81</v>
      </c>
      <c r="AW1530" s="13" t="s">
        <v>32</v>
      </c>
      <c r="AX1530" s="13" t="s">
        <v>71</v>
      </c>
      <c r="AY1530" s="205" t="s">
        <v>136</v>
      </c>
    </row>
    <row r="1531" spans="2:51" s="13" customFormat="1" ht="11.25">
      <c r="B1531" s="194"/>
      <c r="C1531" s="195"/>
      <c r="D1531" s="196" t="s">
        <v>157</v>
      </c>
      <c r="E1531" s="197" t="s">
        <v>19</v>
      </c>
      <c r="F1531" s="198" t="s">
        <v>269</v>
      </c>
      <c r="G1531" s="195"/>
      <c r="H1531" s="199">
        <v>6.67</v>
      </c>
      <c r="I1531" s="200"/>
      <c r="J1531" s="195"/>
      <c r="K1531" s="195"/>
      <c r="L1531" s="201"/>
      <c r="M1531" s="202"/>
      <c r="N1531" s="203"/>
      <c r="O1531" s="203"/>
      <c r="P1531" s="203"/>
      <c r="Q1531" s="203"/>
      <c r="R1531" s="203"/>
      <c r="S1531" s="203"/>
      <c r="T1531" s="204"/>
      <c r="AT1531" s="205" t="s">
        <v>157</v>
      </c>
      <c r="AU1531" s="205" t="s">
        <v>81</v>
      </c>
      <c r="AV1531" s="13" t="s">
        <v>81</v>
      </c>
      <c r="AW1531" s="13" t="s">
        <v>32</v>
      </c>
      <c r="AX1531" s="13" t="s">
        <v>71</v>
      </c>
      <c r="AY1531" s="205" t="s">
        <v>136</v>
      </c>
    </row>
    <row r="1532" spans="2:51" s="13" customFormat="1" ht="11.25">
      <c r="B1532" s="194"/>
      <c r="C1532" s="195"/>
      <c r="D1532" s="196" t="s">
        <v>157</v>
      </c>
      <c r="E1532" s="197" t="s">
        <v>19</v>
      </c>
      <c r="F1532" s="198" t="s">
        <v>419</v>
      </c>
      <c r="G1532" s="195"/>
      <c r="H1532" s="199">
        <v>46.051000000000002</v>
      </c>
      <c r="I1532" s="200"/>
      <c r="J1532" s="195"/>
      <c r="K1532" s="195"/>
      <c r="L1532" s="201"/>
      <c r="M1532" s="202"/>
      <c r="N1532" s="203"/>
      <c r="O1532" s="203"/>
      <c r="P1532" s="203"/>
      <c r="Q1532" s="203"/>
      <c r="R1532" s="203"/>
      <c r="S1532" s="203"/>
      <c r="T1532" s="204"/>
      <c r="AT1532" s="205" t="s">
        <v>157</v>
      </c>
      <c r="AU1532" s="205" t="s">
        <v>81</v>
      </c>
      <c r="AV1532" s="13" t="s">
        <v>81</v>
      </c>
      <c r="AW1532" s="13" t="s">
        <v>32</v>
      </c>
      <c r="AX1532" s="13" t="s">
        <v>71</v>
      </c>
      <c r="AY1532" s="205" t="s">
        <v>136</v>
      </c>
    </row>
    <row r="1533" spans="2:51" s="13" customFormat="1" ht="11.25">
      <c r="B1533" s="194"/>
      <c r="C1533" s="195"/>
      <c r="D1533" s="196" t="s">
        <v>157</v>
      </c>
      <c r="E1533" s="197" t="s">
        <v>19</v>
      </c>
      <c r="F1533" s="198" t="s">
        <v>1993</v>
      </c>
      <c r="G1533" s="195"/>
      <c r="H1533" s="199">
        <v>-0.749</v>
      </c>
      <c r="I1533" s="200"/>
      <c r="J1533" s="195"/>
      <c r="K1533" s="195"/>
      <c r="L1533" s="201"/>
      <c r="M1533" s="202"/>
      <c r="N1533" s="203"/>
      <c r="O1533" s="203"/>
      <c r="P1533" s="203"/>
      <c r="Q1533" s="203"/>
      <c r="R1533" s="203"/>
      <c r="S1533" s="203"/>
      <c r="T1533" s="204"/>
      <c r="AT1533" s="205" t="s">
        <v>157</v>
      </c>
      <c r="AU1533" s="205" t="s">
        <v>81</v>
      </c>
      <c r="AV1533" s="13" t="s">
        <v>81</v>
      </c>
      <c r="AW1533" s="13" t="s">
        <v>32</v>
      </c>
      <c r="AX1533" s="13" t="s">
        <v>71</v>
      </c>
      <c r="AY1533" s="205" t="s">
        <v>136</v>
      </c>
    </row>
    <row r="1534" spans="2:51" s="13" customFormat="1" ht="11.25">
      <c r="B1534" s="194"/>
      <c r="C1534" s="195"/>
      <c r="D1534" s="196" t="s">
        <v>157</v>
      </c>
      <c r="E1534" s="197" t="s">
        <v>19</v>
      </c>
      <c r="F1534" s="198" t="s">
        <v>359</v>
      </c>
      <c r="G1534" s="195"/>
      <c r="H1534" s="199">
        <v>1.21</v>
      </c>
      <c r="I1534" s="200"/>
      <c r="J1534" s="195"/>
      <c r="K1534" s="195"/>
      <c r="L1534" s="201"/>
      <c r="M1534" s="202"/>
      <c r="N1534" s="203"/>
      <c r="O1534" s="203"/>
      <c r="P1534" s="203"/>
      <c r="Q1534" s="203"/>
      <c r="R1534" s="203"/>
      <c r="S1534" s="203"/>
      <c r="T1534" s="204"/>
      <c r="AT1534" s="205" t="s">
        <v>157</v>
      </c>
      <c r="AU1534" s="205" t="s">
        <v>81</v>
      </c>
      <c r="AV1534" s="13" t="s">
        <v>81</v>
      </c>
      <c r="AW1534" s="13" t="s">
        <v>32</v>
      </c>
      <c r="AX1534" s="13" t="s">
        <v>71</v>
      </c>
      <c r="AY1534" s="205" t="s">
        <v>136</v>
      </c>
    </row>
    <row r="1535" spans="2:51" s="13" customFormat="1" ht="11.25">
      <c r="B1535" s="194"/>
      <c r="C1535" s="195"/>
      <c r="D1535" s="196" t="s">
        <v>157</v>
      </c>
      <c r="E1535" s="197" t="s">
        <v>19</v>
      </c>
      <c r="F1535" s="198" t="s">
        <v>270</v>
      </c>
      <c r="G1535" s="195"/>
      <c r="H1535" s="199">
        <v>2.65</v>
      </c>
      <c r="I1535" s="200"/>
      <c r="J1535" s="195"/>
      <c r="K1535" s="195"/>
      <c r="L1535" s="201"/>
      <c r="M1535" s="202"/>
      <c r="N1535" s="203"/>
      <c r="O1535" s="203"/>
      <c r="P1535" s="203"/>
      <c r="Q1535" s="203"/>
      <c r="R1535" s="203"/>
      <c r="S1535" s="203"/>
      <c r="T1535" s="204"/>
      <c r="AT1535" s="205" t="s">
        <v>157</v>
      </c>
      <c r="AU1535" s="205" t="s">
        <v>81</v>
      </c>
      <c r="AV1535" s="13" t="s">
        <v>81</v>
      </c>
      <c r="AW1535" s="13" t="s">
        <v>32</v>
      </c>
      <c r="AX1535" s="13" t="s">
        <v>71</v>
      </c>
      <c r="AY1535" s="205" t="s">
        <v>136</v>
      </c>
    </row>
    <row r="1536" spans="2:51" s="13" customFormat="1" ht="11.25">
      <c r="B1536" s="194"/>
      <c r="C1536" s="195"/>
      <c r="D1536" s="196" t="s">
        <v>157</v>
      </c>
      <c r="E1536" s="197" t="s">
        <v>19</v>
      </c>
      <c r="F1536" s="198" t="s">
        <v>420</v>
      </c>
      <c r="G1536" s="195"/>
      <c r="H1536" s="199">
        <v>18.187999999999999</v>
      </c>
      <c r="I1536" s="200"/>
      <c r="J1536" s="195"/>
      <c r="K1536" s="195"/>
      <c r="L1536" s="201"/>
      <c r="M1536" s="202"/>
      <c r="N1536" s="203"/>
      <c r="O1536" s="203"/>
      <c r="P1536" s="203"/>
      <c r="Q1536" s="203"/>
      <c r="R1536" s="203"/>
      <c r="S1536" s="203"/>
      <c r="T1536" s="204"/>
      <c r="AT1536" s="205" t="s">
        <v>157</v>
      </c>
      <c r="AU1536" s="205" t="s">
        <v>81</v>
      </c>
      <c r="AV1536" s="13" t="s">
        <v>81</v>
      </c>
      <c r="AW1536" s="13" t="s">
        <v>32</v>
      </c>
      <c r="AX1536" s="13" t="s">
        <v>71</v>
      </c>
      <c r="AY1536" s="205" t="s">
        <v>136</v>
      </c>
    </row>
    <row r="1537" spans="1:65" s="14" customFormat="1" ht="11.25">
      <c r="B1537" s="218"/>
      <c r="C1537" s="219"/>
      <c r="D1537" s="196" t="s">
        <v>157</v>
      </c>
      <c r="E1537" s="220" t="s">
        <v>19</v>
      </c>
      <c r="F1537" s="221" t="s">
        <v>1994</v>
      </c>
      <c r="G1537" s="219"/>
      <c r="H1537" s="220" t="s">
        <v>19</v>
      </c>
      <c r="I1537" s="222"/>
      <c r="J1537" s="219"/>
      <c r="K1537" s="219"/>
      <c r="L1537" s="223"/>
      <c r="M1537" s="224"/>
      <c r="N1537" s="225"/>
      <c r="O1537" s="225"/>
      <c r="P1537" s="225"/>
      <c r="Q1537" s="225"/>
      <c r="R1537" s="225"/>
      <c r="S1537" s="225"/>
      <c r="T1537" s="226"/>
      <c r="AT1537" s="227" t="s">
        <v>157</v>
      </c>
      <c r="AU1537" s="227" t="s">
        <v>81</v>
      </c>
      <c r="AV1537" s="14" t="s">
        <v>79</v>
      </c>
      <c r="AW1537" s="14" t="s">
        <v>32</v>
      </c>
      <c r="AX1537" s="14" t="s">
        <v>71</v>
      </c>
      <c r="AY1537" s="227" t="s">
        <v>136</v>
      </c>
    </row>
    <row r="1538" spans="1:65" s="13" customFormat="1" ht="11.25">
      <c r="B1538" s="194"/>
      <c r="C1538" s="195"/>
      <c r="D1538" s="196" t="s">
        <v>157</v>
      </c>
      <c r="E1538" s="197" t="s">
        <v>19</v>
      </c>
      <c r="F1538" s="198" t="s">
        <v>289</v>
      </c>
      <c r="G1538" s="195"/>
      <c r="H1538" s="199">
        <v>0</v>
      </c>
      <c r="I1538" s="200"/>
      <c r="J1538" s="195"/>
      <c r="K1538" s="195"/>
      <c r="L1538" s="201"/>
      <c r="M1538" s="202"/>
      <c r="N1538" s="203"/>
      <c r="O1538" s="203"/>
      <c r="P1538" s="203"/>
      <c r="Q1538" s="203"/>
      <c r="R1538" s="203"/>
      <c r="S1538" s="203"/>
      <c r="T1538" s="204"/>
      <c r="AT1538" s="205" t="s">
        <v>157</v>
      </c>
      <c r="AU1538" s="205" t="s">
        <v>81</v>
      </c>
      <c r="AV1538" s="13" t="s">
        <v>81</v>
      </c>
      <c r="AW1538" s="13" t="s">
        <v>32</v>
      </c>
      <c r="AX1538" s="13" t="s">
        <v>71</v>
      </c>
      <c r="AY1538" s="205" t="s">
        <v>136</v>
      </c>
    </row>
    <row r="1539" spans="1:65" s="13" customFormat="1" ht="11.25">
      <c r="B1539" s="194"/>
      <c r="C1539" s="195"/>
      <c r="D1539" s="196" t="s">
        <v>157</v>
      </c>
      <c r="E1539" s="197" t="s">
        <v>19</v>
      </c>
      <c r="F1539" s="198" t="s">
        <v>271</v>
      </c>
      <c r="G1539" s="195"/>
      <c r="H1539" s="199">
        <v>2.85</v>
      </c>
      <c r="I1539" s="200"/>
      <c r="J1539" s="195"/>
      <c r="K1539" s="195"/>
      <c r="L1539" s="201"/>
      <c r="M1539" s="202"/>
      <c r="N1539" s="203"/>
      <c r="O1539" s="203"/>
      <c r="P1539" s="203"/>
      <c r="Q1539" s="203"/>
      <c r="R1539" s="203"/>
      <c r="S1539" s="203"/>
      <c r="T1539" s="204"/>
      <c r="AT1539" s="205" t="s">
        <v>157</v>
      </c>
      <c r="AU1539" s="205" t="s">
        <v>81</v>
      </c>
      <c r="AV1539" s="13" t="s">
        <v>81</v>
      </c>
      <c r="AW1539" s="13" t="s">
        <v>32</v>
      </c>
      <c r="AX1539" s="13" t="s">
        <v>71</v>
      </c>
      <c r="AY1539" s="205" t="s">
        <v>136</v>
      </c>
    </row>
    <row r="1540" spans="1:65" s="13" customFormat="1" ht="11.25">
      <c r="B1540" s="194"/>
      <c r="C1540" s="195"/>
      <c r="D1540" s="196" t="s">
        <v>157</v>
      </c>
      <c r="E1540" s="197" t="s">
        <v>19</v>
      </c>
      <c r="F1540" s="198" t="s">
        <v>422</v>
      </c>
      <c r="G1540" s="195"/>
      <c r="H1540" s="199">
        <v>28.968</v>
      </c>
      <c r="I1540" s="200"/>
      <c r="J1540" s="195"/>
      <c r="K1540" s="195"/>
      <c r="L1540" s="201"/>
      <c r="M1540" s="202"/>
      <c r="N1540" s="203"/>
      <c r="O1540" s="203"/>
      <c r="P1540" s="203"/>
      <c r="Q1540" s="203"/>
      <c r="R1540" s="203"/>
      <c r="S1540" s="203"/>
      <c r="T1540" s="204"/>
      <c r="AT1540" s="205" t="s">
        <v>157</v>
      </c>
      <c r="AU1540" s="205" t="s">
        <v>81</v>
      </c>
      <c r="AV1540" s="13" t="s">
        <v>81</v>
      </c>
      <c r="AW1540" s="13" t="s">
        <v>32</v>
      </c>
      <c r="AX1540" s="13" t="s">
        <v>71</v>
      </c>
      <c r="AY1540" s="205" t="s">
        <v>136</v>
      </c>
    </row>
    <row r="1541" spans="1:65" s="14" customFormat="1" ht="11.25">
      <c r="B1541" s="218"/>
      <c r="C1541" s="219"/>
      <c r="D1541" s="196" t="s">
        <v>157</v>
      </c>
      <c r="E1541" s="220" t="s">
        <v>19</v>
      </c>
      <c r="F1541" s="221" t="s">
        <v>1954</v>
      </c>
      <c r="G1541" s="219"/>
      <c r="H1541" s="220" t="s">
        <v>19</v>
      </c>
      <c r="I1541" s="222"/>
      <c r="J1541" s="219"/>
      <c r="K1541" s="219"/>
      <c r="L1541" s="223"/>
      <c r="M1541" s="224"/>
      <c r="N1541" s="225"/>
      <c r="O1541" s="225"/>
      <c r="P1541" s="225"/>
      <c r="Q1541" s="225"/>
      <c r="R1541" s="225"/>
      <c r="S1541" s="225"/>
      <c r="T1541" s="226"/>
      <c r="AT1541" s="227" t="s">
        <v>157</v>
      </c>
      <c r="AU1541" s="227" t="s">
        <v>81</v>
      </c>
      <c r="AV1541" s="14" t="s">
        <v>79</v>
      </c>
      <c r="AW1541" s="14" t="s">
        <v>32</v>
      </c>
      <c r="AX1541" s="14" t="s">
        <v>71</v>
      </c>
      <c r="AY1541" s="227" t="s">
        <v>136</v>
      </c>
    </row>
    <row r="1542" spans="1:65" s="13" customFormat="1" ht="11.25">
      <c r="B1542" s="194"/>
      <c r="C1542" s="195"/>
      <c r="D1542" s="196" t="s">
        <v>157</v>
      </c>
      <c r="E1542" s="197" t="s">
        <v>19</v>
      </c>
      <c r="F1542" s="198" t="s">
        <v>289</v>
      </c>
      <c r="G1542" s="195"/>
      <c r="H1542" s="199">
        <v>0</v>
      </c>
      <c r="I1542" s="200"/>
      <c r="J1542" s="195"/>
      <c r="K1542" s="195"/>
      <c r="L1542" s="201"/>
      <c r="M1542" s="202"/>
      <c r="N1542" s="203"/>
      <c r="O1542" s="203"/>
      <c r="P1542" s="203"/>
      <c r="Q1542" s="203"/>
      <c r="R1542" s="203"/>
      <c r="S1542" s="203"/>
      <c r="T1542" s="204"/>
      <c r="AT1542" s="205" t="s">
        <v>157</v>
      </c>
      <c r="AU1542" s="205" t="s">
        <v>81</v>
      </c>
      <c r="AV1542" s="13" t="s">
        <v>81</v>
      </c>
      <c r="AW1542" s="13" t="s">
        <v>32</v>
      </c>
      <c r="AX1542" s="13" t="s">
        <v>71</v>
      </c>
      <c r="AY1542" s="205" t="s">
        <v>136</v>
      </c>
    </row>
    <row r="1543" spans="1:65" s="14" customFormat="1" ht="11.25">
      <c r="B1543" s="218"/>
      <c r="C1543" s="219"/>
      <c r="D1543" s="196" t="s">
        <v>157</v>
      </c>
      <c r="E1543" s="220" t="s">
        <v>19</v>
      </c>
      <c r="F1543" s="221" t="s">
        <v>423</v>
      </c>
      <c r="G1543" s="219"/>
      <c r="H1543" s="220" t="s">
        <v>19</v>
      </c>
      <c r="I1543" s="222"/>
      <c r="J1543" s="219"/>
      <c r="K1543" s="219"/>
      <c r="L1543" s="223"/>
      <c r="M1543" s="224"/>
      <c r="N1543" s="225"/>
      <c r="O1543" s="225"/>
      <c r="P1543" s="225"/>
      <c r="Q1543" s="225"/>
      <c r="R1543" s="225"/>
      <c r="S1543" s="225"/>
      <c r="T1543" s="226"/>
      <c r="AT1543" s="227" t="s">
        <v>157</v>
      </c>
      <c r="AU1543" s="227" t="s">
        <v>81</v>
      </c>
      <c r="AV1543" s="14" t="s">
        <v>79</v>
      </c>
      <c r="AW1543" s="14" t="s">
        <v>32</v>
      </c>
      <c r="AX1543" s="14" t="s">
        <v>71</v>
      </c>
      <c r="AY1543" s="227" t="s">
        <v>136</v>
      </c>
    </row>
    <row r="1544" spans="1:65" s="13" customFormat="1" ht="11.25">
      <c r="B1544" s="194"/>
      <c r="C1544" s="195"/>
      <c r="D1544" s="196" t="s">
        <v>157</v>
      </c>
      <c r="E1544" s="197" t="s">
        <v>19</v>
      </c>
      <c r="F1544" s="198" t="s">
        <v>424</v>
      </c>
      <c r="G1544" s="195"/>
      <c r="H1544" s="199">
        <v>139.72800000000001</v>
      </c>
      <c r="I1544" s="200"/>
      <c r="J1544" s="195"/>
      <c r="K1544" s="195"/>
      <c r="L1544" s="201"/>
      <c r="M1544" s="202"/>
      <c r="N1544" s="203"/>
      <c r="O1544" s="203"/>
      <c r="P1544" s="203"/>
      <c r="Q1544" s="203"/>
      <c r="R1544" s="203"/>
      <c r="S1544" s="203"/>
      <c r="T1544" s="204"/>
      <c r="AT1544" s="205" t="s">
        <v>157</v>
      </c>
      <c r="AU1544" s="205" t="s">
        <v>81</v>
      </c>
      <c r="AV1544" s="13" t="s">
        <v>81</v>
      </c>
      <c r="AW1544" s="13" t="s">
        <v>32</v>
      </c>
      <c r="AX1544" s="13" t="s">
        <v>71</v>
      </c>
      <c r="AY1544" s="205" t="s">
        <v>136</v>
      </c>
    </row>
    <row r="1545" spans="1:65" s="13" customFormat="1" ht="11.25">
      <c r="B1545" s="194"/>
      <c r="C1545" s="195"/>
      <c r="D1545" s="196" t="s">
        <v>157</v>
      </c>
      <c r="E1545" s="197" t="s">
        <v>19</v>
      </c>
      <c r="F1545" s="198" t="s">
        <v>1995</v>
      </c>
      <c r="G1545" s="195"/>
      <c r="H1545" s="199">
        <v>-19.495999999999999</v>
      </c>
      <c r="I1545" s="200"/>
      <c r="J1545" s="195"/>
      <c r="K1545" s="195"/>
      <c r="L1545" s="201"/>
      <c r="M1545" s="202"/>
      <c r="N1545" s="203"/>
      <c r="O1545" s="203"/>
      <c r="P1545" s="203"/>
      <c r="Q1545" s="203"/>
      <c r="R1545" s="203"/>
      <c r="S1545" s="203"/>
      <c r="T1545" s="204"/>
      <c r="AT1545" s="205" t="s">
        <v>157</v>
      </c>
      <c r="AU1545" s="205" t="s">
        <v>81</v>
      </c>
      <c r="AV1545" s="13" t="s">
        <v>81</v>
      </c>
      <c r="AW1545" s="13" t="s">
        <v>32</v>
      </c>
      <c r="AX1545" s="13" t="s">
        <v>71</v>
      </c>
      <c r="AY1545" s="205" t="s">
        <v>136</v>
      </c>
    </row>
    <row r="1546" spans="1:65" s="13" customFormat="1" ht="11.25">
      <c r="B1546" s="194"/>
      <c r="C1546" s="195"/>
      <c r="D1546" s="196" t="s">
        <v>157</v>
      </c>
      <c r="E1546" s="197" t="s">
        <v>19</v>
      </c>
      <c r="F1546" s="198" t="s">
        <v>426</v>
      </c>
      <c r="G1546" s="195"/>
      <c r="H1546" s="199">
        <v>4.68</v>
      </c>
      <c r="I1546" s="200"/>
      <c r="J1546" s="195"/>
      <c r="K1546" s="195"/>
      <c r="L1546" s="201"/>
      <c r="M1546" s="202"/>
      <c r="N1546" s="203"/>
      <c r="O1546" s="203"/>
      <c r="P1546" s="203"/>
      <c r="Q1546" s="203"/>
      <c r="R1546" s="203"/>
      <c r="S1546" s="203"/>
      <c r="T1546" s="204"/>
      <c r="AT1546" s="205" t="s">
        <v>157</v>
      </c>
      <c r="AU1546" s="205" t="s">
        <v>81</v>
      </c>
      <c r="AV1546" s="13" t="s">
        <v>81</v>
      </c>
      <c r="AW1546" s="13" t="s">
        <v>32</v>
      </c>
      <c r="AX1546" s="13" t="s">
        <v>71</v>
      </c>
      <c r="AY1546" s="205" t="s">
        <v>136</v>
      </c>
    </row>
    <row r="1547" spans="1:65" s="2" customFormat="1" ht="24.2" customHeight="1">
      <c r="A1547" s="35"/>
      <c r="B1547" s="36"/>
      <c r="C1547" s="175" t="s">
        <v>1996</v>
      </c>
      <c r="D1547" s="175" t="s">
        <v>138</v>
      </c>
      <c r="E1547" s="176" t="s">
        <v>1997</v>
      </c>
      <c r="F1547" s="177" t="s">
        <v>1998</v>
      </c>
      <c r="G1547" s="178" t="s">
        <v>141</v>
      </c>
      <c r="H1547" s="179">
        <v>694.16399999999999</v>
      </c>
      <c r="I1547" s="180"/>
      <c r="J1547" s="181">
        <f>ROUND(I1547*H1547,2)</f>
        <v>0</v>
      </c>
      <c r="K1547" s="182"/>
      <c r="L1547" s="40"/>
      <c r="M1547" s="183" t="s">
        <v>19</v>
      </c>
      <c r="N1547" s="184" t="s">
        <v>42</v>
      </c>
      <c r="O1547" s="65"/>
      <c r="P1547" s="185">
        <f>O1547*H1547</f>
        <v>0</v>
      </c>
      <c r="Q1547" s="185">
        <v>0</v>
      </c>
      <c r="R1547" s="185">
        <f>Q1547*H1547</f>
        <v>0</v>
      </c>
      <c r="S1547" s="185">
        <v>0</v>
      </c>
      <c r="T1547" s="186">
        <f>S1547*H1547</f>
        <v>0</v>
      </c>
      <c r="U1547" s="35"/>
      <c r="V1547" s="35"/>
      <c r="W1547" s="35"/>
      <c r="X1547" s="35"/>
      <c r="Y1547" s="35"/>
      <c r="Z1547" s="35"/>
      <c r="AA1547" s="35"/>
      <c r="AB1547" s="35"/>
      <c r="AC1547" s="35"/>
      <c r="AD1547" s="35"/>
      <c r="AE1547" s="35"/>
      <c r="AR1547" s="187" t="s">
        <v>476</v>
      </c>
      <c r="AT1547" s="187" t="s">
        <v>138</v>
      </c>
      <c r="AU1547" s="187" t="s">
        <v>81</v>
      </c>
      <c r="AY1547" s="18" t="s">
        <v>136</v>
      </c>
      <c r="BE1547" s="188">
        <f>IF(N1547="základní",J1547,0)</f>
        <v>0</v>
      </c>
      <c r="BF1547" s="188">
        <f>IF(N1547="snížená",J1547,0)</f>
        <v>0</v>
      </c>
      <c r="BG1547" s="188">
        <f>IF(N1547="zákl. přenesená",J1547,0)</f>
        <v>0</v>
      </c>
      <c r="BH1547" s="188">
        <f>IF(N1547="sníž. přenesená",J1547,0)</f>
        <v>0</v>
      </c>
      <c r="BI1547" s="188">
        <f>IF(N1547="nulová",J1547,0)</f>
        <v>0</v>
      </c>
      <c r="BJ1547" s="18" t="s">
        <v>79</v>
      </c>
      <c r="BK1547" s="188">
        <f>ROUND(I1547*H1547,2)</f>
        <v>0</v>
      </c>
      <c r="BL1547" s="18" t="s">
        <v>476</v>
      </c>
      <c r="BM1547" s="187" t="s">
        <v>1999</v>
      </c>
    </row>
    <row r="1548" spans="1:65" s="2" customFormat="1" ht="11.25">
      <c r="A1548" s="35"/>
      <c r="B1548" s="36"/>
      <c r="C1548" s="37"/>
      <c r="D1548" s="189" t="s">
        <v>144</v>
      </c>
      <c r="E1548" s="37"/>
      <c r="F1548" s="190" t="s">
        <v>2000</v>
      </c>
      <c r="G1548" s="37"/>
      <c r="H1548" s="37"/>
      <c r="I1548" s="191"/>
      <c r="J1548" s="37"/>
      <c r="K1548" s="37"/>
      <c r="L1548" s="40"/>
      <c r="M1548" s="192"/>
      <c r="N1548" s="193"/>
      <c r="O1548" s="65"/>
      <c r="P1548" s="65"/>
      <c r="Q1548" s="65"/>
      <c r="R1548" s="65"/>
      <c r="S1548" s="65"/>
      <c r="T1548" s="66"/>
      <c r="U1548" s="35"/>
      <c r="V1548" s="35"/>
      <c r="W1548" s="35"/>
      <c r="X1548" s="35"/>
      <c r="Y1548" s="35"/>
      <c r="Z1548" s="35"/>
      <c r="AA1548" s="35"/>
      <c r="AB1548" s="35"/>
      <c r="AC1548" s="35"/>
      <c r="AD1548" s="35"/>
      <c r="AE1548" s="35"/>
      <c r="AT1548" s="18" t="s">
        <v>144</v>
      </c>
      <c r="AU1548" s="18" t="s">
        <v>81</v>
      </c>
    </row>
    <row r="1549" spans="1:65" s="2" customFormat="1" ht="24.2" customHeight="1">
      <c r="A1549" s="35"/>
      <c r="B1549" s="36"/>
      <c r="C1549" s="175" t="s">
        <v>2001</v>
      </c>
      <c r="D1549" s="175" t="s">
        <v>138</v>
      </c>
      <c r="E1549" s="176" t="s">
        <v>2002</v>
      </c>
      <c r="F1549" s="177" t="s">
        <v>2003</v>
      </c>
      <c r="G1549" s="178" t="s">
        <v>141</v>
      </c>
      <c r="H1549" s="179">
        <v>2848.098</v>
      </c>
      <c r="I1549" s="180"/>
      <c r="J1549" s="181">
        <f>ROUND(I1549*H1549,2)</f>
        <v>0</v>
      </c>
      <c r="K1549" s="182"/>
      <c r="L1549" s="40"/>
      <c r="M1549" s="183" t="s">
        <v>19</v>
      </c>
      <c r="N1549" s="184" t="s">
        <v>42</v>
      </c>
      <c r="O1549" s="65"/>
      <c r="P1549" s="185">
        <f>O1549*H1549</f>
        <v>0</v>
      </c>
      <c r="Q1549" s="185">
        <v>0</v>
      </c>
      <c r="R1549" s="185">
        <f>Q1549*H1549</f>
        <v>0</v>
      </c>
      <c r="S1549" s="185">
        <v>0</v>
      </c>
      <c r="T1549" s="186">
        <f>S1549*H1549</f>
        <v>0</v>
      </c>
      <c r="U1549" s="35"/>
      <c r="V1549" s="35"/>
      <c r="W1549" s="35"/>
      <c r="X1549" s="35"/>
      <c r="Y1549" s="35"/>
      <c r="Z1549" s="35"/>
      <c r="AA1549" s="35"/>
      <c r="AB1549" s="35"/>
      <c r="AC1549" s="35"/>
      <c r="AD1549" s="35"/>
      <c r="AE1549" s="35"/>
      <c r="AR1549" s="187" t="s">
        <v>476</v>
      </c>
      <c r="AT1549" s="187" t="s">
        <v>138</v>
      </c>
      <c r="AU1549" s="187" t="s">
        <v>81</v>
      </c>
      <c r="AY1549" s="18" t="s">
        <v>136</v>
      </c>
      <c r="BE1549" s="188">
        <f>IF(N1549="základní",J1549,0)</f>
        <v>0</v>
      </c>
      <c r="BF1549" s="188">
        <f>IF(N1549="snížená",J1549,0)</f>
        <v>0</v>
      </c>
      <c r="BG1549" s="188">
        <f>IF(N1549="zákl. přenesená",J1549,0)</f>
        <v>0</v>
      </c>
      <c r="BH1549" s="188">
        <f>IF(N1549="sníž. přenesená",J1549,0)</f>
        <v>0</v>
      </c>
      <c r="BI1549" s="188">
        <f>IF(N1549="nulová",J1549,0)</f>
        <v>0</v>
      </c>
      <c r="BJ1549" s="18" t="s">
        <v>79</v>
      </c>
      <c r="BK1549" s="188">
        <f>ROUND(I1549*H1549,2)</f>
        <v>0</v>
      </c>
      <c r="BL1549" s="18" t="s">
        <v>476</v>
      </c>
      <c r="BM1549" s="187" t="s">
        <v>2004</v>
      </c>
    </row>
    <row r="1550" spans="1:65" s="2" customFormat="1" ht="11.25">
      <c r="A1550" s="35"/>
      <c r="B1550" s="36"/>
      <c r="C1550" s="37"/>
      <c r="D1550" s="189" t="s">
        <v>144</v>
      </c>
      <c r="E1550" s="37"/>
      <c r="F1550" s="190" t="s">
        <v>2005</v>
      </c>
      <c r="G1550" s="37"/>
      <c r="H1550" s="37"/>
      <c r="I1550" s="191"/>
      <c r="J1550" s="37"/>
      <c r="K1550" s="37"/>
      <c r="L1550" s="40"/>
      <c r="M1550" s="192"/>
      <c r="N1550" s="193"/>
      <c r="O1550" s="65"/>
      <c r="P1550" s="65"/>
      <c r="Q1550" s="65"/>
      <c r="R1550" s="65"/>
      <c r="S1550" s="65"/>
      <c r="T1550" s="66"/>
      <c r="U1550" s="35"/>
      <c r="V1550" s="35"/>
      <c r="W1550" s="35"/>
      <c r="X1550" s="35"/>
      <c r="Y1550" s="35"/>
      <c r="Z1550" s="35"/>
      <c r="AA1550" s="35"/>
      <c r="AB1550" s="35"/>
      <c r="AC1550" s="35"/>
      <c r="AD1550" s="35"/>
      <c r="AE1550" s="35"/>
      <c r="AT1550" s="18" t="s">
        <v>144</v>
      </c>
      <c r="AU1550" s="18" t="s">
        <v>81</v>
      </c>
    </row>
    <row r="1551" spans="1:65" s="2" customFormat="1" ht="33" customHeight="1">
      <c r="A1551" s="35"/>
      <c r="B1551" s="36"/>
      <c r="C1551" s="175" t="s">
        <v>2006</v>
      </c>
      <c r="D1551" s="175" t="s">
        <v>138</v>
      </c>
      <c r="E1551" s="176" t="s">
        <v>2007</v>
      </c>
      <c r="F1551" s="177" t="s">
        <v>2008</v>
      </c>
      <c r="G1551" s="178" t="s">
        <v>141</v>
      </c>
      <c r="H1551" s="179">
        <v>694.16399999999999</v>
      </c>
      <c r="I1551" s="180"/>
      <c r="J1551" s="181">
        <f>ROUND(I1551*H1551,2)</f>
        <v>0</v>
      </c>
      <c r="K1551" s="182"/>
      <c r="L1551" s="40"/>
      <c r="M1551" s="183" t="s">
        <v>19</v>
      </c>
      <c r="N1551" s="184" t="s">
        <v>42</v>
      </c>
      <c r="O1551" s="65"/>
      <c r="P1551" s="185">
        <f>O1551*H1551</f>
        <v>0</v>
      </c>
      <c r="Q1551" s="185">
        <v>2.05E-4</v>
      </c>
      <c r="R1551" s="185">
        <f>Q1551*H1551</f>
        <v>0.14230361999999999</v>
      </c>
      <c r="S1551" s="185">
        <v>0</v>
      </c>
      <c r="T1551" s="186">
        <f>S1551*H1551</f>
        <v>0</v>
      </c>
      <c r="U1551" s="35"/>
      <c r="V1551" s="35"/>
      <c r="W1551" s="35"/>
      <c r="X1551" s="35"/>
      <c r="Y1551" s="35"/>
      <c r="Z1551" s="35"/>
      <c r="AA1551" s="35"/>
      <c r="AB1551" s="35"/>
      <c r="AC1551" s="35"/>
      <c r="AD1551" s="35"/>
      <c r="AE1551" s="35"/>
      <c r="AR1551" s="187" t="s">
        <v>476</v>
      </c>
      <c r="AT1551" s="187" t="s">
        <v>138</v>
      </c>
      <c r="AU1551" s="187" t="s">
        <v>81</v>
      </c>
      <c r="AY1551" s="18" t="s">
        <v>136</v>
      </c>
      <c r="BE1551" s="188">
        <f>IF(N1551="základní",J1551,0)</f>
        <v>0</v>
      </c>
      <c r="BF1551" s="188">
        <f>IF(N1551="snížená",J1551,0)</f>
        <v>0</v>
      </c>
      <c r="BG1551" s="188">
        <f>IF(N1551="zákl. přenesená",J1551,0)</f>
        <v>0</v>
      </c>
      <c r="BH1551" s="188">
        <f>IF(N1551="sníž. přenesená",J1551,0)</f>
        <v>0</v>
      </c>
      <c r="BI1551" s="188">
        <f>IF(N1551="nulová",J1551,0)</f>
        <v>0</v>
      </c>
      <c r="BJ1551" s="18" t="s">
        <v>79</v>
      </c>
      <c r="BK1551" s="188">
        <f>ROUND(I1551*H1551,2)</f>
        <v>0</v>
      </c>
      <c r="BL1551" s="18" t="s">
        <v>476</v>
      </c>
      <c r="BM1551" s="187" t="s">
        <v>2009</v>
      </c>
    </row>
    <row r="1552" spans="1:65" s="2" customFormat="1" ht="11.25">
      <c r="A1552" s="35"/>
      <c r="B1552" s="36"/>
      <c r="C1552" s="37"/>
      <c r="D1552" s="189" t="s">
        <v>144</v>
      </c>
      <c r="E1552" s="37"/>
      <c r="F1552" s="190" t="s">
        <v>2010</v>
      </c>
      <c r="G1552" s="37"/>
      <c r="H1552" s="37"/>
      <c r="I1552" s="191"/>
      <c r="J1552" s="37"/>
      <c r="K1552" s="37"/>
      <c r="L1552" s="40"/>
      <c r="M1552" s="192"/>
      <c r="N1552" s="193"/>
      <c r="O1552" s="65"/>
      <c r="P1552" s="65"/>
      <c r="Q1552" s="65"/>
      <c r="R1552" s="65"/>
      <c r="S1552" s="65"/>
      <c r="T1552" s="66"/>
      <c r="U1552" s="35"/>
      <c r="V1552" s="35"/>
      <c r="W1552" s="35"/>
      <c r="X1552" s="35"/>
      <c r="Y1552" s="35"/>
      <c r="Z1552" s="35"/>
      <c r="AA1552" s="35"/>
      <c r="AB1552" s="35"/>
      <c r="AC1552" s="35"/>
      <c r="AD1552" s="35"/>
      <c r="AE1552" s="35"/>
      <c r="AT1552" s="18" t="s">
        <v>144</v>
      </c>
      <c r="AU1552" s="18" t="s">
        <v>81</v>
      </c>
    </row>
    <row r="1553" spans="1:65" s="2" customFormat="1" ht="33" customHeight="1">
      <c r="A1553" s="35"/>
      <c r="B1553" s="36"/>
      <c r="C1553" s="175" t="s">
        <v>2011</v>
      </c>
      <c r="D1553" s="175" t="s">
        <v>138</v>
      </c>
      <c r="E1553" s="176" t="s">
        <v>2012</v>
      </c>
      <c r="F1553" s="177" t="s">
        <v>2013</v>
      </c>
      <c r="G1553" s="178" t="s">
        <v>141</v>
      </c>
      <c r="H1553" s="179">
        <v>2848.098</v>
      </c>
      <c r="I1553" s="180"/>
      <c r="J1553" s="181">
        <f>ROUND(I1553*H1553,2)</f>
        <v>0</v>
      </c>
      <c r="K1553" s="182"/>
      <c r="L1553" s="40"/>
      <c r="M1553" s="183" t="s">
        <v>19</v>
      </c>
      <c r="N1553" s="184" t="s">
        <v>42</v>
      </c>
      <c r="O1553" s="65"/>
      <c r="P1553" s="185">
        <f>O1553*H1553</f>
        <v>0</v>
      </c>
      <c r="Q1553" s="185">
        <v>2.05E-4</v>
      </c>
      <c r="R1553" s="185">
        <f>Q1553*H1553</f>
        <v>0.58386008999999994</v>
      </c>
      <c r="S1553" s="185">
        <v>0</v>
      </c>
      <c r="T1553" s="186">
        <f>S1553*H1553</f>
        <v>0</v>
      </c>
      <c r="U1553" s="35"/>
      <c r="V1553" s="35"/>
      <c r="W1553" s="35"/>
      <c r="X1553" s="35"/>
      <c r="Y1553" s="35"/>
      <c r="Z1553" s="35"/>
      <c r="AA1553" s="35"/>
      <c r="AB1553" s="35"/>
      <c r="AC1553" s="35"/>
      <c r="AD1553" s="35"/>
      <c r="AE1553" s="35"/>
      <c r="AR1553" s="187" t="s">
        <v>476</v>
      </c>
      <c r="AT1553" s="187" t="s">
        <v>138</v>
      </c>
      <c r="AU1553" s="187" t="s">
        <v>81</v>
      </c>
      <c r="AY1553" s="18" t="s">
        <v>136</v>
      </c>
      <c r="BE1553" s="188">
        <f>IF(N1553="základní",J1553,0)</f>
        <v>0</v>
      </c>
      <c r="BF1553" s="188">
        <f>IF(N1553="snížená",J1553,0)</f>
        <v>0</v>
      </c>
      <c r="BG1553" s="188">
        <f>IF(N1553="zákl. přenesená",J1553,0)</f>
        <v>0</v>
      </c>
      <c r="BH1553" s="188">
        <f>IF(N1553="sníž. přenesená",J1553,0)</f>
        <v>0</v>
      </c>
      <c r="BI1553" s="188">
        <f>IF(N1553="nulová",J1553,0)</f>
        <v>0</v>
      </c>
      <c r="BJ1553" s="18" t="s">
        <v>79</v>
      </c>
      <c r="BK1553" s="188">
        <f>ROUND(I1553*H1553,2)</f>
        <v>0</v>
      </c>
      <c r="BL1553" s="18" t="s">
        <v>476</v>
      </c>
      <c r="BM1553" s="187" t="s">
        <v>2014</v>
      </c>
    </row>
    <row r="1554" spans="1:65" s="2" customFormat="1" ht="11.25">
      <c r="A1554" s="35"/>
      <c r="B1554" s="36"/>
      <c r="C1554" s="37"/>
      <c r="D1554" s="189" t="s">
        <v>144</v>
      </c>
      <c r="E1554" s="37"/>
      <c r="F1554" s="190" t="s">
        <v>2015</v>
      </c>
      <c r="G1554" s="37"/>
      <c r="H1554" s="37"/>
      <c r="I1554" s="191"/>
      <c r="J1554" s="37"/>
      <c r="K1554" s="37"/>
      <c r="L1554" s="40"/>
      <c r="M1554" s="192"/>
      <c r="N1554" s="193"/>
      <c r="O1554" s="65"/>
      <c r="P1554" s="65"/>
      <c r="Q1554" s="65"/>
      <c r="R1554" s="65"/>
      <c r="S1554" s="65"/>
      <c r="T1554" s="66"/>
      <c r="U1554" s="35"/>
      <c r="V1554" s="35"/>
      <c r="W1554" s="35"/>
      <c r="X1554" s="35"/>
      <c r="Y1554" s="35"/>
      <c r="Z1554" s="35"/>
      <c r="AA1554" s="35"/>
      <c r="AB1554" s="35"/>
      <c r="AC1554" s="35"/>
      <c r="AD1554" s="35"/>
      <c r="AE1554" s="35"/>
      <c r="AT1554" s="18" t="s">
        <v>144</v>
      </c>
      <c r="AU1554" s="18" t="s">
        <v>81</v>
      </c>
    </row>
    <row r="1555" spans="1:65" s="2" customFormat="1" ht="44.25" customHeight="1">
      <c r="A1555" s="35"/>
      <c r="B1555" s="36"/>
      <c r="C1555" s="175" t="s">
        <v>2016</v>
      </c>
      <c r="D1555" s="175" t="s">
        <v>138</v>
      </c>
      <c r="E1555" s="176" t="s">
        <v>2017</v>
      </c>
      <c r="F1555" s="177" t="s">
        <v>2018</v>
      </c>
      <c r="G1555" s="178" t="s">
        <v>148</v>
      </c>
      <c r="H1555" s="179">
        <v>873.26499999999999</v>
      </c>
      <c r="I1555" s="180"/>
      <c r="J1555" s="181">
        <f>ROUND(I1555*H1555,2)</f>
        <v>0</v>
      </c>
      <c r="K1555" s="182"/>
      <c r="L1555" s="40"/>
      <c r="M1555" s="183" t="s">
        <v>19</v>
      </c>
      <c r="N1555" s="184" t="s">
        <v>42</v>
      </c>
      <c r="O1555" s="65"/>
      <c r="P1555" s="185">
        <f>O1555*H1555</f>
        <v>0</v>
      </c>
      <c r="Q1555" s="185">
        <v>0</v>
      </c>
      <c r="R1555" s="185">
        <f>Q1555*H1555</f>
        <v>0</v>
      </c>
      <c r="S1555" s="185">
        <v>0</v>
      </c>
      <c r="T1555" s="186">
        <f>S1555*H1555</f>
        <v>0</v>
      </c>
      <c r="U1555" s="35"/>
      <c r="V1555" s="35"/>
      <c r="W1555" s="35"/>
      <c r="X1555" s="35"/>
      <c r="Y1555" s="35"/>
      <c r="Z1555" s="35"/>
      <c r="AA1555" s="35"/>
      <c r="AB1555" s="35"/>
      <c r="AC1555" s="35"/>
      <c r="AD1555" s="35"/>
      <c r="AE1555" s="35"/>
      <c r="AR1555" s="187" t="s">
        <v>476</v>
      </c>
      <c r="AT1555" s="187" t="s">
        <v>138</v>
      </c>
      <c r="AU1555" s="187" t="s">
        <v>81</v>
      </c>
      <c r="AY1555" s="18" t="s">
        <v>136</v>
      </c>
      <c r="BE1555" s="188">
        <f>IF(N1555="základní",J1555,0)</f>
        <v>0</v>
      </c>
      <c r="BF1555" s="188">
        <f>IF(N1555="snížená",J1555,0)</f>
        <v>0</v>
      </c>
      <c r="BG1555" s="188">
        <f>IF(N1555="zákl. přenesená",J1555,0)</f>
        <v>0</v>
      </c>
      <c r="BH1555" s="188">
        <f>IF(N1555="sníž. přenesená",J1555,0)</f>
        <v>0</v>
      </c>
      <c r="BI1555" s="188">
        <f>IF(N1555="nulová",J1555,0)</f>
        <v>0</v>
      </c>
      <c r="BJ1555" s="18" t="s">
        <v>79</v>
      </c>
      <c r="BK1555" s="188">
        <f>ROUND(I1555*H1555,2)</f>
        <v>0</v>
      </c>
      <c r="BL1555" s="18" t="s">
        <v>476</v>
      </c>
      <c r="BM1555" s="187" t="s">
        <v>2019</v>
      </c>
    </row>
    <row r="1556" spans="1:65" s="2" customFormat="1" ht="11.25">
      <c r="A1556" s="35"/>
      <c r="B1556" s="36"/>
      <c r="C1556" s="37"/>
      <c r="D1556" s="189" t="s">
        <v>144</v>
      </c>
      <c r="E1556" s="37"/>
      <c r="F1556" s="190" t="s">
        <v>2020</v>
      </c>
      <c r="G1556" s="37"/>
      <c r="H1556" s="37"/>
      <c r="I1556" s="191"/>
      <c r="J1556" s="37"/>
      <c r="K1556" s="37"/>
      <c r="L1556" s="40"/>
      <c r="M1556" s="192"/>
      <c r="N1556" s="193"/>
      <c r="O1556" s="65"/>
      <c r="P1556" s="65"/>
      <c r="Q1556" s="65"/>
      <c r="R1556" s="65"/>
      <c r="S1556" s="65"/>
      <c r="T1556" s="66"/>
      <c r="U1556" s="35"/>
      <c r="V1556" s="35"/>
      <c r="W1556" s="35"/>
      <c r="X1556" s="35"/>
      <c r="Y1556" s="35"/>
      <c r="Z1556" s="35"/>
      <c r="AA1556" s="35"/>
      <c r="AB1556" s="35"/>
      <c r="AC1556" s="35"/>
      <c r="AD1556" s="35"/>
      <c r="AE1556" s="35"/>
      <c r="AT1556" s="18" t="s">
        <v>144</v>
      </c>
      <c r="AU1556" s="18" t="s">
        <v>81</v>
      </c>
    </row>
    <row r="1557" spans="1:65" s="14" customFormat="1" ht="11.25">
      <c r="B1557" s="218"/>
      <c r="C1557" s="219"/>
      <c r="D1557" s="196" t="s">
        <v>157</v>
      </c>
      <c r="E1557" s="220" t="s">
        <v>19</v>
      </c>
      <c r="F1557" s="221" t="s">
        <v>207</v>
      </c>
      <c r="G1557" s="219"/>
      <c r="H1557" s="220" t="s">
        <v>19</v>
      </c>
      <c r="I1557" s="222"/>
      <c r="J1557" s="219"/>
      <c r="K1557" s="219"/>
      <c r="L1557" s="223"/>
      <c r="M1557" s="224"/>
      <c r="N1557" s="225"/>
      <c r="O1557" s="225"/>
      <c r="P1557" s="225"/>
      <c r="Q1557" s="225"/>
      <c r="R1557" s="225"/>
      <c r="S1557" s="225"/>
      <c r="T1557" s="226"/>
      <c r="AT1557" s="227" t="s">
        <v>157</v>
      </c>
      <c r="AU1557" s="227" t="s">
        <v>81</v>
      </c>
      <c r="AV1557" s="14" t="s">
        <v>79</v>
      </c>
      <c r="AW1557" s="14" t="s">
        <v>32</v>
      </c>
      <c r="AX1557" s="14" t="s">
        <v>71</v>
      </c>
      <c r="AY1557" s="227" t="s">
        <v>136</v>
      </c>
    </row>
    <row r="1558" spans="1:65" s="14" customFormat="1" ht="11.25">
      <c r="B1558" s="218"/>
      <c r="C1558" s="219"/>
      <c r="D1558" s="196" t="s">
        <v>157</v>
      </c>
      <c r="E1558" s="220" t="s">
        <v>19</v>
      </c>
      <c r="F1558" s="221" t="s">
        <v>2021</v>
      </c>
      <c r="G1558" s="219"/>
      <c r="H1558" s="220" t="s">
        <v>19</v>
      </c>
      <c r="I1558" s="222"/>
      <c r="J1558" s="219"/>
      <c r="K1558" s="219"/>
      <c r="L1558" s="223"/>
      <c r="M1558" s="224"/>
      <c r="N1558" s="225"/>
      <c r="O1558" s="225"/>
      <c r="P1558" s="225"/>
      <c r="Q1558" s="225"/>
      <c r="R1558" s="225"/>
      <c r="S1558" s="225"/>
      <c r="T1558" s="226"/>
      <c r="AT1558" s="227" t="s">
        <v>157</v>
      </c>
      <c r="AU1558" s="227" t="s">
        <v>81</v>
      </c>
      <c r="AV1558" s="14" t="s">
        <v>79</v>
      </c>
      <c r="AW1558" s="14" t="s">
        <v>32</v>
      </c>
      <c r="AX1558" s="14" t="s">
        <v>71</v>
      </c>
      <c r="AY1558" s="227" t="s">
        <v>136</v>
      </c>
    </row>
    <row r="1559" spans="1:65" s="13" customFormat="1" ht="11.25">
      <c r="B1559" s="194"/>
      <c r="C1559" s="195"/>
      <c r="D1559" s="196" t="s">
        <v>157</v>
      </c>
      <c r="E1559" s="197" t="s">
        <v>19</v>
      </c>
      <c r="F1559" s="198" t="s">
        <v>2022</v>
      </c>
      <c r="G1559" s="195"/>
      <c r="H1559" s="199">
        <v>11.28</v>
      </c>
      <c r="I1559" s="200"/>
      <c r="J1559" s="195"/>
      <c r="K1559" s="195"/>
      <c r="L1559" s="201"/>
      <c r="M1559" s="202"/>
      <c r="N1559" s="203"/>
      <c r="O1559" s="203"/>
      <c r="P1559" s="203"/>
      <c r="Q1559" s="203"/>
      <c r="R1559" s="203"/>
      <c r="S1559" s="203"/>
      <c r="T1559" s="204"/>
      <c r="AT1559" s="205" t="s">
        <v>157</v>
      </c>
      <c r="AU1559" s="205" t="s">
        <v>81</v>
      </c>
      <c r="AV1559" s="13" t="s">
        <v>81</v>
      </c>
      <c r="AW1559" s="13" t="s">
        <v>32</v>
      </c>
      <c r="AX1559" s="13" t="s">
        <v>71</v>
      </c>
      <c r="AY1559" s="205" t="s">
        <v>136</v>
      </c>
    </row>
    <row r="1560" spans="1:65" s="14" customFormat="1" ht="11.25">
      <c r="B1560" s="218"/>
      <c r="C1560" s="219"/>
      <c r="D1560" s="196" t="s">
        <v>157</v>
      </c>
      <c r="E1560" s="220" t="s">
        <v>19</v>
      </c>
      <c r="F1560" s="221" t="s">
        <v>2023</v>
      </c>
      <c r="G1560" s="219"/>
      <c r="H1560" s="220" t="s">
        <v>19</v>
      </c>
      <c r="I1560" s="222"/>
      <c r="J1560" s="219"/>
      <c r="K1560" s="219"/>
      <c r="L1560" s="223"/>
      <c r="M1560" s="224"/>
      <c r="N1560" s="225"/>
      <c r="O1560" s="225"/>
      <c r="P1560" s="225"/>
      <c r="Q1560" s="225"/>
      <c r="R1560" s="225"/>
      <c r="S1560" s="225"/>
      <c r="T1560" s="226"/>
      <c r="AT1560" s="227" t="s">
        <v>157</v>
      </c>
      <c r="AU1560" s="227" t="s">
        <v>81</v>
      </c>
      <c r="AV1560" s="14" t="s">
        <v>79</v>
      </c>
      <c r="AW1560" s="14" t="s">
        <v>32</v>
      </c>
      <c r="AX1560" s="14" t="s">
        <v>71</v>
      </c>
      <c r="AY1560" s="227" t="s">
        <v>136</v>
      </c>
    </row>
    <row r="1561" spans="1:65" s="13" customFormat="1" ht="11.25">
      <c r="B1561" s="194"/>
      <c r="C1561" s="195"/>
      <c r="D1561" s="196" t="s">
        <v>157</v>
      </c>
      <c r="E1561" s="197" t="s">
        <v>19</v>
      </c>
      <c r="F1561" s="198" t="s">
        <v>2024</v>
      </c>
      <c r="G1561" s="195"/>
      <c r="H1561" s="199">
        <v>1.57</v>
      </c>
      <c r="I1561" s="200"/>
      <c r="J1561" s="195"/>
      <c r="K1561" s="195"/>
      <c r="L1561" s="201"/>
      <c r="M1561" s="202"/>
      <c r="N1561" s="203"/>
      <c r="O1561" s="203"/>
      <c r="P1561" s="203"/>
      <c r="Q1561" s="203"/>
      <c r="R1561" s="203"/>
      <c r="S1561" s="203"/>
      <c r="T1561" s="204"/>
      <c r="AT1561" s="205" t="s">
        <v>157</v>
      </c>
      <c r="AU1561" s="205" t="s">
        <v>81</v>
      </c>
      <c r="AV1561" s="13" t="s">
        <v>81</v>
      </c>
      <c r="AW1561" s="13" t="s">
        <v>32</v>
      </c>
      <c r="AX1561" s="13" t="s">
        <v>71</v>
      </c>
      <c r="AY1561" s="205" t="s">
        <v>136</v>
      </c>
    </row>
    <row r="1562" spans="1:65" s="14" customFormat="1" ht="11.25">
      <c r="B1562" s="218"/>
      <c r="C1562" s="219"/>
      <c r="D1562" s="196" t="s">
        <v>157</v>
      </c>
      <c r="E1562" s="220" t="s">
        <v>19</v>
      </c>
      <c r="F1562" s="221" t="s">
        <v>2025</v>
      </c>
      <c r="G1562" s="219"/>
      <c r="H1562" s="220" t="s">
        <v>19</v>
      </c>
      <c r="I1562" s="222"/>
      <c r="J1562" s="219"/>
      <c r="K1562" s="219"/>
      <c r="L1562" s="223"/>
      <c r="M1562" s="224"/>
      <c r="N1562" s="225"/>
      <c r="O1562" s="225"/>
      <c r="P1562" s="225"/>
      <c r="Q1562" s="225"/>
      <c r="R1562" s="225"/>
      <c r="S1562" s="225"/>
      <c r="T1562" s="226"/>
      <c r="AT1562" s="227" t="s">
        <v>157</v>
      </c>
      <c r="AU1562" s="227" t="s">
        <v>81</v>
      </c>
      <c r="AV1562" s="14" t="s">
        <v>79</v>
      </c>
      <c r="AW1562" s="14" t="s">
        <v>32</v>
      </c>
      <c r="AX1562" s="14" t="s">
        <v>71</v>
      </c>
      <c r="AY1562" s="227" t="s">
        <v>136</v>
      </c>
    </row>
    <row r="1563" spans="1:65" s="13" customFormat="1" ht="11.25">
      <c r="B1563" s="194"/>
      <c r="C1563" s="195"/>
      <c r="D1563" s="196" t="s">
        <v>157</v>
      </c>
      <c r="E1563" s="197" t="s">
        <v>19</v>
      </c>
      <c r="F1563" s="198" t="s">
        <v>2026</v>
      </c>
      <c r="G1563" s="195"/>
      <c r="H1563" s="199">
        <v>9.6</v>
      </c>
      <c r="I1563" s="200"/>
      <c r="J1563" s="195"/>
      <c r="K1563" s="195"/>
      <c r="L1563" s="201"/>
      <c r="M1563" s="202"/>
      <c r="N1563" s="203"/>
      <c r="O1563" s="203"/>
      <c r="P1563" s="203"/>
      <c r="Q1563" s="203"/>
      <c r="R1563" s="203"/>
      <c r="S1563" s="203"/>
      <c r="T1563" s="204"/>
      <c r="AT1563" s="205" t="s">
        <v>157</v>
      </c>
      <c r="AU1563" s="205" t="s">
        <v>81</v>
      </c>
      <c r="AV1563" s="13" t="s">
        <v>81</v>
      </c>
      <c r="AW1563" s="13" t="s">
        <v>32</v>
      </c>
      <c r="AX1563" s="13" t="s">
        <v>71</v>
      </c>
      <c r="AY1563" s="205" t="s">
        <v>136</v>
      </c>
    </row>
    <row r="1564" spans="1:65" s="14" customFormat="1" ht="11.25">
      <c r="B1564" s="218"/>
      <c r="C1564" s="219"/>
      <c r="D1564" s="196" t="s">
        <v>157</v>
      </c>
      <c r="E1564" s="220" t="s">
        <v>19</v>
      </c>
      <c r="F1564" s="221" t="s">
        <v>2027</v>
      </c>
      <c r="G1564" s="219"/>
      <c r="H1564" s="220" t="s">
        <v>19</v>
      </c>
      <c r="I1564" s="222"/>
      <c r="J1564" s="219"/>
      <c r="K1564" s="219"/>
      <c r="L1564" s="223"/>
      <c r="M1564" s="224"/>
      <c r="N1564" s="225"/>
      <c r="O1564" s="225"/>
      <c r="P1564" s="225"/>
      <c r="Q1564" s="225"/>
      <c r="R1564" s="225"/>
      <c r="S1564" s="225"/>
      <c r="T1564" s="226"/>
      <c r="AT1564" s="227" t="s">
        <v>157</v>
      </c>
      <c r="AU1564" s="227" t="s">
        <v>81</v>
      </c>
      <c r="AV1564" s="14" t="s">
        <v>79</v>
      </c>
      <c r="AW1564" s="14" t="s">
        <v>32</v>
      </c>
      <c r="AX1564" s="14" t="s">
        <v>71</v>
      </c>
      <c r="AY1564" s="227" t="s">
        <v>136</v>
      </c>
    </row>
    <row r="1565" spans="1:65" s="13" customFormat="1" ht="11.25">
      <c r="B1565" s="194"/>
      <c r="C1565" s="195"/>
      <c r="D1565" s="196" t="s">
        <v>157</v>
      </c>
      <c r="E1565" s="197" t="s">
        <v>19</v>
      </c>
      <c r="F1565" s="198" t="s">
        <v>2028</v>
      </c>
      <c r="G1565" s="195"/>
      <c r="H1565" s="199">
        <v>36.799999999999997</v>
      </c>
      <c r="I1565" s="200"/>
      <c r="J1565" s="195"/>
      <c r="K1565" s="195"/>
      <c r="L1565" s="201"/>
      <c r="M1565" s="202"/>
      <c r="N1565" s="203"/>
      <c r="O1565" s="203"/>
      <c r="P1565" s="203"/>
      <c r="Q1565" s="203"/>
      <c r="R1565" s="203"/>
      <c r="S1565" s="203"/>
      <c r="T1565" s="204"/>
      <c r="AT1565" s="205" t="s">
        <v>157</v>
      </c>
      <c r="AU1565" s="205" t="s">
        <v>81</v>
      </c>
      <c r="AV1565" s="13" t="s">
        <v>81</v>
      </c>
      <c r="AW1565" s="13" t="s">
        <v>32</v>
      </c>
      <c r="AX1565" s="13" t="s">
        <v>71</v>
      </c>
      <c r="AY1565" s="205" t="s">
        <v>136</v>
      </c>
    </row>
    <row r="1566" spans="1:65" s="14" customFormat="1" ht="11.25">
      <c r="B1566" s="218"/>
      <c r="C1566" s="219"/>
      <c r="D1566" s="196" t="s">
        <v>157</v>
      </c>
      <c r="E1566" s="220" t="s">
        <v>19</v>
      </c>
      <c r="F1566" s="221" t="s">
        <v>293</v>
      </c>
      <c r="G1566" s="219"/>
      <c r="H1566" s="220" t="s">
        <v>19</v>
      </c>
      <c r="I1566" s="222"/>
      <c r="J1566" s="219"/>
      <c r="K1566" s="219"/>
      <c r="L1566" s="223"/>
      <c r="M1566" s="224"/>
      <c r="N1566" s="225"/>
      <c r="O1566" s="225"/>
      <c r="P1566" s="225"/>
      <c r="Q1566" s="225"/>
      <c r="R1566" s="225"/>
      <c r="S1566" s="225"/>
      <c r="T1566" s="226"/>
      <c r="AT1566" s="227" t="s">
        <v>157</v>
      </c>
      <c r="AU1566" s="227" t="s">
        <v>81</v>
      </c>
      <c r="AV1566" s="14" t="s">
        <v>79</v>
      </c>
      <c r="AW1566" s="14" t="s">
        <v>32</v>
      </c>
      <c r="AX1566" s="14" t="s">
        <v>71</v>
      </c>
      <c r="AY1566" s="227" t="s">
        <v>136</v>
      </c>
    </row>
    <row r="1567" spans="1:65" s="14" customFormat="1" ht="11.25">
      <c r="B1567" s="218"/>
      <c r="C1567" s="219"/>
      <c r="D1567" s="196" t="s">
        <v>157</v>
      </c>
      <c r="E1567" s="220" t="s">
        <v>19</v>
      </c>
      <c r="F1567" s="221" t="s">
        <v>2029</v>
      </c>
      <c r="G1567" s="219"/>
      <c r="H1567" s="220" t="s">
        <v>19</v>
      </c>
      <c r="I1567" s="222"/>
      <c r="J1567" s="219"/>
      <c r="K1567" s="219"/>
      <c r="L1567" s="223"/>
      <c r="M1567" s="224"/>
      <c r="N1567" s="225"/>
      <c r="O1567" s="225"/>
      <c r="P1567" s="225"/>
      <c r="Q1567" s="225"/>
      <c r="R1567" s="225"/>
      <c r="S1567" s="225"/>
      <c r="T1567" s="226"/>
      <c r="AT1567" s="227" t="s">
        <v>157</v>
      </c>
      <c r="AU1567" s="227" t="s">
        <v>81</v>
      </c>
      <c r="AV1567" s="14" t="s">
        <v>79</v>
      </c>
      <c r="AW1567" s="14" t="s">
        <v>32</v>
      </c>
      <c r="AX1567" s="14" t="s">
        <v>71</v>
      </c>
      <c r="AY1567" s="227" t="s">
        <v>136</v>
      </c>
    </row>
    <row r="1568" spans="1:65" s="13" customFormat="1" ht="11.25">
      <c r="B1568" s="194"/>
      <c r="C1568" s="195"/>
      <c r="D1568" s="196" t="s">
        <v>157</v>
      </c>
      <c r="E1568" s="197" t="s">
        <v>19</v>
      </c>
      <c r="F1568" s="198" t="s">
        <v>2030</v>
      </c>
      <c r="G1568" s="195"/>
      <c r="H1568" s="199">
        <v>28.57</v>
      </c>
      <c r="I1568" s="200"/>
      <c r="J1568" s="195"/>
      <c r="K1568" s="195"/>
      <c r="L1568" s="201"/>
      <c r="M1568" s="202"/>
      <c r="N1568" s="203"/>
      <c r="O1568" s="203"/>
      <c r="P1568" s="203"/>
      <c r="Q1568" s="203"/>
      <c r="R1568" s="203"/>
      <c r="S1568" s="203"/>
      <c r="T1568" s="204"/>
      <c r="AT1568" s="205" t="s">
        <v>157</v>
      </c>
      <c r="AU1568" s="205" t="s">
        <v>81</v>
      </c>
      <c r="AV1568" s="13" t="s">
        <v>81</v>
      </c>
      <c r="AW1568" s="13" t="s">
        <v>32</v>
      </c>
      <c r="AX1568" s="13" t="s">
        <v>71</v>
      </c>
      <c r="AY1568" s="205" t="s">
        <v>136</v>
      </c>
    </row>
    <row r="1569" spans="2:51" s="14" customFormat="1" ht="11.25">
      <c r="B1569" s="218"/>
      <c r="C1569" s="219"/>
      <c r="D1569" s="196" t="s">
        <v>157</v>
      </c>
      <c r="E1569" s="220" t="s">
        <v>19</v>
      </c>
      <c r="F1569" s="221" t="s">
        <v>2031</v>
      </c>
      <c r="G1569" s="219"/>
      <c r="H1569" s="220" t="s">
        <v>19</v>
      </c>
      <c r="I1569" s="222"/>
      <c r="J1569" s="219"/>
      <c r="K1569" s="219"/>
      <c r="L1569" s="223"/>
      <c r="M1569" s="224"/>
      <c r="N1569" s="225"/>
      <c r="O1569" s="225"/>
      <c r="P1569" s="225"/>
      <c r="Q1569" s="225"/>
      <c r="R1569" s="225"/>
      <c r="S1569" s="225"/>
      <c r="T1569" s="226"/>
      <c r="AT1569" s="227" t="s">
        <v>157</v>
      </c>
      <c r="AU1569" s="227" t="s">
        <v>81</v>
      </c>
      <c r="AV1569" s="14" t="s">
        <v>79</v>
      </c>
      <c r="AW1569" s="14" t="s">
        <v>32</v>
      </c>
      <c r="AX1569" s="14" t="s">
        <v>71</v>
      </c>
      <c r="AY1569" s="227" t="s">
        <v>136</v>
      </c>
    </row>
    <row r="1570" spans="2:51" s="13" customFormat="1" ht="11.25">
      <c r="B1570" s="194"/>
      <c r="C1570" s="195"/>
      <c r="D1570" s="196" t="s">
        <v>157</v>
      </c>
      <c r="E1570" s="197" t="s">
        <v>19</v>
      </c>
      <c r="F1570" s="198" t="s">
        <v>2032</v>
      </c>
      <c r="G1570" s="195"/>
      <c r="H1570" s="199">
        <v>27.37</v>
      </c>
      <c r="I1570" s="200"/>
      <c r="J1570" s="195"/>
      <c r="K1570" s="195"/>
      <c r="L1570" s="201"/>
      <c r="M1570" s="202"/>
      <c r="N1570" s="203"/>
      <c r="O1570" s="203"/>
      <c r="P1570" s="203"/>
      <c r="Q1570" s="203"/>
      <c r="R1570" s="203"/>
      <c r="S1570" s="203"/>
      <c r="T1570" s="204"/>
      <c r="AT1570" s="205" t="s">
        <v>157</v>
      </c>
      <c r="AU1570" s="205" t="s">
        <v>81</v>
      </c>
      <c r="AV1570" s="13" t="s">
        <v>81</v>
      </c>
      <c r="AW1570" s="13" t="s">
        <v>32</v>
      </c>
      <c r="AX1570" s="13" t="s">
        <v>71</v>
      </c>
      <c r="AY1570" s="205" t="s">
        <v>136</v>
      </c>
    </row>
    <row r="1571" spans="2:51" s="14" customFormat="1" ht="11.25">
      <c r="B1571" s="218"/>
      <c r="C1571" s="219"/>
      <c r="D1571" s="196" t="s">
        <v>157</v>
      </c>
      <c r="E1571" s="220" t="s">
        <v>19</v>
      </c>
      <c r="F1571" s="221" t="s">
        <v>2033</v>
      </c>
      <c r="G1571" s="219"/>
      <c r="H1571" s="220" t="s">
        <v>19</v>
      </c>
      <c r="I1571" s="222"/>
      <c r="J1571" s="219"/>
      <c r="K1571" s="219"/>
      <c r="L1571" s="223"/>
      <c r="M1571" s="224"/>
      <c r="N1571" s="225"/>
      <c r="O1571" s="225"/>
      <c r="P1571" s="225"/>
      <c r="Q1571" s="225"/>
      <c r="R1571" s="225"/>
      <c r="S1571" s="225"/>
      <c r="T1571" s="226"/>
      <c r="AT1571" s="227" t="s">
        <v>157</v>
      </c>
      <c r="AU1571" s="227" t="s">
        <v>81</v>
      </c>
      <c r="AV1571" s="14" t="s">
        <v>79</v>
      </c>
      <c r="AW1571" s="14" t="s">
        <v>32</v>
      </c>
      <c r="AX1571" s="14" t="s">
        <v>71</v>
      </c>
      <c r="AY1571" s="227" t="s">
        <v>136</v>
      </c>
    </row>
    <row r="1572" spans="2:51" s="13" customFormat="1" ht="11.25">
      <c r="B1572" s="194"/>
      <c r="C1572" s="195"/>
      <c r="D1572" s="196" t="s">
        <v>157</v>
      </c>
      <c r="E1572" s="197" t="s">
        <v>19</v>
      </c>
      <c r="F1572" s="198" t="s">
        <v>2034</v>
      </c>
      <c r="G1572" s="195"/>
      <c r="H1572" s="199">
        <v>16.07</v>
      </c>
      <c r="I1572" s="200"/>
      <c r="J1572" s="195"/>
      <c r="K1572" s="195"/>
      <c r="L1572" s="201"/>
      <c r="M1572" s="202"/>
      <c r="N1572" s="203"/>
      <c r="O1572" s="203"/>
      <c r="P1572" s="203"/>
      <c r="Q1572" s="203"/>
      <c r="R1572" s="203"/>
      <c r="S1572" s="203"/>
      <c r="T1572" s="204"/>
      <c r="AT1572" s="205" t="s">
        <v>157</v>
      </c>
      <c r="AU1572" s="205" t="s">
        <v>81</v>
      </c>
      <c r="AV1572" s="13" t="s">
        <v>81</v>
      </c>
      <c r="AW1572" s="13" t="s">
        <v>32</v>
      </c>
      <c r="AX1572" s="13" t="s">
        <v>71</v>
      </c>
      <c r="AY1572" s="205" t="s">
        <v>136</v>
      </c>
    </row>
    <row r="1573" spans="2:51" s="14" customFormat="1" ht="11.25">
      <c r="B1573" s="218"/>
      <c r="C1573" s="219"/>
      <c r="D1573" s="196" t="s">
        <v>157</v>
      </c>
      <c r="E1573" s="220" t="s">
        <v>19</v>
      </c>
      <c r="F1573" s="221" t="s">
        <v>2035</v>
      </c>
      <c r="G1573" s="219"/>
      <c r="H1573" s="220" t="s">
        <v>19</v>
      </c>
      <c r="I1573" s="222"/>
      <c r="J1573" s="219"/>
      <c r="K1573" s="219"/>
      <c r="L1573" s="223"/>
      <c r="M1573" s="224"/>
      <c r="N1573" s="225"/>
      <c r="O1573" s="225"/>
      <c r="P1573" s="225"/>
      <c r="Q1573" s="225"/>
      <c r="R1573" s="225"/>
      <c r="S1573" s="225"/>
      <c r="T1573" s="226"/>
      <c r="AT1573" s="227" t="s">
        <v>157</v>
      </c>
      <c r="AU1573" s="227" t="s">
        <v>81</v>
      </c>
      <c r="AV1573" s="14" t="s">
        <v>79</v>
      </c>
      <c r="AW1573" s="14" t="s">
        <v>32</v>
      </c>
      <c r="AX1573" s="14" t="s">
        <v>71</v>
      </c>
      <c r="AY1573" s="227" t="s">
        <v>136</v>
      </c>
    </row>
    <row r="1574" spans="2:51" s="13" customFormat="1" ht="11.25">
      <c r="B1574" s="194"/>
      <c r="C1574" s="195"/>
      <c r="D1574" s="196" t="s">
        <v>157</v>
      </c>
      <c r="E1574" s="197" t="s">
        <v>19</v>
      </c>
      <c r="F1574" s="198" t="s">
        <v>2036</v>
      </c>
      <c r="G1574" s="195"/>
      <c r="H1574" s="199">
        <v>17.25</v>
      </c>
      <c r="I1574" s="200"/>
      <c r="J1574" s="195"/>
      <c r="K1574" s="195"/>
      <c r="L1574" s="201"/>
      <c r="M1574" s="202"/>
      <c r="N1574" s="203"/>
      <c r="O1574" s="203"/>
      <c r="P1574" s="203"/>
      <c r="Q1574" s="203"/>
      <c r="R1574" s="203"/>
      <c r="S1574" s="203"/>
      <c r="T1574" s="204"/>
      <c r="AT1574" s="205" t="s">
        <v>157</v>
      </c>
      <c r="AU1574" s="205" t="s">
        <v>81</v>
      </c>
      <c r="AV1574" s="13" t="s">
        <v>81</v>
      </c>
      <c r="AW1574" s="13" t="s">
        <v>32</v>
      </c>
      <c r="AX1574" s="13" t="s">
        <v>71</v>
      </c>
      <c r="AY1574" s="205" t="s">
        <v>136</v>
      </c>
    </row>
    <row r="1575" spans="2:51" s="14" customFormat="1" ht="11.25">
      <c r="B1575" s="218"/>
      <c r="C1575" s="219"/>
      <c r="D1575" s="196" t="s">
        <v>157</v>
      </c>
      <c r="E1575" s="220" t="s">
        <v>19</v>
      </c>
      <c r="F1575" s="221" t="s">
        <v>2037</v>
      </c>
      <c r="G1575" s="219"/>
      <c r="H1575" s="220" t="s">
        <v>19</v>
      </c>
      <c r="I1575" s="222"/>
      <c r="J1575" s="219"/>
      <c r="K1575" s="219"/>
      <c r="L1575" s="223"/>
      <c r="M1575" s="224"/>
      <c r="N1575" s="225"/>
      <c r="O1575" s="225"/>
      <c r="P1575" s="225"/>
      <c r="Q1575" s="225"/>
      <c r="R1575" s="225"/>
      <c r="S1575" s="225"/>
      <c r="T1575" s="226"/>
      <c r="AT1575" s="227" t="s">
        <v>157</v>
      </c>
      <c r="AU1575" s="227" t="s">
        <v>81</v>
      </c>
      <c r="AV1575" s="14" t="s">
        <v>79</v>
      </c>
      <c r="AW1575" s="14" t="s">
        <v>32</v>
      </c>
      <c r="AX1575" s="14" t="s">
        <v>71</v>
      </c>
      <c r="AY1575" s="227" t="s">
        <v>136</v>
      </c>
    </row>
    <row r="1576" spans="2:51" s="13" customFormat="1" ht="11.25">
      <c r="B1576" s="194"/>
      <c r="C1576" s="195"/>
      <c r="D1576" s="196" t="s">
        <v>157</v>
      </c>
      <c r="E1576" s="197" t="s">
        <v>19</v>
      </c>
      <c r="F1576" s="198" t="s">
        <v>2038</v>
      </c>
      <c r="G1576" s="195"/>
      <c r="H1576" s="199">
        <v>8.8000000000000007</v>
      </c>
      <c r="I1576" s="200"/>
      <c r="J1576" s="195"/>
      <c r="K1576" s="195"/>
      <c r="L1576" s="201"/>
      <c r="M1576" s="202"/>
      <c r="N1576" s="203"/>
      <c r="O1576" s="203"/>
      <c r="P1576" s="203"/>
      <c r="Q1576" s="203"/>
      <c r="R1576" s="203"/>
      <c r="S1576" s="203"/>
      <c r="T1576" s="204"/>
      <c r="AT1576" s="205" t="s">
        <v>157</v>
      </c>
      <c r="AU1576" s="205" t="s">
        <v>81</v>
      </c>
      <c r="AV1576" s="13" t="s">
        <v>81</v>
      </c>
      <c r="AW1576" s="13" t="s">
        <v>32</v>
      </c>
      <c r="AX1576" s="13" t="s">
        <v>71</v>
      </c>
      <c r="AY1576" s="205" t="s">
        <v>136</v>
      </c>
    </row>
    <row r="1577" spans="2:51" s="14" customFormat="1" ht="11.25">
      <c r="B1577" s="218"/>
      <c r="C1577" s="219"/>
      <c r="D1577" s="196" t="s">
        <v>157</v>
      </c>
      <c r="E1577" s="220" t="s">
        <v>19</v>
      </c>
      <c r="F1577" s="221" t="s">
        <v>2039</v>
      </c>
      <c r="G1577" s="219"/>
      <c r="H1577" s="220" t="s">
        <v>19</v>
      </c>
      <c r="I1577" s="222"/>
      <c r="J1577" s="219"/>
      <c r="K1577" s="219"/>
      <c r="L1577" s="223"/>
      <c r="M1577" s="224"/>
      <c r="N1577" s="225"/>
      <c r="O1577" s="225"/>
      <c r="P1577" s="225"/>
      <c r="Q1577" s="225"/>
      <c r="R1577" s="225"/>
      <c r="S1577" s="225"/>
      <c r="T1577" s="226"/>
      <c r="AT1577" s="227" t="s">
        <v>157</v>
      </c>
      <c r="AU1577" s="227" t="s">
        <v>81</v>
      </c>
      <c r="AV1577" s="14" t="s">
        <v>79</v>
      </c>
      <c r="AW1577" s="14" t="s">
        <v>32</v>
      </c>
      <c r="AX1577" s="14" t="s">
        <v>71</v>
      </c>
      <c r="AY1577" s="227" t="s">
        <v>136</v>
      </c>
    </row>
    <row r="1578" spans="2:51" s="13" customFormat="1" ht="11.25">
      <c r="B1578" s="194"/>
      <c r="C1578" s="195"/>
      <c r="D1578" s="196" t="s">
        <v>157</v>
      </c>
      <c r="E1578" s="197" t="s">
        <v>19</v>
      </c>
      <c r="F1578" s="198" t="s">
        <v>2040</v>
      </c>
      <c r="G1578" s="195"/>
      <c r="H1578" s="199">
        <v>13.65</v>
      </c>
      <c r="I1578" s="200"/>
      <c r="J1578" s="195"/>
      <c r="K1578" s="195"/>
      <c r="L1578" s="201"/>
      <c r="M1578" s="202"/>
      <c r="N1578" s="203"/>
      <c r="O1578" s="203"/>
      <c r="P1578" s="203"/>
      <c r="Q1578" s="203"/>
      <c r="R1578" s="203"/>
      <c r="S1578" s="203"/>
      <c r="T1578" s="204"/>
      <c r="AT1578" s="205" t="s">
        <v>157</v>
      </c>
      <c r="AU1578" s="205" t="s">
        <v>81</v>
      </c>
      <c r="AV1578" s="13" t="s">
        <v>81</v>
      </c>
      <c r="AW1578" s="13" t="s">
        <v>32</v>
      </c>
      <c r="AX1578" s="13" t="s">
        <v>71</v>
      </c>
      <c r="AY1578" s="205" t="s">
        <v>136</v>
      </c>
    </row>
    <row r="1579" spans="2:51" s="14" customFormat="1" ht="11.25">
      <c r="B1579" s="218"/>
      <c r="C1579" s="219"/>
      <c r="D1579" s="196" t="s">
        <v>157</v>
      </c>
      <c r="E1579" s="220" t="s">
        <v>19</v>
      </c>
      <c r="F1579" s="221" t="s">
        <v>2041</v>
      </c>
      <c r="G1579" s="219"/>
      <c r="H1579" s="220" t="s">
        <v>19</v>
      </c>
      <c r="I1579" s="222"/>
      <c r="J1579" s="219"/>
      <c r="K1579" s="219"/>
      <c r="L1579" s="223"/>
      <c r="M1579" s="224"/>
      <c r="N1579" s="225"/>
      <c r="O1579" s="225"/>
      <c r="P1579" s="225"/>
      <c r="Q1579" s="225"/>
      <c r="R1579" s="225"/>
      <c r="S1579" s="225"/>
      <c r="T1579" s="226"/>
      <c r="AT1579" s="227" t="s">
        <v>157</v>
      </c>
      <c r="AU1579" s="227" t="s">
        <v>81</v>
      </c>
      <c r="AV1579" s="14" t="s">
        <v>79</v>
      </c>
      <c r="AW1579" s="14" t="s">
        <v>32</v>
      </c>
      <c r="AX1579" s="14" t="s">
        <v>71</v>
      </c>
      <c r="AY1579" s="227" t="s">
        <v>136</v>
      </c>
    </row>
    <row r="1580" spans="2:51" s="13" customFormat="1" ht="11.25">
      <c r="B1580" s="194"/>
      <c r="C1580" s="195"/>
      <c r="D1580" s="196" t="s">
        <v>157</v>
      </c>
      <c r="E1580" s="197" t="s">
        <v>19</v>
      </c>
      <c r="F1580" s="198" t="s">
        <v>2042</v>
      </c>
      <c r="G1580" s="195"/>
      <c r="H1580" s="199">
        <v>7.23</v>
      </c>
      <c r="I1580" s="200"/>
      <c r="J1580" s="195"/>
      <c r="K1580" s="195"/>
      <c r="L1580" s="201"/>
      <c r="M1580" s="202"/>
      <c r="N1580" s="203"/>
      <c r="O1580" s="203"/>
      <c r="P1580" s="203"/>
      <c r="Q1580" s="203"/>
      <c r="R1580" s="203"/>
      <c r="S1580" s="203"/>
      <c r="T1580" s="204"/>
      <c r="AT1580" s="205" t="s">
        <v>157</v>
      </c>
      <c r="AU1580" s="205" t="s">
        <v>81</v>
      </c>
      <c r="AV1580" s="13" t="s">
        <v>81</v>
      </c>
      <c r="AW1580" s="13" t="s">
        <v>32</v>
      </c>
      <c r="AX1580" s="13" t="s">
        <v>71</v>
      </c>
      <c r="AY1580" s="205" t="s">
        <v>136</v>
      </c>
    </row>
    <row r="1581" spans="2:51" s="14" customFormat="1" ht="11.25">
      <c r="B1581" s="218"/>
      <c r="C1581" s="219"/>
      <c r="D1581" s="196" t="s">
        <v>157</v>
      </c>
      <c r="E1581" s="220" t="s">
        <v>19</v>
      </c>
      <c r="F1581" s="221" t="s">
        <v>2043</v>
      </c>
      <c r="G1581" s="219"/>
      <c r="H1581" s="220" t="s">
        <v>19</v>
      </c>
      <c r="I1581" s="222"/>
      <c r="J1581" s="219"/>
      <c r="K1581" s="219"/>
      <c r="L1581" s="223"/>
      <c r="M1581" s="224"/>
      <c r="N1581" s="225"/>
      <c r="O1581" s="225"/>
      <c r="P1581" s="225"/>
      <c r="Q1581" s="225"/>
      <c r="R1581" s="225"/>
      <c r="S1581" s="225"/>
      <c r="T1581" s="226"/>
      <c r="AT1581" s="227" t="s">
        <v>157</v>
      </c>
      <c r="AU1581" s="227" t="s">
        <v>81</v>
      </c>
      <c r="AV1581" s="14" t="s">
        <v>79</v>
      </c>
      <c r="AW1581" s="14" t="s">
        <v>32</v>
      </c>
      <c r="AX1581" s="14" t="s">
        <v>71</v>
      </c>
      <c r="AY1581" s="227" t="s">
        <v>136</v>
      </c>
    </row>
    <row r="1582" spans="2:51" s="13" customFormat="1" ht="11.25">
      <c r="B1582" s="194"/>
      <c r="C1582" s="195"/>
      <c r="D1582" s="196" t="s">
        <v>157</v>
      </c>
      <c r="E1582" s="197" t="s">
        <v>19</v>
      </c>
      <c r="F1582" s="198" t="s">
        <v>2044</v>
      </c>
      <c r="G1582" s="195"/>
      <c r="H1582" s="199">
        <v>8.16</v>
      </c>
      <c r="I1582" s="200"/>
      <c r="J1582" s="195"/>
      <c r="K1582" s="195"/>
      <c r="L1582" s="201"/>
      <c r="M1582" s="202"/>
      <c r="N1582" s="203"/>
      <c r="O1582" s="203"/>
      <c r="P1582" s="203"/>
      <c r="Q1582" s="203"/>
      <c r="R1582" s="203"/>
      <c r="S1582" s="203"/>
      <c r="T1582" s="204"/>
      <c r="AT1582" s="205" t="s">
        <v>157</v>
      </c>
      <c r="AU1582" s="205" t="s">
        <v>81</v>
      </c>
      <c r="AV1582" s="13" t="s">
        <v>81</v>
      </c>
      <c r="AW1582" s="13" t="s">
        <v>32</v>
      </c>
      <c r="AX1582" s="13" t="s">
        <v>71</v>
      </c>
      <c r="AY1582" s="205" t="s">
        <v>136</v>
      </c>
    </row>
    <row r="1583" spans="2:51" s="14" customFormat="1" ht="11.25">
      <c r="B1583" s="218"/>
      <c r="C1583" s="219"/>
      <c r="D1583" s="196" t="s">
        <v>157</v>
      </c>
      <c r="E1583" s="220" t="s">
        <v>19</v>
      </c>
      <c r="F1583" s="221" t="s">
        <v>2045</v>
      </c>
      <c r="G1583" s="219"/>
      <c r="H1583" s="220" t="s">
        <v>19</v>
      </c>
      <c r="I1583" s="222"/>
      <c r="J1583" s="219"/>
      <c r="K1583" s="219"/>
      <c r="L1583" s="223"/>
      <c r="M1583" s="224"/>
      <c r="N1583" s="225"/>
      <c r="O1583" s="225"/>
      <c r="P1583" s="225"/>
      <c r="Q1583" s="225"/>
      <c r="R1583" s="225"/>
      <c r="S1583" s="225"/>
      <c r="T1583" s="226"/>
      <c r="AT1583" s="227" t="s">
        <v>157</v>
      </c>
      <c r="AU1583" s="227" t="s">
        <v>81</v>
      </c>
      <c r="AV1583" s="14" t="s">
        <v>79</v>
      </c>
      <c r="AW1583" s="14" t="s">
        <v>32</v>
      </c>
      <c r="AX1583" s="14" t="s">
        <v>71</v>
      </c>
      <c r="AY1583" s="227" t="s">
        <v>136</v>
      </c>
    </row>
    <row r="1584" spans="2:51" s="13" customFormat="1" ht="11.25">
      <c r="B1584" s="194"/>
      <c r="C1584" s="195"/>
      <c r="D1584" s="196" t="s">
        <v>157</v>
      </c>
      <c r="E1584" s="197" t="s">
        <v>19</v>
      </c>
      <c r="F1584" s="198" t="s">
        <v>2046</v>
      </c>
      <c r="G1584" s="195"/>
      <c r="H1584" s="199">
        <v>7.68</v>
      </c>
      <c r="I1584" s="200"/>
      <c r="J1584" s="195"/>
      <c r="K1584" s="195"/>
      <c r="L1584" s="201"/>
      <c r="M1584" s="202"/>
      <c r="N1584" s="203"/>
      <c r="O1584" s="203"/>
      <c r="P1584" s="203"/>
      <c r="Q1584" s="203"/>
      <c r="R1584" s="203"/>
      <c r="S1584" s="203"/>
      <c r="T1584" s="204"/>
      <c r="AT1584" s="205" t="s">
        <v>157</v>
      </c>
      <c r="AU1584" s="205" t="s">
        <v>81</v>
      </c>
      <c r="AV1584" s="13" t="s">
        <v>81</v>
      </c>
      <c r="AW1584" s="13" t="s">
        <v>32</v>
      </c>
      <c r="AX1584" s="13" t="s">
        <v>71</v>
      </c>
      <c r="AY1584" s="205" t="s">
        <v>136</v>
      </c>
    </row>
    <row r="1585" spans="2:51" s="14" customFormat="1" ht="11.25">
      <c r="B1585" s="218"/>
      <c r="C1585" s="219"/>
      <c r="D1585" s="196" t="s">
        <v>157</v>
      </c>
      <c r="E1585" s="220" t="s">
        <v>19</v>
      </c>
      <c r="F1585" s="221" t="s">
        <v>2047</v>
      </c>
      <c r="G1585" s="219"/>
      <c r="H1585" s="220" t="s">
        <v>19</v>
      </c>
      <c r="I1585" s="222"/>
      <c r="J1585" s="219"/>
      <c r="K1585" s="219"/>
      <c r="L1585" s="223"/>
      <c r="M1585" s="224"/>
      <c r="N1585" s="225"/>
      <c r="O1585" s="225"/>
      <c r="P1585" s="225"/>
      <c r="Q1585" s="225"/>
      <c r="R1585" s="225"/>
      <c r="S1585" s="225"/>
      <c r="T1585" s="226"/>
      <c r="AT1585" s="227" t="s">
        <v>157</v>
      </c>
      <c r="AU1585" s="227" t="s">
        <v>81</v>
      </c>
      <c r="AV1585" s="14" t="s">
        <v>79</v>
      </c>
      <c r="AW1585" s="14" t="s">
        <v>32</v>
      </c>
      <c r="AX1585" s="14" t="s">
        <v>71</v>
      </c>
      <c r="AY1585" s="227" t="s">
        <v>136</v>
      </c>
    </row>
    <row r="1586" spans="2:51" s="13" customFormat="1" ht="11.25">
      <c r="B1586" s="194"/>
      <c r="C1586" s="195"/>
      <c r="D1586" s="196" t="s">
        <v>157</v>
      </c>
      <c r="E1586" s="197" t="s">
        <v>19</v>
      </c>
      <c r="F1586" s="198" t="s">
        <v>2048</v>
      </c>
      <c r="G1586" s="195"/>
      <c r="H1586" s="199">
        <v>7.75</v>
      </c>
      <c r="I1586" s="200"/>
      <c r="J1586" s="195"/>
      <c r="K1586" s="195"/>
      <c r="L1586" s="201"/>
      <c r="M1586" s="202"/>
      <c r="N1586" s="203"/>
      <c r="O1586" s="203"/>
      <c r="P1586" s="203"/>
      <c r="Q1586" s="203"/>
      <c r="R1586" s="203"/>
      <c r="S1586" s="203"/>
      <c r="T1586" s="204"/>
      <c r="AT1586" s="205" t="s">
        <v>157</v>
      </c>
      <c r="AU1586" s="205" t="s">
        <v>81</v>
      </c>
      <c r="AV1586" s="13" t="s">
        <v>81</v>
      </c>
      <c r="AW1586" s="13" t="s">
        <v>32</v>
      </c>
      <c r="AX1586" s="13" t="s">
        <v>71</v>
      </c>
      <c r="AY1586" s="205" t="s">
        <v>136</v>
      </c>
    </row>
    <row r="1587" spans="2:51" s="14" customFormat="1" ht="11.25">
      <c r="B1587" s="218"/>
      <c r="C1587" s="219"/>
      <c r="D1587" s="196" t="s">
        <v>157</v>
      </c>
      <c r="E1587" s="220" t="s">
        <v>19</v>
      </c>
      <c r="F1587" s="221" t="s">
        <v>223</v>
      </c>
      <c r="G1587" s="219"/>
      <c r="H1587" s="220" t="s">
        <v>19</v>
      </c>
      <c r="I1587" s="222"/>
      <c r="J1587" s="219"/>
      <c r="K1587" s="219"/>
      <c r="L1587" s="223"/>
      <c r="M1587" s="224"/>
      <c r="N1587" s="225"/>
      <c r="O1587" s="225"/>
      <c r="P1587" s="225"/>
      <c r="Q1587" s="225"/>
      <c r="R1587" s="225"/>
      <c r="S1587" s="225"/>
      <c r="T1587" s="226"/>
      <c r="AT1587" s="227" t="s">
        <v>157</v>
      </c>
      <c r="AU1587" s="227" t="s">
        <v>81</v>
      </c>
      <c r="AV1587" s="14" t="s">
        <v>79</v>
      </c>
      <c r="AW1587" s="14" t="s">
        <v>32</v>
      </c>
      <c r="AX1587" s="14" t="s">
        <v>71</v>
      </c>
      <c r="AY1587" s="227" t="s">
        <v>136</v>
      </c>
    </row>
    <row r="1588" spans="2:51" s="14" customFormat="1" ht="11.25">
      <c r="B1588" s="218"/>
      <c r="C1588" s="219"/>
      <c r="D1588" s="196" t="s">
        <v>157</v>
      </c>
      <c r="E1588" s="220" t="s">
        <v>19</v>
      </c>
      <c r="F1588" s="221" t="s">
        <v>2049</v>
      </c>
      <c r="G1588" s="219"/>
      <c r="H1588" s="220" t="s">
        <v>19</v>
      </c>
      <c r="I1588" s="222"/>
      <c r="J1588" s="219"/>
      <c r="K1588" s="219"/>
      <c r="L1588" s="223"/>
      <c r="M1588" s="224"/>
      <c r="N1588" s="225"/>
      <c r="O1588" s="225"/>
      <c r="P1588" s="225"/>
      <c r="Q1588" s="225"/>
      <c r="R1588" s="225"/>
      <c r="S1588" s="225"/>
      <c r="T1588" s="226"/>
      <c r="AT1588" s="227" t="s">
        <v>157</v>
      </c>
      <c r="AU1588" s="227" t="s">
        <v>81</v>
      </c>
      <c r="AV1588" s="14" t="s">
        <v>79</v>
      </c>
      <c r="AW1588" s="14" t="s">
        <v>32</v>
      </c>
      <c r="AX1588" s="14" t="s">
        <v>71</v>
      </c>
      <c r="AY1588" s="227" t="s">
        <v>136</v>
      </c>
    </row>
    <row r="1589" spans="2:51" s="13" customFormat="1" ht="11.25">
      <c r="B1589" s="194"/>
      <c r="C1589" s="195"/>
      <c r="D1589" s="196" t="s">
        <v>157</v>
      </c>
      <c r="E1589" s="197" t="s">
        <v>19</v>
      </c>
      <c r="F1589" s="198" t="s">
        <v>2050</v>
      </c>
      <c r="G1589" s="195"/>
      <c r="H1589" s="199">
        <v>19.2</v>
      </c>
      <c r="I1589" s="200"/>
      <c r="J1589" s="195"/>
      <c r="K1589" s="195"/>
      <c r="L1589" s="201"/>
      <c r="M1589" s="202"/>
      <c r="N1589" s="203"/>
      <c r="O1589" s="203"/>
      <c r="P1589" s="203"/>
      <c r="Q1589" s="203"/>
      <c r="R1589" s="203"/>
      <c r="S1589" s="203"/>
      <c r="T1589" s="204"/>
      <c r="AT1589" s="205" t="s">
        <v>157</v>
      </c>
      <c r="AU1589" s="205" t="s">
        <v>81</v>
      </c>
      <c r="AV1589" s="13" t="s">
        <v>81</v>
      </c>
      <c r="AW1589" s="13" t="s">
        <v>32</v>
      </c>
      <c r="AX1589" s="13" t="s">
        <v>71</v>
      </c>
      <c r="AY1589" s="205" t="s">
        <v>136</v>
      </c>
    </row>
    <row r="1590" spans="2:51" s="14" customFormat="1" ht="11.25">
      <c r="B1590" s="218"/>
      <c r="C1590" s="219"/>
      <c r="D1590" s="196" t="s">
        <v>157</v>
      </c>
      <c r="E1590" s="220" t="s">
        <v>19</v>
      </c>
      <c r="F1590" s="221" t="s">
        <v>2051</v>
      </c>
      <c r="G1590" s="219"/>
      <c r="H1590" s="220" t="s">
        <v>19</v>
      </c>
      <c r="I1590" s="222"/>
      <c r="J1590" s="219"/>
      <c r="K1590" s="219"/>
      <c r="L1590" s="223"/>
      <c r="M1590" s="224"/>
      <c r="N1590" s="225"/>
      <c r="O1590" s="225"/>
      <c r="P1590" s="225"/>
      <c r="Q1590" s="225"/>
      <c r="R1590" s="225"/>
      <c r="S1590" s="225"/>
      <c r="T1590" s="226"/>
      <c r="AT1590" s="227" t="s">
        <v>157</v>
      </c>
      <c r="AU1590" s="227" t="s">
        <v>81</v>
      </c>
      <c r="AV1590" s="14" t="s">
        <v>79</v>
      </c>
      <c r="AW1590" s="14" t="s">
        <v>32</v>
      </c>
      <c r="AX1590" s="14" t="s">
        <v>71</v>
      </c>
      <c r="AY1590" s="227" t="s">
        <v>136</v>
      </c>
    </row>
    <row r="1591" spans="2:51" s="13" customFormat="1" ht="11.25">
      <c r="B1591" s="194"/>
      <c r="C1591" s="195"/>
      <c r="D1591" s="196" t="s">
        <v>157</v>
      </c>
      <c r="E1591" s="197" t="s">
        <v>19</v>
      </c>
      <c r="F1591" s="198" t="s">
        <v>2052</v>
      </c>
      <c r="G1591" s="195"/>
      <c r="H1591" s="199">
        <v>23.2</v>
      </c>
      <c r="I1591" s="200"/>
      <c r="J1591" s="195"/>
      <c r="K1591" s="195"/>
      <c r="L1591" s="201"/>
      <c r="M1591" s="202"/>
      <c r="N1591" s="203"/>
      <c r="O1591" s="203"/>
      <c r="P1591" s="203"/>
      <c r="Q1591" s="203"/>
      <c r="R1591" s="203"/>
      <c r="S1591" s="203"/>
      <c r="T1591" s="204"/>
      <c r="AT1591" s="205" t="s">
        <v>157</v>
      </c>
      <c r="AU1591" s="205" t="s">
        <v>81</v>
      </c>
      <c r="AV1591" s="13" t="s">
        <v>81</v>
      </c>
      <c r="AW1591" s="13" t="s">
        <v>32</v>
      </c>
      <c r="AX1591" s="13" t="s">
        <v>71</v>
      </c>
      <c r="AY1591" s="205" t="s">
        <v>136</v>
      </c>
    </row>
    <row r="1592" spans="2:51" s="14" customFormat="1" ht="11.25">
      <c r="B1592" s="218"/>
      <c r="C1592" s="219"/>
      <c r="D1592" s="196" t="s">
        <v>157</v>
      </c>
      <c r="E1592" s="220" t="s">
        <v>19</v>
      </c>
      <c r="F1592" s="221" t="s">
        <v>2053</v>
      </c>
      <c r="G1592" s="219"/>
      <c r="H1592" s="220" t="s">
        <v>19</v>
      </c>
      <c r="I1592" s="222"/>
      <c r="J1592" s="219"/>
      <c r="K1592" s="219"/>
      <c r="L1592" s="223"/>
      <c r="M1592" s="224"/>
      <c r="N1592" s="225"/>
      <c r="O1592" s="225"/>
      <c r="P1592" s="225"/>
      <c r="Q1592" s="225"/>
      <c r="R1592" s="225"/>
      <c r="S1592" s="225"/>
      <c r="T1592" s="226"/>
      <c r="AT1592" s="227" t="s">
        <v>157</v>
      </c>
      <c r="AU1592" s="227" t="s">
        <v>81</v>
      </c>
      <c r="AV1592" s="14" t="s">
        <v>79</v>
      </c>
      <c r="AW1592" s="14" t="s">
        <v>32</v>
      </c>
      <c r="AX1592" s="14" t="s">
        <v>71</v>
      </c>
      <c r="AY1592" s="227" t="s">
        <v>136</v>
      </c>
    </row>
    <row r="1593" spans="2:51" s="13" customFormat="1" ht="11.25">
      <c r="B1593" s="194"/>
      <c r="C1593" s="195"/>
      <c r="D1593" s="196" t="s">
        <v>157</v>
      </c>
      <c r="E1593" s="197" t="s">
        <v>19</v>
      </c>
      <c r="F1593" s="198" t="s">
        <v>2054</v>
      </c>
      <c r="G1593" s="195"/>
      <c r="H1593" s="199">
        <v>21.7</v>
      </c>
      <c r="I1593" s="200"/>
      <c r="J1593" s="195"/>
      <c r="K1593" s="195"/>
      <c r="L1593" s="201"/>
      <c r="M1593" s="202"/>
      <c r="N1593" s="203"/>
      <c r="O1593" s="203"/>
      <c r="P1593" s="203"/>
      <c r="Q1593" s="203"/>
      <c r="R1593" s="203"/>
      <c r="S1593" s="203"/>
      <c r="T1593" s="204"/>
      <c r="AT1593" s="205" t="s">
        <v>157</v>
      </c>
      <c r="AU1593" s="205" t="s">
        <v>81</v>
      </c>
      <c r="AV1593" s="13" t="s">
        <v>81</v>
      </c>
      <c r="AW1593" s="13" t="s">
        <v>32</v>
      </c>
      <c r="AX1593" s="13" t="s">
        <v>71</v>
      </c>
      <c r="AY1593" s="205" t="s">
        <v>136</v>
      </c>
    </row>
    <row r="1594" spans="2:51" s="14" customFormat="1" ht="11.25">
      <c r="B1594" s="218"/>
      <c r="C1594" s="219"/>
      <c r="D1594" s="196" t="s">
        <v>157</v>
      </c>
      <c r="E1594" s="220" t="s">
        <v>19</v>
      </c>
      <c r="F1594" s="221" t="s">
        <v>2055</v>
      </c>
      <c r="G1594" s="219"/>
      <c r="H1594" s="220" t="s">
        <v>19</v>
      </c>
      <c r="I1594" s="222"/>
      <c r="J1594" s="219"/>
      <c r="K1594" s="219"/>
      <c r="L1594" s="223"/>
      <c r="M1594" s="224"/>
      <c r="N1594" s="225"/>
      <c r="O1594" s="225"/>
      <c r="P1594" s="225"/>
      <c r="Q1594" s="225"/>
      <c r="R1594" s="225"/>
      <c r="S1594" s="225"/>
      <c r="T1594" s="226"/>
      <c r="AT1594" s="227" t="s">
        <v>157</v>
      </c>
      <c r="AU1594" s="227" t="s">
        <v>81</v>
      </c>
      <c r="AV1594" s="14" t="s">
        <v>79</v>
      </c>
      <c r="AW1594" s="14" t="s">
        <v>32</v>
      </c>
      <c r="AX1594" s="14" t="s">
        <v>71</v>
      </c>
      <c r="AY1594" s="227" t="s">
        <v>136</v>
      </c>
    </row>
    <row r="1595" spans="2:51" s="13" customFormat="1" ht="11.25">
      <c r="B1595" s="194"/>
      <c r="C1595" s="195"/>
      <c r="D1595" s="196" t="s">
        <v>157</v>
      </c>
      <c r="E1595" s="197" t="s">
        <v>19</v>
      </c>
      <c r="F1595" s="198" t="s">
        <v>2056</v>
      </c>
      <c r="G1595" s="195"/>
      <c r="H1595" s="199">
        <v>18.8</v>
      </c>
      <c r="I1595" s="200"/>
      <c r="J1595" s="195"/>
      <c r="K1595" s="195"/>
      <c r="L1595" s="201"/>
      <c r="M1595" s="202"/>
      <c r="N1595" s="203"/>
      <c r="O1595" s="203"/>
      <c r="P1595" s="203"/>
      <c r="Q1595" s="203"/>
      <c r="R1595" s="203"/>
      <c r="S1595" s="203"/>
      <c r="T1595" s="204"/>
      <c r="AT1595" s="205" t="s">
        <v>157</v>
      </c>
      <c r="AU1595" s="205" t="s">
        <v>81</v>
      </c>
      <c r="AV1595" s="13" t="s">
        <v>81</v>
      </c>
      <c r="AW1595" s="13" t="s">
        <v>32</v>
      </c>
      <c r="AX1595" s="13" t="s">
        <v>71</v>
      </c>
      <c r="AY1595" s="205" t="s">
        <v>136</v>
      </c>
    </row>
    <row r="1596" spans="2:51" s="14" customFormat="1" ht="11.25">
      <c r="B1596" s="218"/>
      <c r="C1596" s="219"/>
      <c r="D1596" s="196" t="s">
        <v>157</v>
      </c>
      <c r="E1596" s="220" t="s">
        <v>19</v>
      </c>
      <c r="F1596" s="221" t="s">
        <v>2057</v>
      </c>
      <c r="G1596" s="219"/>
      <c r="H1596" s="220" t="s">
        <v>19</v>
      </c>
      <c r="I1596" s="222"/>
      <c r="J1596" s="219"/>
      <c r="K1596" s="219"/>
      <c r="L1596" s="223"/>
      <c r="M1596" s="224"/>
      <c r="N1596" s="225"/>
      <c r="O1596" s="225"/>
      <c r="P1596" s="225"/>
      <c r="Q1596" s="225"/>
      <c r="R1596" s="225"/>
      <c r="S1596" s="225"/>
      <c r="T1596" s="226"/>
      <c r="AT1596" s="227" t="s">
        <v>157</v>
      </c>
      <c r="AU1596" s="227" t="s">
        <v>81</v>
      </c>
      <c r="AV1596" s="14" t="s">
        <v>79</v>
      </c>
      <c r="AW1596" s="14" t="s">
        <v>32</v>
      </c>
      <c r="AX1596" s="14" t="s">
        <v>71</v>
      </c>
      <c r="AY1596" s="227" t="s">
        <v>136</v>
      </c>
    </row>
    <row r="1597" spans="2:51" s="13" customFormat="1" ht="11.25">
      <c r="B1597" s="194"/>
      <c r="C1597" s="195"/>
      <c r="D1597" s="196" t="s">
        <v>157</v>
      </c>
      <c r="E1597" s="197" t="s">
        <v>19</v>
      </c>
      <c r="F1597" s="198" t="s">
        <v>2058</v>
      </c>
      <c r="G1597" s="195"/>
      <c r="H1597" s="199">
        <v>5.7</v>
      </c>
      <c r="I1597" s="200"/>
      <c r="J1597" s="195"/>
      <c r="K1597" s="195"/>
      <c r="L1597" s="201"/>
      <c r="M1597" s="202"/>
      <c r="N1597" s="203"/>
      <c r="O1597" s="203"/>
      <c r="P1597" s="203"/>
      <c r="Q1597" s="203"/>
      <c r="R1597" s="203"/>
      <c r="S1597" s="203"/>
      <c r="T1597" s="204"/>
      <c r="AT1597" s="205" t="s">
        <v>157</v>
      </c>
      <c r="AU1597" s="205" t="s">
        <v>81</v>
      </c>
      <c r="AV1597" s="13" t="s">
        <v>81</v>
      </c>
      <c r="AW1597" s="13" t="s">
        <v>32</v>
      </c>
      <c r="AX1597" s="13" t="s">
        <v>71</v>
      </c>
      <c r="AY1597" s="205" t="s">
        <v>136</v>
      </c>
    </row>
    <row r="1598" spans="2:51" s="13" customFormat="1" ht="11.25">
      <c r="B1598" s="194"/>
      <c r="C1598" s="195"/>
      <c r="D1598" s="196" t="s">
        <v>157</v>
      </c>
      <c r="E1598" s="197" t="s">
        <v>19</v>
      </c>
      <c r="F1598" s="198" t="s">
        <v>312</v>
      </c>
      <c r="G1598" s="195"/>
      <c r="H1598" s="199">
        <v>0</v>
      </c>
      <c r="I1598" s="200"/>
      <c r="J1598" s="195"/>
      <c r="K1598" s="195"/>
      <c r="L1598" s="201"/>
      <c r="M1598" s="202"/>
      <c r="N1598" s="203"/>
      <c r="O1598" s="203"/>
      <c r="P1598" s="203"/>
      <c r="Q1598" s="203"/>
      <c r="R1598" s="203"/>
      <c r="S1598" s="203"/>
      <c r="T1598" s="204"/>
      <c r="AT1598" s="205" t="s">
        <v>157</v>
      </c>
      <c r="AU1598" s="205" t="s">
        <v>81</v>
      </c>
      <c r="AV1598" s="13" t="s">
        <v>81</v>
      </c>
      <c r="AW1598" s="13" t="s">
        <v>32</v>
      </c>
      <c r="AX1598" s="13" t="s">
        <v>71</v>
      </c>
      <c r="AY1598" s="205" t="s">
        <v>136</v>
      </c>
    </row>
    <row r="1599" spans="2:51" s="14" customFormat="1" ht="11.25">
      <c r="B1599" s="218"/>
      <c r="C1599" s="219"/>
      <c r="D1599" s="196" t="s">
        <v>157</v>
      </c>
      <c r="E1599" s="220" t="s">
        <v>19</v>
      </c>
      <c r="F1599" s="221" t="s">
        <v>2059</v>
      </c>
      <c r="G1599" s="219"/>
      <c r="H1599" s="220" t="s">
        <v>19</v>
      </c>
      <c r="I1599" s="222"/>
      <c r="J1599" s="219"/>
      <c r="K1599" s="219"/>
      <c r="L1599" s="223"/>
      <c r="M1599" s="224"/>
      <c r="N1599" s="225"/>
      <c r="O1599" s="225"/>
      <c r="P1599" s="225"/>
      <c r="Q1599" s="225"/>
      <c r="R1599" s="225"/>
      <c r="S1599" s="225"/>
      <c r="T1599" s="226"/>
      <c r="AT1599" s="227" t="s">
        <v>157</v>
      </c>
      <c r="AU1599" s="227" t="s">
        <v>81</v>
      </c>
      <c r="AV1599" s="14" t="s">
        <v>79</v>
      </c>
      <c r="AW1599" s="14" t="s">
        <v>32</v>
      </c>
      <c r="AX1599" s="14" t="s">
        <v>71</v>
      </c>
      <c r="AY1599" s="227" t="s">
        <v>136</v>
      </c>
    </row>
    <row r="1600" spans="2:51" s="13" customFormat="1" ht="11.25">
      <c r="B1600" s="194"/>
      <c r="C1600" s="195"/>
      <c r="D1600" s="196" t="s">
        <v>157</v>
      </c>
      <c r="E1600" s="197" t="s">
        <v>19</v>
      </c>
      <c r="F1600" s="198" t="s">
        <v>2060</v>
      </c>
      <c r="G1600" s="195"/>
      <c r="H1600" s="199">
        <v>7.02</v>
      </c>
      <c r="I1600" s="200"/>
      <c r="J1600" s="195"/>
      <c r="K1600" s="195"/>
      <c r="L1600" s="201"/>
      <c r="M1600" s="202"/>
      <c r="N1600" s="203"/>
      <c r="O1600" s="203"/>
      <c r="P1600" s="203"/>
      <c r="Q1600" s="203"/>
      <c r="R1600" s="203"/>
      <c r="S1600" s="203"/>
      <c r="T1600" s="204"/>
      <c r="AT1600" s="205" t="s">
        <v>157</v>
      </c>
      <c r="AU1600" s="205" t="s">
        <v>81</v>
      </c>
      <c r="AV1600" s="13" t="s">
        <v>81</v>
      </c>
      <c r="AW1600" s="13" t="s">
        <v>32</v>
      </c>
      <c r="AX1600" s="13" t="s">
        <v>71</v>
      </c>
      <c r="AY1600" s="205" t="s">
        <v>136</v>
      </c>
    </row>
    <row r="1601" spans="2:51" s="14" customFormat="1" ht="11.25">
      <c r="B1601" s="218"/>
      <c r="C1601" s="219"/>
      <c r="D1601" s="196" t="s">
        <v>157</v>
      </c>
      <c r="E1601" s="220" t="s">
        <v>19</v>
      </c>
      <c r="F1601" s="221" t="s">
        <v>2061</v>
      </c>
      <c r="G1601" s="219"/>
      <c r="H1601" s="220" t="s">
        <v>19</v>
      </c>
      <c r="I1601" s="222"/>
      <c r="J1601" s="219"/>
      <c r="K1601" s="219"/>
      <c r="L1601" s="223"/>
      <c r="M1601" s="224"/>
      <c r="N1601" s="225"/>
      <c r="O1601" s="225"/>
      <c r="P1601" s="225"/>
      <c r="Q1601" s="225"/>
      <c r="R1601" s="225"/>
      <c r="S1601" s="225"/>
      <c r="T1601" s="226"/>
      <c r="AT1601" s="227" t="s">
        <v>157</v>
      </c>
      <c r="AU1601" s="227" t="s">
        <v>81</v>
      </c>
      <c r="AV1601" s="14" t="s">
        <v>79</v>
      </c>
      <c r="AW1601" s="14" t="s">
        <v>32</v>
      </c>
      <c r="AX1601" s="14" t="s">
        <v>71</v>
      </c>
      <c r="AY1601" s="227" t="s">
        <v>136</v>
      </c>
    </row>
    <row r="1602" spans="2:51" s="13" customFormat="1" ht="11.25">
      <c r="B1602" s="194"/>
      <c r="C1602" s="195"/>
      <c r="D1602" s="196" t="s">
        <v>157</v>
      </c>
      <c r="E1602" s="197" t="s">
        <v>19</v>
      </c>
      <c r="F1602" s="198" t="s">
        <v>2062</v>
      </c>
      <c r="G1602" s="195"/>
      <c r="H1602" s="199">
        <v>15.6</v>
      </c>
      <c r="I1602" s="200"/>
      <c r="J1602" s="195"/>
      <c r="K1602" s="195"/>
      <c r="L1602" s="201"/>
      <c r="M1602" s="202"/>
      <c r="N1602" s="203"/>
      <c r="O1602" s="203"/>
      <c r="P1602" s="203"/>
      <c r="Q1602" s="203"/>
      <c r="R1602" s="203"/>
      <c r="S1602" s="203"/>
      <c r="T1602" s="204"/>
      <c r="AT1602" s="205" t="s">
        <v>157</v>
      </c>
      <c r="AU1602" s="205" t="s">
        <v>81</v>
      </c>
      <c r="AV1602" s="13" t="s">
        <v>81</v>
      </c>
      <c r="AW1602" s="13" t="s">
        <v>32</v>
      </c>
      <c r="AX1602" s="13" t="s">
        <v>71</v>
      </c>
      <c r="AY1602" s="205" t="s">
        <v>136</v>
      </c>
    </row>
    <row r="1603" spans="2:51" s="14" customFormat="1" ht="11.25">
      <c r="B1603" s="218"/>
      <c r="C1603" s="219"/>
      <c r="D1603" s="196" t="s">
        <v>157</v>
      </c>
      <c r="E1603" s="220" t="s">
        <v>19</v>
      </c>
      <c r="F1603" s="221" t="s">
        <v>2063</v>
      </c>
      <c r="G1603" s="219"/>
      <c r="H1603" s="220" t="s">
        <v>19</v>
      </c>
      <c r="I1603" s="222"/>
      <c r="J1603" s="219"/>
      <c r="K1603" s="219"/>
      <c r="L1603" s="223"/>
      <c r="M1603" s="224"/>
      <c r="N1603" s="225"/>
      <c r="O1603" s="225"/>
      <c r="P1603" s="225"/>
      <c r="Q1603" s="225"/>
      <c r="R1603" s="225"/>
      <c r="S1603" s="225"/>
      <c r="T1603" s="226"/>
      <c r="AT1603" s="227" t="s">
        <v>157</v>
      </c>
      <c r="AU1603" s="227" t="s">
        <v>81</v>
      </c>
      <c r="AV1603" s="14" t="s">
        <v>79</v>
      </c>
      <c r="AW1603" s="14" t="s">
        <v>32</v>
      </c>
      <c r="AX1603" s="14" t="s">
        <v>71</v>
      </c>
      <c r="AY1603" s="227" t="s">
        <v>136</v>
      </c>
    </row>
    <row r="1604" spans="2:51" s="13" customFormat="1" ht="11.25">
      <c r="B1604" s="194"/>
      <c r="C1604" s="195"/>
      <c r="D1604" s="196" t="s">
        <v>157</v>
      </c>
      <c r="E1604" s="197" t="s">
        <v>19</v>
      </c>
      <c r="F1604" s="198" t="s">
        <v>2064</v>
      </c>
      <c r="G1604" s="195"/>
      <c r="H1604" s="199">
        <v>9.9</v>
      </c>
      <c r="I1604" s="200"/>
      <c r="J1604" s="195"/>
      <c r="K1604" s="195"/>
      <c r="L1604" s="201"/>
      <c r="M1604" s="202"/>
      <c r="N1604" s="203"/>
      <c r="O1604" s="203"/>
      <c r="P1604" s="203"/>
      <c r="Q1604" s="203"/>
      <c r="R1604" s="203"/>
      <c r="S1604" s="203"/>
      <c r="T1604" s="204"/>
      <c r="AT1604" s="205" t="s">
        <v>157</v>
      </c>
      <c r="AU1604" s="205" t="s">
        <v>81</v>
      </c>
      <c r="AV1604" s="13" t="s">
        <v>81</v>
      </c>
      <c r="AW1604" s="13" t="s">
        <v>32</v>
      </c>
      <c r="AX1604" s="13" t="s">
        <v>71</v>
      </c>
      <c r="AY1604" s="205" t="s">
        <v>136</v>
      </c>
    </row>
    <row r="1605" spans="2:51" s="14" customFormat="1" ht="11.25">
      <c r="B1605" s="218"/>
      <c r="C1605" s="219"/>
      <c r="D1605" s="196" t="s">
        <v>157</v>
      </c>
      <c r="E1605" s="220" t="s">
        <v>19</v>
      </c>
      <c r="F1605" s="221" t="s">
        <v>2065</v>
      </c>
      <c r="G1605" s="219"/>
      <c r="H1605" s="220" t="s">
        <v>19</v>
      </c>
      <c r="I1605" s="222"/>
      <c r="J1605" s="219"/>
      <c r="K1605" s="219"/>
      <c r="L1605" s="223"/>
      <c r="M1605" s="224"/>
      <c r="N1605" s="225"/>
      <c r="O1605" s="225"/>
      <c r="P1605" s="225"/>
      <c r="Q1605" s="225"/>
      <c r="R1605" s="225"/>
      <c r="S1605" s="225"/>
      <c r="T1605" s="226"/>
      <c r="AT1605" s="227" t="s">
        <v>157</v>
      </c>
      <c r="AU1605" s="227" t="s">
        <v>81</v>
      </c>
      <c r="AV1605" s="14" t="s">
        <v>79</v>
      </c>
      <c r="AW1605" s="14" t="s">
        <v>32</v>
      </c>
      <c r="AX1605" s="14" t="s">
        <v>71</v>
      </c>
      <c r="AY1605" s="227" t="s">
        <v>136</v>
      </c>
    </row>
    <row r="1606" spans="2:51" s="13" customFormat="1" ht="11.25">
      <c r="B1606" s="194"/>
      <c r="C1606" s="195"/>
      <c r="D1606" s="196" t="s">
        <v>157</v>
      </c>
      <c r="E1606" s="197" t="s">
        <v>19</v>
      </c>
      <c r="F1606" s="198" t="s">
        <v>2066</v>
      </c>
      <c r="G1606" s="195"/>
      <c r="H1606" s="199">
        <v>31.14</v>
      </c>
      <c r="I1606" s="200"/>
      <c r="J1606" s="195"/>
      <c r="K1606" s="195"/>
      <c r="L1606" s="201"/>
      <c r="M1606" s="202"/>
      <c r="N1606" s="203"/>
      <c r="O1606" s="203"/>
      <c r="P1606" s="203"/>
      <c r="Q1606" s="203"/>
      <c r="R1606" s="203"/>
      <c r="S1606" s="203"/>
      <c r="T1606" s="204"/>
      <c r="AT1606" s="205" t="s">
        <v>157</v>
      </c>
      <c r="AU1606" s="205" t="s">
        <v>81</v>
      </c>
      <c r="AV1606" s="13" t="s">
        <v>81</v>
      </c>
      <c r="AW1606" s="13" t="s">
        <v>32</v>
      </c>
      <c r="AX1606" s="13" t="s">
        <v>71</v>
      </c>
      <c r="AY1606" s="205" t="s">
        <v>136</v>
      </c>
    </row>
    <row r="1607" spans="2:51" s="14" customFormat="1" ht="11.25">
      <c r="B1607" s="218"/>
      <c r="C1607" s="219"/>
      <c r="D1607" s="196" t="s">
        <v>157</v>
      </c>
      <c r="E1607" s="220" t="s">
        <v>19</v>
      </c>
      <c r="F1607" s="221" t="s">
        <v>2067</v>
      </c>
      <c r="G1607" s="219"/>
      <c r="H1607" s="220" t="s">
        <v>19</v>
      </c>
      <c r="I1607" s="222"/>
      <c r="J1607" s="219"/>
      <c r="K1607" s="219"/>
      <c r="L1607" s="223"/>
      <c r="M1607" s="224"/>
      <c r="N1607" s="225"/>
      <c r="O1607" s="225"/>
      <c r="P1607" s="225"/>
      <c r="Q1607" s="225"/>
      <c r="R1607" s="225"/>
      <c r="S1607" s="225"/>
      <c r="T1607" s="226"/>
      <c r="AT1607" s="227" t="s">
        <v>157</v>
      </c>
      <c r="AU1607" s="227" t="s">
        <v>81</v>
      </c>
      <c r="AV1607" s="14" t="s">
        <v>79</v>
      </c>
      <c r="AW1607" s="14" t="s">
        <v>32</v>
      </c>
      <c r="AX1607" s="14" t="s">
        <v>71</v>
      </c>
      <c r="AY1607" s="227" t="s">
        <v>136</v>
      </c>
    </row>
    <row r="1608" spans="2:51" s="13" customFormat="1" ht="11.25">
      <c r="B1608" s="194"/>
      <c r="C1608" s="195"/>
      <c r="D1608" s="196" t="s">
        <v>157</v>
      </c>
      <c r="E1608" s="197" t="s">
        <v>19</v>
      </c>
      <c r="F1608" s="198" t="s">
        <v>2068</v>
      </c>
      <c r="G1608" s="195"/>
      <c r="H1608" s="199">
        <v>19</v>
      </c>
      <c r="I1608" s="200"/>
      <c r="J1608" s="195"/>
      <c r="K1608" s="195"/>
      <c r="L1608" s="201"/>
      <c r="M1608" s="202"/>
      <c r="N1608" s="203"/>
      <c r="O1608" s="203"/>
      <c r="P1608" s="203"/>
      <c r="Q1608" s="203"/>
      <c r="R1608" s="203"/>
      <c r="S1608" s="203"/>
      <c r="T1608" s="204"/>
      <c r="AT1608" s="205" t="s">
        <v>157</v>
      </c>
      <c r="AU1608" s="205" t="s">
        <v>81</v>
      </c>
      <c r="AV1608" s="13" t="s">
        <v>81</v>
      </c>
      <c r="AW1608" s="13" t="s">
        <v>32</v>
      </c>
      <c r="AX1608" s="13" t="s">
        <v>71</v>
      </c>
      <c r="AY1608" s="205" t="s">
        <v>136</v>
      </c>
    </row>
    <row r="1609" spans="2:51" s="14" customFormat="1" ht="11.25">
      <c r="B1609" s="218"/>
      <c r="C1609" s="219"/>
      <c r="D1609" s="196" t="s">
        <v>157</v>
      </c>
      <c r="E1609" s="220" t="s">
        <v>19</v>
      </c>
      <c r="F1609" s="221" t="s">
        <v>2069</v>
      </c>
      <c r="G1609" s="219"/>
      <c r="H1609" s="220" t="s">
        <v>19</v>
      </c>
      <c r="I1609" s="222"/>
      <c r="J1609" s="219"/>
      <c r="K1609" s="219"/>
      <c r="L1609" s="223"/>
      <c r="M1609" s="224"/>
      <c r="N1609" s="225"/>
      <c r="O1609" s="225"/>
      <c r="P1609" s="225"/>
      <c r="Q1609" s="225"/>
      <c r="R1609" s="225"/>
      <c r="S1609" s="225"/>
      <c r="T1609" s="226"/>
      <c r="AT1609" s="227" t="s">
        <v>157</v>
      </c>
      <c r="AU1609" s="227" t="s">
        <v>81</v>
      </c>
      <c r="AV1609" s="14" t="s">
        <v>79</v>
      </c>
      <c r="AW1609" s="14" t="s">
        <v>32</v>
      </c>
      <c r="AX1609" s="14" t="s">
        <v>71</v>
      </c>
      <c r="AY1609" s="227" t="s">
        <v>136</v>
      </c>
    </row>
    <row r="1610" spans="2:51" s="13" customFormat="1" ht="11.25">
      <c r="B1610" s="194"/>
      <c r="C1610" s="195"/>
      <c r="D1610" s="196" t="s">
        <v>157</v>
      </c>
      <c r="E1610" s="197" t="s">
        <v>19</v>
      </c>
      <c r="F1610" s="198" t="s">
        <v>2070</v>
      </c>
      <c r="G1610" s="195"/>
      <c r="H1610" s="199">
        <v>24.8</v>
      </c>
      <c r="I1610" s="200"/>
      <c r="J1610" s="195"/>
      <c r="K1610" s="195"/>
      <c r="L1610" s="201"/>
      <c r="M1610" s="202"/>
      <c r="N1610" s="203"/>
      <c r="O1610" s="203"/>
      <c r="P1610" s="203"/>
      <c r="Q1610" s="203"/>
      <c r="R1610" s="203"/>
      <c r="S1610" s="203"/>
      <c r="T1610" s="204"/>
      <c r="AT1610" s="205" t="s">
        <v>157</v>
      </c>
      <c r="AU1610" s="205" t="s">
        <v>81</v>
      </c>
      <c r="AV1610" s="13" t="s">
        <v>81</v>
      </c>
      <c r="AW1610" s="13" t="s">
        <v>32</v>
      </c>
      <c r="AX1610" s="13" t="s">
        <v>71</v>
      </c>
      <c r="AY1610" s="205" t="s">
        <v>136</v>
      </c>
    </row>
    <row r="1611" spans="2:51" s="14" customFormat="1" ht="11.25">
      <c r="B1611" s="218"/>
      <c r="C1611" s="219"/>
      <c r="D1611" s="196" t="s">
        <v>157</v>
      </c>
      <c r="E1611" s="220" t="s">
        <v>19</v>
      </c>
      <c r="F1611" s="221" t="s">
        <v>2071</v>
      </c>
      <c r="G1611" s="219"/>
      <c r="H1611" s="220" t="s">
        <v>19</v>
      </c>
      <c r="I1611" s="222"/>
      <c r="J1611" s="219"/>
      <c r="K1611" s="219"/>
      <c r="L1611" s="223"/>
      <c r="M1611" s="224"/>
      <c r="N1611" s="225"/>
      <c r="O1611" s="225"/>
      <c r="P1611" s="225"/>
      <c r="Q1611" s="225"/>
      <c r="R1611" s="225"/>
      <c r="S1611" s="225"/>
      <c r="T1611" s="226"/>
      <c r="AT1611" s="227" t="s">
        <v>157</v>
      </c>
      <c r="AU1611" s="227" t="s">
        <v>81</v>
      </c>
      <c r="AV1611" s="14" t="s">
        <v>79</v>
      </c>
      <c r="AW1611" s="14" t="s">
        <v>32</v>
      </c>
      <c r="AX1611" s="14" t="s">
        <v>71</v>
      </c>
      <c r="AY1611" s="227" t="s">
        <v>136</v>
      </c>
    </row>
    <row r="1612" spans="2:51" s="13" customFormat="1" ht="11.25">
      <c r="B1612" s="194"/>
      <c r="C1612" s="195"/>
      <c r="D1612" s="196" t="s">
        <v>157</v>
      </c>
      <c r="E1612" s="197" t="s">
        <v>19</v>
      </c>
      <c r="F1612" s="198" t="s">
        <v>2072</v>
      </c>
      <c r="G1612" s="195"/>
      <c r="H1612" s="199">
        <v>10.1</v>
      </c>
      <c r="I1612" s="200"/>
      <c r="J1612" s="195"/>
      <c r="K1612" s="195"/>
      <c r="L1612" s="201"/>
      <c r="M1612" s="202"/>
      <c r="N1612" s="203"/>
      <c r="O1612" s="203"/>
      <c r="P1612" s="203"/>
      <c r="Q1612" s="203"/>
      <c r="R1612" s="203"/>
      <c r="S1612" s="203"/>
      <c r="T1612" s="204"/>
      <c r="AT1612" s="205" t="s">
        <v>157</v>
      </c>
      <c r="AU1612" s="205" t="s">
        <v>81</v>
      </c>
      <c r="AV1612" s="13" t="s">
        <v>81</v>
      </c>
      <c r="AW1612" s="13" t="s">
        <v>32</v>
      </c>
      <c r="AX1612" s="13" t="s">
        <v>71</v>
      </c>
      <c r="AY1612" s="205" t="s">
        <v>136</v>
      </c>
    </row>
    <row r="1613" spans="2:51" s="14" customFormat="1" ht="11.25">
      <c r="B1613" s="218"/>
      <c r="C1613" s="219"/>
      <c r="D1613" s="196" t="s">
        <v>157</v>
      </c>
      <c r="E1613" s="220" t="s">
        <v>19</v>
      </c>
      <c r="F1613" s="221" t="s">
        <v>2073</v>
      </c>
      <c r="G1613" s="219"/>
      <c r="H1613" s="220" t="s">
        <v>19</v>
      </c>
      <c r="I1613" s="222"/>
      <c r="J1613" s="219"/>
      <c r="K1613" s="219"/>
      <c r="L1613" s="223"/>
      <c r="M1613" s="224"/>
      <c r="N1613" s="225"/>
      <c r="O1613" s="225"/>
      <c r="P1613" s="225"/>
      <c r="Q1613" s="225"/>
      <c r="R1613" s="225"/>
      <c r="S1613" s="225"/>
      <c r="T1613" s="226"/>
      <c r="AT1613" s="227" t="s">
        <v>157</v>
      </c>
      <c r="AU1613" s="227" t="s">
        <v>81</v>
      </c>
      <c r="AV1613" s="14" t="s">
        <v>79</v>
      </c>
      <c r="AW1613" s="14" t="s">
        <v>32</v>
      </c>
      <c r="AX1613" s="14" t="s">
        <v>71</v>
      </c>
      <c r="AY1613" s="227" t="s">
        <v>136</v>
      </c>
    </row>
    <row r="1614" spans="2:51" s="13" customFormat="1" ht="11.25">
      <c r="B1614" s="194"/>
      <c r="C1614" s="195"/>
      <c r="D1614" s="196" t="s">
        <v>157</v>
      </c>
      <c r="E1614" s="197" t="s">
        <v>19</v>
      </c>
      <c r="F1614" s="198" t="s">
        <v>2074</v>
      </c>
      <c r="G1614" s="195"/>
      <c r="H1614" s="199">
        <v>9.1999999999999993</v>
      </c>
      <c r="I1614" s="200"/>
      <c r="J1614" s="195"/>
      <c r="K1614" s="195"/>
      <c r="L1614" s="201"/>
      <c r="M1614" s="202"/>
      <c r="N1614" s="203"/>
      <c r="O1614" s="203"/>
      <c r="P1614" s="203"/>
      <c r="Q1614" s="203"/>
      <c r="R1614" s="203"/>
      <c r="S1614" s="203"/>
      <c r="T1614" s="204"/>
      <c r="AT1614" s="205" t="s">
        <v>157</v>
      </c>
      <c r="AU1614" s="205" t="s">
        <v>81</v>
      </c>
      <c r="AV1614" s="13" t="s">
        <v>81</v>
      </c>
      <c r="AW1614" s="13" t="s">
        <v>32</v>
      </c>
      <c r="AX1614" s="13" t="s">
        <v>71</v>
      </c>
      <c r="AY1614" s="205" t="s">
        <v>136</v>
      </c>
    </row>
    <row r="1615" spans="2:51" s="14" customFormat="1" ht="11.25">
      <c r="B1615" s="218"/>
      <c r="C1615" s="219"/>
      <c r="D1615" s="196" t="s">
        <v>157</v>
      </c>
      <c r="E1615" s="220" t="s">
        <v>19</v>
      </c>
      <c r="F1615" s="221" t="s">
        <v>2075</v>
      </c>
      <c r="G1615" s="219"/>
      <c r="H1615" s="220" t="s">
        <v>19</v>
      </c>
      <c r="I1615" s="222"/>
      <c r="J1615" s="219"/>
      <c r="K1615" s="219"/>
      <c r="L1615" s="223"/>
      <c r="M1615" s="224"/>
      <c r="N1615" s="225"/>
      <c r="O1615" s="225"/>
      <c r="P1615" s="225"/>
      <c r="Q1615" s="225"/>
      <c r="R1615" s="225"/>
      <c r="S1615" s="225"/>
      <c r="T1615" s="226"/>
      <c r="AT1615" s="227" t="s">
        <v>157</v>
      </c>
      <c r="AU1615" s="227" t="s">
        <v>81</v>
      </c>
      <c r="AV1615" s="14" t="s">
        <v>79</v>
      </c>
      <c r="AW1615" s="14" t="s">
        <v>32</v>
      </c>
      <c r="AX1615" s="14" t="s">
        <v>71</v>
      </c>
      <c r="AY1615" s="227" t="s">
        <v>136</v>
      </c>
    </row>
    <row r="1616" spans="2:51" s="13" customFormat="1" ht="11.25">
      <c r="B1616" s="194"/>
      <c r="C1616" s="195"/>
      <c r="D1616" s="196" t="s">
        <v>157</v>
      </c>
      <c r="E1616" s="197" t="s">
        <v>19</v>
      </c>
      <c r="F1616" s="198" t="s">
        <v>2076</v>
      </c>
      <c r="G1616" s="195"/>
      <c r="H1616" s="199">
        <v>10.1</v>
      </c>
      <c r="I1616" s="200"/>
      <c r="J1616" s="195"/>
      <c r="K1616" s="195"/>
      <c r="L1616" s="201"/>
      <c r="M1616" s="202"/>
      <c r="N1616" s="203"/>
      <c r="O1616" s="203"/>
      <c r="P1616" s="203"/>
      <c r="Q1616" s="203"/>
      <c r="R1616" s="203"/>
      <c r="S1616" s="203"/>
      <c r="T1616" s="204"/>
      <c r="AT1616" s="205" t="s">
        <v>157</v>
      </c>
      <c r="AU1616" s="205" t="s">
        <v>81</v>
      </c>
      <c r="AV1616" s="13" t="s">
        <v>81</v>
      </c>
      <c r="AW1616" s="13" t="s">
        <v>32</v>
      </c>
      <c r="AX1616" s="13" t="s">
        <v>71</v>
      </c>
      <c r="AY1616" s="205" t="s">
        <v>136</v>
      </c>
    </row>
    <row r="1617" spans="2:51" s="14" customFormat="1" ht="11.25">
      <c r="B1617" s="218"/>
      <c r="C1617" s="219"/>
      <c r="D1617" s="196" t="s">
        <v>157</v>
      </c>
      <c r="E1617" s="220" t="s">
        <v>19</v>
      </c>
      <c r="F1617" s="221" t="s">
        <v>2077</v>
      </c>
      <c r="G1617" s="219"/>
      <c r="H1617" s="220" t="s">
        <v>19</v>
      </c>
      <c r="I1617" s="222"/>
      <c r="J1617" s="219"/>
      <c r="K1617" s="219"/>
      <c r="L1617" s="223"/>
      <c r="M1617" s="224"/>
      <c r="N1617" s="225"/>
      <c r="O1617" s="225"/>
      <c r="P1617" s="225"/>
      <c r="Q1617" s="225"/>
      <c r="R1617" s="225"/>
      <c r="S1617" s="225"/>
      <c r="T1617" s="226"/>
      <c r="AT1617" s="227" t="s">
        <v>157</v>
      </c>
      <c r="AU1617" s="227" t="s">
        <v>81</v>
      </c>
      <c r="AV1617" s="14" t="s">
        <v>79</v>
      </c>
      <c r="AW1617" s="14" t="s">
        <v>32</v>
      </c>
      <c r="AX1617" s="14" t="s">
        <v>71</v>
      </c>
      <c r="AY1617" s="227" t="s">
        <v>136</v>
      </c>
    </row>
    <row r="1618" spans="2:51" s="13" customFormat="1" ht="11.25">
      <c r="B1618" s="194"/>
      <c r="C1618" s="195"/>
      <c r="D1618" s="196" t="s">
        <v>157</v>
      </c>
      <c r="E1618" s="197" t="s">
        <v>19</v>
      </c>
      <c r="F1618" s="198" t="s">
        <v>2078</v>
      </c>
      <c r="G1618" s="195"/>
      <c r="H1618" s="199">
        <v>6.8</v>
      </c>
      <c r="I1618" s="200"/>
      <c r="J1618" s="195"/>
      <c r="K1618" s="195"/>
      <c r="L1618" s="201"/>
      <c r="M1618" s="202"/>
      <c r="N1618" s="203"/>
      <c r="O1618" s="203"/>
      <c r="P1618" s="203"/>
      <c r="Q1618" s="203"/>
      <c r="R1618" s="203"/>
      <c r="S1618" s="203"/>
      <c r="T1618" s="204"/>
      <c r="AT1618" s="205" t="s">
        <v>157</v>
      </c>
      <c r="AU1618" s="205" t="s">
        <v>81</v>
      </c>
      <c r="AV1618" s="13" t="s">
        <v>81</v>
      </c>
      <c r="AW1618" s="13" t="s">
        <v>32</v>
      </c>
      <c r="AX1618" s="13" t="s">
        <v>71</v>
      </c>
      <c r="AY1618" s="205" t="s">
        <v>136</v>
      </c>
    </row>
    <row r="1619" spans="2:51" s="14" customFormat="1" ht="11.25">
      <c r="B1619" s="218"/>
      <c r="C1619" s="219"/>
      <c r="D1619" s="196" t="s">
        <v>157</v>
      </c>
      <c r="E1619" s="220" t="s">
        <v>19</v>
      </c>
      <c r="F1619" s="221" t="s">
        <v>2079</v>
      </c>
      <c r="G1619" s="219"/>
      <c r="H1619" s="220" t="s">
        <v>19</v>
      </c>
      <c r="I1619" s="222"/>
      <c r="J1619" s="219"/>
      <c r="K1619" s="219"/>
      <c r="L1619" s="223"/>
      <c r="M1619" s="224"/>
      <c r="N1619" s="225"/>
      <c r="O1619" s="225"/>
      <c r="P1619" s="225"/>
      <c r="Q1619" s="225"/>
      <c r="R1619" s="225"/>
      <c r="S1619" s="225"/>
      <c r="T1619" s="226"/>
      <c r="AT1619" s="227" t="s">
        <v>157</v>
      </c>
      <c r="AU1619" s="227" t="s">
        <v>81</v>
      </c>
      <c r="AV1619" s="14" t="s">
        <v>79</v>
      </c>
      <c r="AW1619" s="14" t="s">
        <v>32</v>
      </c>
      <c r="AX1619" s="14" t="s">
        <v>71</v>
      </c>
      <c r="AY1619" s="227" t="s">
        <v>136</v>
      </c>
    </row>
    <row r="1620" spans="2:51" s="13" customFormat="1" ht="11.25">
      <c r="B1620" s="194"/>
      <c r="C1620" s="195"/>
      <c r="D1620" s="196" t="s">
        <v>157</v>
      </c>
      <c r="E1620" s="197" t="s">
        <v>19</v>
      </c>
      <c r="F1620" s="198" t="s">
        <v>2080</v>
      </c>
      <c r="G1620" s="195"/>
      <c r="H1620" s="199">
        <v>6.6</v>
      </c>
      <c r="I1620" s="200"/>
      <c r="J1620" s="195"/>
      <c r="K1620" s="195"/>
      <c r="L1620" s="201"/>
      <c r="M1620" s="202"/>
      <c r="N1620" s="203"/>
      <c r="O1620" s="203"/>
      <c r="P1620" s="203"/>
      <c r="Q1620" s="203"/>
      <c r="R1620" s="203"/>
      <c r="S1620" s="203"/>
      <c r="T1620" s="204"/>
      <c r="AT1620" s="205" t="s">
        <v>157</v>
      </c>
      <c r="AU1620" s="205" t="s">
        <v>81</v>
      </c>
      <c r="AV1620" s="13" t="s">
        <v>81</v>
      </c>
      <c r="AW1620" s="13" t="s">
        <v>32</v>
      </c>
      <c r="AX1620" s="13" t="s">
        <v>71</v>
      </c>
      <c r="AY1620" s="205" t="s">
        <v>136</v>
      </c>
    </row>
    <row r="1621" spans="2:51" s="14" customFormat="1" ht="11.25">
      <c r="B1621" s="218"/>
      <c r="C1621" s="219"/>
      <c r="D1621" s="196" t="s">
        <v>157</v>
      </c>
      <c r="E1621" s="220" t="s">
        <v>19</v>
      </c>
      <c r="F1621" s="221" t="s">
        <v>2081</v>
      </c>
      <c r="G1621" s="219"/>
      <c r="H1621" s="220" t="s">
        <v>19</v>
      </c>
      <c r="I1621" s="222"/>
      <c r="J1621" s="219"/>
      <c r="K1621" s="219"/>
      <c r="L1621" s="223"/>
      <c r="M1621" s="224"/>
      <c r="N1621" s="225"/>
      <c r="O1621" s="225"/>
      <c r="P1621" s="225"/>
      <c r="Q1621" s="225"/>
      <c r="R1621" s="225"/>
      <c r="S1621" s="225"/>
      <c r="T1621" s="226"/>
      <c r="AT1621" s="227" t="s">
        <v>157</v>
      </c>
      <c r="AU1621" s="227" t="s">
        <v>81</v>
      </c>
      <c r="AV1621" s="14" t="s">
        <v>79</v>
      </c>
      <c r="AW1621" s="14" t="s">
        <v>32</v>
      </c>
      <c r="AX1621" s="14" t="s">
        <v>71</v>
      </c>
      <c r="AY1621" s="227" t="s">
        <v>136</v>
      </c>
    </row>
    <row r="1622" spans="2:51" s="13" customFormat="1" ht="11.25">
      <c r="B1622" s="194"/>
      <c r="C1622" s="195"/>
      <c r="D1622" s="196" t="s">
        <v>157</v>
      </c>
      <c r="E1622" s="197" t="s">
        <v>19</v>
      </c>
      <c r="F1622" s="198" t="s">
        <v>2082</v>
      </c>
      <c r="G1622" s="195"/>
      <c r="H1622" s="199">
        <v>10.8</v>
      </c>
      <c r="I1622" s="200"/>
      <c r="J1622" s="195"/>
      <c r="K1622" s="195"/>
      <c r="L1622" s="201"/>
      <c r="M1622" s="202"/>
      <c r="N1622" s="203"/>
      <c r="O1622" s="203"/>
      <c r="P1622" s="203"/>
      <c r="Q1622" s="203"/>
      <c r="R1622" s="203"/>
      <c r="S1622" s="203"/>
      <c r="T1622" s="204"/>
      <c r="AT1622" s="205" t="s">
        <v>157</v>
      </c>
      <c r="AU1622" s="205" t="s">
        <v>81</v>
      </c>
      <c r="AV1622" s="13" t="s">
        <v>81</v>
      </c>
      <c r="AW1622" s="13" t="s">
        <v>32</v>
      </c>
      <c r="AX1622" s="13" t="s">
        <v>71</v>
      </c>
      <c r="AY1622" s="205" t="s">
        <v>136</v>
      </c>
    </row>
    <row r="1623" spans="2:51" s="14" customFormat="1" ht="11.25">
      <c r="B1623" s="218"/>
      <c r="C1623" s="219"/>
      <c r="D1623" s="196" t="s">
        <v>157</v>
      </c>
      <c r="E1623" s="220" t="s">
        <v>19</v>
      </c>
      <c r="F1623" s="221" t="s">
        <v>248</v>
      </c>
      <c r="G1623" s="219"/>
      <c r="H1623" s="220" t="s">
        <v>19</v>
      </c>
      <c r="I1623" s="222"/>
      <c r="J1623" s="219"/>
      <c r="K1623" s="219"/>
      <c r="L1623" s="223"/>
      <c r="M1623" s="224"/>
      <c r="N1623" s="225"/>
      <c r="O1623" s="225"/>
      <c r="P1623" s="225"/>
      <c r="Q1623" s="225"/>
      <c r="R1623" s="225"/>
      <c r="S1623" s="225"/>
      <c r="T1623" s="226"/>
      <c r="AT1623" s="227" t="s">
        <v>157</v>
      </c>
      <c r="AU1623" s="227" t="s">
        <v>81</v>
      </c>
      <c r="AV1623" s="14" t="s">
        <v>79</v>
      </c>
      <c r="AW1623" s="14" t="s">
        <v>32</v>
      </c>
      <c r="AX1623" s="14" t="s">
        <v>71</v>
      </c>
      <c r="AY1623" s="227" t="s">
        <v>136</v>
      </c>
    </row>
    <row r="1624" spans="2:51" s="13" customFormat="1" ht="11.25">
      <c r="B1624" s="194"/>
      <c r="C1624" s="195"/>
      <c r="D1624" s="196" t="s">
        <v>157</v>
      </c>
      <c r="E1624" s="197" t="s">
        <v>19</v>
      </c>
      <c r="F1624" s="198" t="s">
        <v>2083</v>
      </c>
      <c r="G1624" s="195"/>
      <c r="H1624" s="199">
        <v>27.92</v>
      </c>
      <c r="I1624" s="200"/>
      <c r="J1624" s="195"/>
      <c r="K1624" s="195"/>
      <c r="L1624" s="201"/>
      <c r="M1624" s="202"/>
      <c r="N1624" s="203"/>
      <c r="O1624" s="203"/>
      <c r="P1624" s="203"/>
      <c r="Q1624" s="203"/>
      <c r="R1624" s="203"/>
      <c r="S1624" s="203"/>
      <c r="T1624" s="204"/>
      <c r="AT1624" s="205" t="s">
        <v>157</v>
      </c>
      <c r="AU1624" s="205" t="s">
        <v>81</v>
      </c>
      <c r="AV1624" s="13" t="s">
        <v>81</v>
      </c>
      <c r="AW1624" s="13" t="s">
        <v>32</v>
      </c>
      <c r="AX1624" s="13" t="s">
        <v>71</v>
      </c>
      <c r="AY1624" s="205" t="s">
        <v>136</v>
      </c>
    </row>
    <row r="1625" spans="2:51" s="14" customFormat="1" ht="11.25">
      <c r="B1625" s="218"/>
      <c r="C1625" s="219"/>
      <c r="D1625" s="196" t="s">
        <v>157</v>
      </c>
      <c r="E1625" s="220" t="s">
        <v>19</v>
      </c>
      <c r="F1625" s="221" t="s">
        <v>2084</v>
      </c>
      <c r="G1625" s="219"/>
      <c r="H1625" s="220" t="s">
        <v>19</v>
      </c>
      <c r="I1625" s="222"/>
      <c r="J1625" s="219"/>
      <c r="K1625" s="219"/>
      <c r="L1625" s="223"/>
      <c r="M1625" s="224"/>
      <c r="N1625" s="225"/>
      <c r="O1625" s="225"/>
      <c r="P1625" s="225"/>
      <c r="Q1625" s="225"/>
      <c r="R1625" s="225"/>
      <c r="S1625" s="225"/>
      <c r="T1625" s="226"/>
      <c r="AT1625" s="227" t="s">
        <v>157</v>
      </c>
      <c r="AU1625" s="227" t="s">
        <v>81</v>
      </c>
      <c r="AV1625" s="14" t="s">
        <v>79</v>
      </c>
      <c r="AW1625" s="14" t="s">
        <v>32</v>
      </c>
      <c r="AX1625" s="14" t="s">
        <v>71</v>
      </c>
      <c r="AY1625" s="227" t="s">
        <v>136</v>
      </c>
    </row>
    <row r="1626" spans="2:51" s="13" customFormat="1" ht="11.25">
      <c r="B1626" s="194"/>
      <c r="C1626" s="195"/>
      <c r="D1626" s="196" t="s">
        <v>157</v>
      </c>
      <c r="E1626" s="197" t="s">
        <v>19</v>
      </c>
      <c r="F1626" s="198" t="s">
        <v>2085</v>
      </c>
      <c r="G1626" s="195"/>
      <c r="H1626" s="199">
        <v>14.3</v>
      </c>
      <c r="I1626" s="200"/>
      <c r="J1626" s="195"/>
      <c r="K1626" s="195"/>
      <c r="L1626" s="201"/>
      <c r="M1626" s="202"/>
      <c r="N1626" s="203"/>
      <c r="O1626" s="203"/>
      <c r="P1626" s="203"/>
      <c r="Q1626" s="203"/>
      <c r="R1626" s="203"/>
      <c r="S1626" s="203"/>
      <c r="T1626" s="204"/>
      <c r="AT1626" s="205" t="s">
        <v>157</v>
      </c>
      <c r="AU1626" s="205" t="s">
        <v>81</v>
      </c>
      <c r="AV1626" s="13" t="s">
        <v>81</v>
      </c>
      <c r="AW1626" s="13" t="s">
        <v>32</v>
      </c>
      <c r="AX1626" s="13" t="s">
        <v>71</v>
      </c>
      <c r="AY1626" s="205" t="s">
        <v>136</v>
      </c>
    </row>
    <row r="1627" spans="2:51" s="13" customFormat="1" ht="11.25">
      <c r="B1627" s="194"/>
      <c r="C1627" s="195"/>
      <c r="D1627" s="196" t="s">
        <v>157</v>
      </c>
      <c r="E1627" s="197" t="s">
        <v>19</v>
      </c>
      <c r="F1627" s="198" t="s">
        <v>2086</v>
      </c>
      <c r="G1627" s="195"/>
      <c r="H1627" s="199">
        <v>10.8</v>
      </c>
      <c r="I1627" s="200"/>
      <c r="J1627" s="195"/>
      <c r="K1627" s="195"/>
      <c r="L1627" s="201"/>
      <c r="M1627" s="202"/>
      <c r="N1627" s="203"/>
      <c r="O1627" s="203"/>
      <c r="P1627" s="203"/>
      <c r="Q1627" s="203"/>
      <c r="R1627" s="203"/>
      <c r="S1627" s="203"/>
      <c r="T1627" s="204"/>
      <c r="AT1627" s="205" t="s">
        <v>157</v>
      </c>
      <c r="AU1627" s="205" t="s">
        <v>81</v>
      </c>
      <c r="AV1627" s="13" t="s">
        <v>81</v>
      </c>
      <c r="AW1627" s="13" t="s">
        <v>32</v>
      </c>
      <c r="AX1627" s="13" t="s">
        <v>71</v>
      </c>
      <c r="AY1627" s="205" t="s">
        <v>136</v>
      </c>
    </row>
    <row r="1628" spans="2:51" s="13" customFormat="1" ht="11.25">
      <c r="B1628" s="194"/>
      <c r="C1628" s="195"/>
      <c r="D1628" s="196" t="s">
        <v>157</v>
      </c>
      <c r="E1628" s="197" t="s">
        <v>19</v>
      </c>
      <c r="F1628" s="198" t="s">
        <v>2087</v>
      </c>
      <c r="G1628" s="195"/>
      <c r="H1628" s="199">
        <v>13.2</v>
      </c>
      <c r="I1628" s="200"/>
      <c r="J1628" s="195"/>
      <c r="K1628" s="195"/>
      <c r="L1628" s="201"/>
      <c r="M1628" s="202"/>
      <c r="N1628" s="203"/>
      <c r="O1628" s="203"/>
      <c r="P1628" s="203"/>
      <c r="Q1628" s="203"/>
      <c r="R1628" s="203"/>
      <c r="S1628" s="203"/>
      <c r="T1628" s="204"/>
      <c r="AT1628" s="205" t="s">
        <v>157</v>
      </c>
      <c r="AU1628" s="205" t="s">
        <v>81</v>
      </c>
      <c r="AV1628" s="13" t="s">
        <v>81</v>
      </c>
      <c r="AW1628" s="13" t="s">
        <v>32</v>
      </c>
      <c r="AX1628" s="13" t="s">
        <v>71</v>
      </c>
      <c r="AY1628" s="205" t="s">
        <v>136</v>
      </c>
    </row>
    <row r="1629" spans="2:51" s="14" customFormat="1" ht="11.25">
      <c r="B1629" s="218"/>
      <c r="C1629" s="219"/>
      <c r="D1629" s="196" t="s">
        <v>157</v>
      </c>
      <c r="E1629" s="220" t="s">
        <v>19</v>
      </c>
      <c r="F1629" s="221" t="s">
        <v>368</v>
      </c>
      <c r="G1629" s="219"/>
      <c r="H1629" s="220" t="s">
        <v>19</v>
      </c>
      <c r="I1629" s="222"/>
      <c r="J1629" s="219"/>
      <c r="K1629" s="219"/>
      <c r="L1629" s="223"/>
      <c r="M1629" s="224"/>
      <c r="N1629" s="225"/>
      <c r="O1629" s="225"/>
      <c r="P1629" s="225"/>
      <c r="Q1629" s="225"/>
      <c r="R1629" s="225"/>
      <c r="S1629" s="225"/>
      <c r="T1629" s="226"/>
      <c r="AT1629" s="227" t="s">
        <v>157</v>
      </c>
      <c r="AU1629" s="227" t="s">
        <v>81</v>
      </c>
      <c r="AV1629" s="14" t="s">
        <v>79</v>
      </c>
      <c r="AW1629" s="14" t="s">
        <v>32</v>
      </c>
      <c r="AX1629" s="14" t="s">
        <v>71</v>
      </c>
      <c r="AY1629" s="227" t="s">
        <v>136</v>
      </c>
    </row>
    <row r="1630" spans="2:51" s="13" customFormat="1" ht="11.25">
      <c r="B1630" s="194"/>
      <c r="C1630" s="195"/>
      <c r="D1630" s="196" t="s">
        <v>157</v>
      </c>
      <c r="E1630" s="197" t="s">
        <v>19</v>
      </c>
      <c r="F1630" s="198" t="s">
        <v>2088</v>
      </c>
      <c r="G1630" s="195"/>
      <c r="H1630" s="199">
        <v>33.299999999999997</v>
      </c>
      <c r="I1630" s="200"/>
      <c r="J1630" s="195"/>
      <c r="K1630" s="195"/>
      <c r="L1630" s="201"/>
      <c r="M1630" s="202"/>
      <c r="N1630" s="203"/>
      <c r="O1630" s="203"/>
      <c r="P1630" s="203"/>
      <c r="Q1630" s="203"/>
      <c r="R1630" s="203"/>
      <c r="S1630" s="203"/>
      <c r="T1630" s="204"/>
      <c r="AT1630" s="205" t="s">
        <v>157</v>
      </c>
      <c r="AU1630" s="205" t="s">
        <v>81</v>
      </c>
      <c r="AV1630" s="13" t="s">
        <v>81</v>
      </c>
      <c r="AW1630" s="13" t="s">
        <v>32</v>
      </c>
      <c r="AX1630" s="13" t="s">
        <v>71</v>
      </c>
      <c r="AY1630" s="205" t="s">
        <v>136</v>
      </c>
    </row>
    <row r="1631" spans="2:51" s="14" customFormat="1" ht="11.25">
      <c r="B1631" s="218"/>
      <c r="C1631" s="219"/>
      <c r="D1631" s="196" t="s">
        <v>157</v>
      </c>
      <c r="E1631" s="220" t="s">
        <v>19</v>
      </c>
      <c r="F1631" s="221" t="s">
        <v>252</v>
      </c>
      <c r="G1631" s="219"/>
      <c r="H1631" s="220" t="s">
        <v>19</v>
      </c>
      <c r="I1631" s="222"/>
      <c r="J1631" s="219"/>
      <c r="K1631" s="219"/>
      <c r="L1631" s="223"/>
      <c r="M1631" s="224"/>
      <c r="N1631" s="225"/>
      <c r="O1631" s="225"/>
      <c r="P1631" s="225"/>
      <c r="Q1631" s="225"/>
      <c r="R1631" s="225"/>
      <c r="S1631" s="225"/>
      <c r="T1631" s="226"/>
      <c r="AT1631" s="227" t="s">
        <v>157</v>
      </c>
      <c r="AU1631" s="227" t="s">
        <v>81</v>
      </c>
      <c r="AV1631" s="14" t="s">
        <v>79</v>
      </c>
      <c r="AW1631" s="14" t="s">
        <v>32</v>
      </c>
      <c r="AX1631" s="14" t="s">
        <v>71</v>
      </c>
      <c r="AY1631" s="227" t="s">
        <v>136</v>
      </c>
    </row>
    <row r="1632" spans="2:51" s="14" customFormat="1" ht="11.25">
      <c r="B1632" s="218"/>
      <c r="C1632" s="219"/>
      <c r="D1632" s="196" t="s">
        <v>157</v>
      </c>
      <c r="E1632" s="220" t="s">
        <v>19</v>
      </c>
      <c r="F1632" s="221" t="s">
        <v>2089</v>
      </c>
      <c r="G1632" s="219"/>
      <c r="H1632" s="220" t="s">
        <v>19</v>
      </c>
      <c r="I1632" s="222"/>
      <c r="J1632" s="219"/>
      <c r="K1632" s="219"/>
      <c r="L1632" s="223"/>
      <c r="M1632" s="224"/>
      <c r="N1632" s="225"/>
      <c r="O1632" s="225"/>
      <c r="P1632" s="225"/>
      <c r="Q1632" s="225"/>
      <c r="R1632" s="225"/>
      <c r="S1632" s="225"/>
      <c r="T1632" s="226"/>
      <c r="AT1632" s="227" t="s">
        <v>157</v>
      </c>
      <c r="AU1632" s="227" t="s">
        <v>81</v>
      </c>
      <c r="AV1632" s="14" t="s">
        <v>79</v>
      </c>
      <c r="AW1632" s="14" t="s">
        <v>32</v>
      </c>
      <c r="AX1632" s="14" t="s">
        <v>71</v>
      </c>
      <c r="AY1632" s="227" t="s">
        <v>136</v>
      </c>
    </row>
    <row r="1633" spans="2:51" s="13" customFormat="1" ht="11.25">
      <c r="B1633" s="194"/>
      <c r="C1633" s="195"/>
      <c r="D1633" s="196" t="s">
        <v>157</v>
      </c>
      <c r="E1633" s="197" t="s">
        <v>19</v>
      </c>
      <c r="F1633" s="198" t="s">
        <v>2090</v>
      </c>
      <c r="G1633" s="195"/>
      <c r="H1633" s="199">
        <v>37</v>
      </c>
      <c r="I1633" s="200"/>
      <c r="J1633" s="195"/>
      <c r="K1633" s="195"/>
      <c r="L1633" s="201"/>
      <c r="M1633" s="202"/>
      <c r="N1633" s="203"/>
      <c r="O1633" s="203"/>
      <c r="P1633" s="203"/>
      <c r="Q1633" s="203"/>
      <c r="R1633" s="203"/>
      <c r="S1633" s="203"/>
      <c r="T1633" s="204"/>
      <c r="AT1633" s="205" t="s">
        <v>157</v>
      </c>
      <c r="AU1633" s="205" t="s">
        <v>81</v>
      </c>
      <c r="AV1633" s="13" t="s">
        <v>81</v>
      </c>
      <c r="AW1633" s="13" t="s">
        <v>32</v>
      </c>
      <c r="AX1633" s="13" t="s">
        <v>71</v>
      </c>
      <c r="AY1633" s="205" t="s">
        <v>136</v>
      </c>
    </row>
    <row r="1634" spans="2:51" s="14" customFormat="1" ht="11.25">
      <c r="B1634" s="218"/>
      <c r="C1634" s="219"/>
      <c r="D1634" s="196" t="s">
        <v>157</v>
      </c>
      <c r="E1634" s="220" t="s">
        <v>19</v>
      </c>
      <c r="F1634" s="221" t="s">
        <v>2091</v>
      </c>
      <c r="G1634" s="219"/>
      <c r="H1634" s="220" t="s">
        <v>19</v>
      </c>
      <c r="I1634" s="222"/>
      <c r="J1634" s="219"/>
      <c r="K1634" s="219"/>
      <c r="L1634" s="223"/>
      <c r="M1634" s="224"/>
      <c r="N1634" s="225"/>
      <c r="O1634" s="225"/>
      <c r="P1634" s="225"/>
      <c r="Q1634" s="225"/>
      <c r="R1634" s="225"/>
      <c r="S1634" s="225"/>
      <c r="T1634" s="226"/>
      <c r="AT1634" s="227" t="s">
        <v>157</v>
      </c>
      <c r="AU1634" s="227" t="s">
        <v>81</v>
      </c>
      <c r="AV1634" s="14" t="s">
        <v>79</v>
      </c>
      <c r="AW1634" s="14" t="s">
        <v>32</v>
      </c>
      <c r="AX1634" s="14" t="s">
        <v>71</v>
      </c>
      <c r="AY1634" s="227" t="s">
        <v>136</v>
      </c>
    </row>
    <row r="1635" spans="2:51" s="13" customFormat="1" ht="11.25">
      <c r="B1635" s="194"/>
      <c r="C1635" s="195"/>
      <c r="D1635" s="196" t="s">
        <v>157</v>
      </c>
      <c r="E1635" s="197" t="s">
        <v>19</v>
      </c>
      <c r="F1635" s="198" t="s">
        <v>2092</v>
      </c>
      <c r="G1635" s="195"/>
      <c r="H1635" s="199">
        <v>13.4</v>
      </c>
      <c r="I1635" s="200"/>
      <c r="J1635" s="195"/>
      <c r="K1635" s="195"/>
      <c r="L1635" s="201"/>
      <c r="M1635" s="202"/>
      <c r="N1635" s="203"/>
      <c r="O1635" s="203"/>
      <c r="P1635" s="203"/>
      <c r="Q1635" s="203"/>
      <c r="R1635" s="203"/>
      <c r="S1635" s="203"/>
      <c r="T1635" s="204"/>
      <c r="AT1635" s="205" t="s">
        <v>157</v>
      </c>
      <c r="AU1635" s="205" t="s">
        <v>81</v>
      </c>
      <c r="AV1635" s="13" t="s">
        <v>81</v>
      </c>
      <c r="AW1635" s="13" t="s">
        <v>32</v>
      </c>
      <c r="AX1635" s="13" t="s">
        <v>71</v>
      </c>
      <c r="AY1635" s="205" t="s">
        <v>136</v>
      </c>
    </row>
    <row r="1636" spans="2:51" s="14" customFormat="1" ht="11.25">
      <c r="B1636" s="218"/>
      <c r="C1636" s="219"/>
      <c r="D1636" s="196" t="s">
        <v>157</v>
      </c>
      <c r="E1636" s="220" t="s">
        <v>19</v>
      </c>
      <c r="F1636" s="221" t="s">
        <v>2093</v>
      </c>
      <c r="G1636" s="219"/>
      <c r="H1636" s="220" t="s">
        <v>19</v>
      </c>
      <c r="I1636" s="222"/>
      <c r="J1636" s="219"/>
      <c r="K1636" s="219"/>
      <c r="L1636" s="223"/>
      <c r="M1636" s="224"/>
      <c r="N1636" s="225"/>
      <c r="O1636" s="225"/>
      <c r="P1636" s="225"/>
      <c r="Q1636" s="225"/>
      <c r="R1636" s="225"/>
      <c r="S1636" s="225"/>
      <c r="T1636" s="226"/>
      <c r="AT1636" s="227" t="s">
        <v>157</v>
      </c>
      <c r="AU1636" s="227" t="s">
        <v>81</v>
      </c>
      <c r="AV1636" s="14" t="s">
        <v>79</v>
      </c>
      <c r="AW1636" s="14" t="s">
        <v>32</v>
      </c>
      <c r="AX1636" s="14" t="s">
        <v>71</v>
      </c>
      <c r="AY1636" s="227" t="s">
        <v>136</v>
      </c>
    </row>
    <row r="1637" spans="2:51" s="13" customFormat="1" ht="11.25">
      <c r="B1637" s="194"/>
      <c r="C1637" s="195"/>
      <c r="D1637" s="196" t="s">
        <v>157</v>
      </c>
      <c r="E1637" s="197" t="s">
        <v>19</v>
      </c>
      <c r="F1637" s="198" t="s">
        <v>2094</v>
      </c>
      <c r="G1637" s="195"/>
      <c r="H1637" s="199">
        <v>18.98</v>
      </c>
      <c r="I1637" s="200"/>
      <c r="J1637" s="195"/>
      <c r="K1637" s="195"/>
      <c r="L1637" s="201"/>
      <c r="M1637" s="202"/>
      <c r="N1637" s="203"/>
      <c r="O1637" s="203"/>
      <c r="P1637" s="203"/>
      <c r="Q1637" s="203"/>
      <c r="R1637" s="203"/>
      <c r="S1637" s="203"/>
      <c r="T1637" s="204"/>
      <c r="AT1637" s="205" t="s">
        <v>157</v>
      </c>
      <c r="AU1637" s="205" t="s">
        <v>81</v>
      </c>
      <c r="AV1637" s="13" t="s">
        <v>81</v>
      </c>
      <c r="AW1637" s="13" t="s">
        <v>32</v>
      </c>
      <c r="AX1637" s="13" t="s">
        <v>71</v>
      </c>
      <c r="AY1637" s="205" t="s">
        <v>136</v>
      </c>
    </row>
    <row r="1638" spans="2:51" s="14" customFormat="1" ht="11.25">
      <c r="B1638" s="218"/>
      <c r="C1638" s="219"/>
      <c r="D1638" s="196" t="s">
        <v>157</v>
      </c>
      <c r="E1638" s="220" t="s">
        <v>19</v>
      </c>
      <c r="F1638" s="221" t="s">
        <v>2095</v>
      </c>
      <c r="G1638" s="219"/>
      <c r="H1638" s="220" t="s">
        <v>19</v>
      </c>
      <c r="I1638" s="222"/>
      <c r="J1638" s="219"/>
      <c r="K1638" s="219"/>
      <c r="L1638" s="223"/>
      <c r="M1638" s="224"/>
      <c r="N1638" s="225"/>
      <c r="O1638" s="225"/>
      <c r="P1638" s="225"/>
      <c r="Q1638" s="225"/>
      <c r="R1638" s="225"/>
      <c r="S1638" s="225"/>
      <c r="T1638" s="226"/>
      <c r="AT1638" s="227" t="s">
        <v>157</v>
      </c>
      <c r="AU1638" s="227" t="s">
        <v>81</v>
      </c>
      <c r="AV1638" s="14" t="s">
        <v>79</v>
      </c>
      <c r="AW1638" s="14" t="s">
        <v>32</v>
      </c>
      <c r="AX1638" s="14" t="s">
        <v>71</v>
      </c>
      <c r="AY1638" s="227" t="s">
        <v>136</v>
      </c>
    </row>
    <row r="1639" spans="2:51" s="13" customFormat="1" ht="11.25">
      <c r="B1639" s="194"/>
      <c r="C1639" s="195"/>
      <c r="D1639" s="196" t="s">
        <v>157</v>
      </c>
      <c r="E1639" s="197" t="s">
        <v>19</v>
      </c>
      <c r="F1639" s="198" t="s">
        <v>2096</v>
      </c>
      <c r="G1639" s="195"/>
      <c r="H1639" s="199">
        <v>8.9</v>
      </c>
      <c r="I1639" s="200"/>
      <c r="J1639" s="195"/>
      <c r="K1639" s="195"/>
      <c r="L1639" s="201"/>
      <c r="M1639" s="202"/>
      <c r="N1639" s="203"/>
      <c r="O1639" s="203"/>
      <c r="P1639" s="203"/>
      <c r="Q1639" s="203"/>
      <c r="R1639" s="203"/>
      <c r="S1639" s="203"/>
      <c r="T1639" s="204"/>
      <c r="AT1639" s="205" t="s">
        <v>157</v>
      </c>
      <c r="AU1639" s="205" t="s">
        <v>81</v>
      </c>
      <c r="AV1639" s="13" t="s">
        <v>81</v>
      </c>
      <c r="AW1639" s="13" t="s">
        <v>32</v>
      </c>
      <c r="AX1639" s="13" t="s">
        <v>71</v>
      </c>
      <c r="AY1639" s="205" t="s">
        <v>136</v>
      </c>
    </row>
    <row r="1640" spans="2:51" s="14" customFormat="1" ht="11.25">
      <c r="B1640" s="218"/>
      <c r="C1640" s="219"/>
      <c r="D1640" s="196" t="s">
        <v>157</v>
      </c>
      <c r="E1640" s="220" t="s">
        <v>19</v>
      </c>
      <c r="F1640" s="221" t="s">
        <v>2097</v>
      </c>
      <c r="G1640" s="219"/>
      <c r="H1640" s="220" t="s">
        <v>19</v>
      </c>
      <c r="I1640" s="222"/>
      <c r="J1640" s="219"/>
      <c r="K1640" s="219"/>
      <c r="L1640" s="223"/>
      <c r="M1640" s="224"/>
      <c r="N1640" s="225"/>
      <c r="O1640" s="225"/>
      <c r="P1640" s="225"/>
      <c r="Q1640" s="225"/>
      <c r="R1640" s="225"/>
      <c r="S1640" s="225"/>
      <c r="T1640" s="226"/>
      <c r="AT1640" s="227" t="s">
        <v>157</v>
      </c>
      <c r="AU1640" s="227" t="s">
        <v>81</v>
      </c>
      <c r="AV1640" s="14" t="s">
        <v>79</v>
      </c>
      <c r="AW1640" s="14" t="s">
        <v>32</v>
      </c>
      <c r="AX1640" s="14" t="s">
        <v>71</v>
      </c>
      <c r="AY1640" s="227" t="s">
        <v>136</v>
      </c>
    </row>
    <row r="1641" spans="2:51" s="13" customFormat="1" ht="11.25">
      <c r="B1641" s="194"/>
      <c r="C1641" s="195"/>
      <c r="D1641" s="196" t="s">
        <v>157</v>
      </c>
      <c r="E1641" s="197" t="s">
        <v>19</v>
      </c>
      <c r="F1641" s="198" t="s">
        <v>2098</v>
      </c>
      <c r="G1641" s="195"/>
      <c r="H1641" s="199">
        <v>17.475000000000001</v>
      </c>
      <c r="I1641" s="200"/>
      <c r="J1641" s="195"/>
      <c r="K1641" s="195"/>
      <c r="L1641" s="201"/>
      <c r="M1641" s="202"/>
      <c r="N1641" s="203"/>
      <c r="O1641" s="203"/>
      <c r="P1641" s="203"/>
      <c r="Q1641" s="203"/>
      <c r="R1641" s="203"/>
      <c r="S1641" s="203"/>
      <c r="T1641" s="204"/>
      <c r="AT1641" s="205" t="s">
        <v>157</v>
      </c>
      <c r="AU1641" s="205" t="s">
        <v>81</v>
      </c>
      <c r="AV1641" s="13" t="s">
        <v>81</v>
      </c>
      <c r="AW1641" s="13" t="s">
        <v>32</v>
      </c>
      <c r="AX1641" s="13" t="s">
        <v>71</v>
      </c>
      <c r="AY1641" s="205" t="s">
        <v>136</v>
      </c>
    </row>
    <row r="1642" spans="2:51" s="14" customFormat="1" ht="11.25">
      <c r="B1642" s="218"/>
      <c r="C1642" s="219"/>
      <c r="D1642" s="196" t="s">
        <v>157</v>
      </c>
      <c r="E1642" s="220" t="s">
        <v>19</v>
      </c>
      <c r="F1642" s="221" t="s">
        <v>2099</v>
      </c>
      <c r="G1642" s="219"/>
      <c r="H1642" s="220" t="s">
        <v>19</v>
      </c>
      <c r="I1642" s="222"/>
      <c r="J1642" s="219"/>
      <c r="K1642" s="219"/>
      <c r="L1642" s="223"/>
      <c r="M1642" s="224"/>
      <c r="N1642" s="225"/>
      <c r="O1642" s="225"/>
      <c r="P1642" s="225"/>
      <c r="Q1642" s="225"/>
      <c r="R1642" s="225"/>
      <c r="S1642" s="225"/>
      <c r="T1642" s="226"/>
      <c r="AT1642" s="227" t="s">
        <v>157</v>
      </c>
      <c r="AU1642" s="227" t="s">
        <v>81</v>
      </c>
      <c r="AV1642" s="14" t="s">
        <v>79</v>
      </c>
      <c r="AW1642" s="14" t="s">
        <v>32</v>
      </c>
      <c r="AX1642" s="14" t="s">
        <v>71</v>
      </c>
      <c r="AY1642" s="227" t="s">
        <v>136</v>
      </c>
    </row>
    <row r="1643" spans="2:51" s="13" customFormat="1" ht="11.25">
      <c r="B1643" s="194"/>
      <c r="C1643" s="195"/>
      <c r="D1643" s="196" t="s">
        <v>157</v>
      </c>
      <c r="E1643" s="197" t="s">
        <v>19</v>
      </c>
      <c r="F1643" s="198" t="s">
        <v>2100</v>
      </c>
      <c r="G1643" s="195"/>
      <c r="H1643" s="199">
        <v>13.9</v>
      </c>
      <c r="I1643" s="200"/>
      <c r="J1643" s="195"/>
      <c r="K1643" s="195"/>
      <c r="L1643" s="201"/>
      <c r="M1643" s="202"/>
      <c r="N1643" s="203"/>
      <c r="O1643" s="203"/>
      <c r="P1643" s="203"/>
      <c r="Q1643" s="203"/>
      <c r="R1643" s="203"/>
      <c r="S1643" s="203"/>
      <c r="T1643" s="204"/>
      <c r="AT1643" s="205" t="s">
        <v>157</v>
      </c>
      <c r="AU1643" s="205" t="s">
        <v>81</v>
      </c>
      <c r="AV1643" s="13" t="s">
        <v>81</v>
      </c>
      <c r="AW1643" s="13" t="s">
        <v>32</v>
      </c>
      <c r="AX1643" s="13" t="s">
        <v>71</v>
      </c>
      <c r="AY1643" s="205" t="s">
        <v>136</v>
      </c>
    </row>
    <row r="1644" spans="2:51" s="14" customFormat="1" ht="11.25">
      <c r="B1644" s="218"/>
      <c r="C1644" s="219"/>
      <c r="D1644" s="196" t="s">
        <v>157</v>
      </c>
      <c r="E1644" s="220" t="s">
        <v>19</v>
      </c>
      <c r="F1644" s="221" t="s">
        <v>2101</v>
      </c>
      <c r="G1644" s="219"/>
      <c r="H1644" s="220" t="s">
        <v>19</v>
      </c>
      <c r="I1644" s="222"/>
      <c r="J1644" s="219"/>
      <c r="K1644" s="219"/>
      <c r="L1644" s="223"/>
      <c r="M1644" s="224"/>
      <c r="N1644" s="225"/>
      <c r="O1644" s="225"/>
      <c r="P1644" s="225"/>
      <c r="Q1644" s="225"/>
      <c r="R1644" s="225"/>
      <c r="S1644" s="225"/>
      <c r="T1644" s="226"/>
      <c r="AT1644" s="227" t="s">
        <v>157</v>
      </c>
      <c r="AU1644" s="227" t="s">
        <v>81</v>
      </c>
      <c r="AV1644" s="14" t="s">
        <v>79</v>
      </c>
      <c r="AW1644" s="14" t="s">
        <v>32</v>
      </c>
      <c r="AX1644" s="14" t="s">
        <v>71</v>
      </c>
      <c r="AY1644" s="227" t="s">
        <v>136</v>
      </c>
    </row>
    <row r="1645" spans="2:51" s="13" customFormat="1" ht="11.25">
      <c r="B1645" s="194"/>
      <c r="C1645" s="195"/>
      <c r="D1645" s="196" t="s">
        <v>157</v>
      </c>
      <c r="E1645" s="197" t="s">
        <v>19</v>
      </c>
      <c r="F1645" s="198" t="s">
        <v>2102</v>
      </c>
      <c r="G1645" s="195"/>
      <c r="H1645" s="199">
        <v>13.25</v>
      </c>
      <c r="I1645" s="200"/>
      <c r="J1645" s="195"/>
      <c r="K1645" s="195"/>
      <c r="L1645" s="201"/>
      <c r="M1645" s="202"/>
      <c r="N1645" s="203"/>
      <c r="O1645" s="203"/>
      <c r="P1645" s="203"/>
      <c r="Q1645" s="203"/>
      <c r="R1645" s="203"/>
      <c r="S1645" s="203"/>
      <c r="T1645" s="204"/>
      <c r="AT1645" s="205" t="s">
        <v>157</v>
      </c>
      <c r="AU1645" s="205" t="s">
        <v>81</v>
      </c>
      <c r="AV1645" s="13" t="s">
        <v>81</v>
      </c>
      <c r="AW1645" s="13" t="s">
        <v>32</v>
      </c>
      <c r="AX1645" s="13" t="s">
        <v>71</v>
      </c>
      <c r="AY1645" s="205" t="s">
        <v>136</v>
      </c>
    </row>
    <row r="1646" spans="2:51" s="14" customFormat="1" ht="11.25">
      <c r="B1646" s="218"/>
      <c r="C1646" s="219"/>
      <c r="D1646" s="196" t="s">
        <v>157</v>
      </c>
      <c r="E1646" s="220" t="s">
        <v>19</v>
      </c>
      <c r="F1646" s="221" t="s">
        <v>2103</v>
      </c>
      <c r="G1646" s="219"/>
      <c r="H1646" s="220" t="s">
        <v>19</v>
      </c>
      <c r="I1646" s="222"/>
      <c r="J1646" s="219"/>
      <c r="K1646" s="219"/>
      <c r="L1646" s="223"/>
      <c r="M1646" s="224"/>
      <c r="N1646" s="225"/>
      <c r="O1646" s="225"/>
      <c r="P1646" s="225"/>
      <c r="Q1646" s="225"/>
      <c r="R1646" s="225"/>
      <c r="S1646" s="225"/>
      <c r="T1646" s="226"/>
      <c r="AT1646" s="227" t="s">
        <v>157</v>
      </c>
      <c r="AU1646" s="227" t="s">
        <v>81</v>
      </c>
      <c r="AV1646" s="14" t="s">
        <v>79</v>
      </c>
      <c r="AW1646" s="14" t="s">
        <v>32</v>
      </c>
      <c r="AX1646" s="14" t="s">
        <v>71</v>
      </c>
      <c r="AY1646" s="227" t="s">
        <v>136</v>
      </c>
    </row>
    <row r="1647" spans="2:51" s="13" customFormat="1" ht="11.25">
      <c r="B1647" s="194"/>
      <c r="C1647" s="195"/>
      <c r="D1647" s="196" t="s">
        <v>157</v>
      </c>
      <c r="E1647" s="197" t="s">
        <v>19</v>
      </c>
      <c r="F1647" s="198" t="s">
        <v>2104</v>
      </c>
      <c r="G1647" s="195"/>
      <c r="H1647" s="199">
        <v>10.87</v>
      </c>
      <c r="I1647" s="200"/>
      <c r="J1647" s="195"/>
      <c r="K1647" s="195"/>
      <c r="L1647" s="201"/>
      <c r="M1647" s="202"/>
      <c r="N1647" s="203"/>
      <c r="O1647" s="203"/>
      <c r="P1647" s="203"/>
      <c r="Q1647" s="203"/>
      <c r="R1647" s="203"/>
      <c r="S1647" s="203"/>
      <c r="T1647" s="204"/>
      <c r="AT1647" s="205" t="s">
        <v>157</v>
      </c>
      <c r="AU1647" s="205" t="s">
        <v>81</v>
      </c>
      <c r="AV1647" s="13" t="s">
        <v>81</v>
      </c>
      <c r="AW1647" s="13" t="s">
        <v>32</v>
      </c>
      <c r="AX1647" s="13" t="s">
        <v>71</v>
      </c>
      <c r="AY1647" s="205" t="s">
        <v>136</v>
      </c>
    </row>
    <row r="1648" spans="2:51" s="14" customFormat="1" ht="11.25">
      <c r="B1648" s="218"/>
      <c r="C1648" s="219"/>
      <c r="D1648" s="196" t="s">
        <v>157</v>
      </c>
      <c r="E1648" s="220" t="s">
        <v>19</v>
      </c>
      <c r="F1648" s="221" t="s">
        <v>2105</v>
      </c>
      <c r="G1648" s="219"/>
      <c r="H1648" s="220" t="s">
        <v>19</v>
      </c>
      <c r="I1648" s="222"/>
      <c r="J1648" s="219"/>
      <c r="K1648" s="219"/>
      <c r="L1648" s="223"/>
      <c r="M1648" s="224"/>
      <c r="N1648" s="225"/>
      <c r="O1648" s="225"/>
      <c r="P1648" s="225"/>
      <c r="Q1648" s="225"/>
      <c r="R1648" s="225"/>
      <c r="S1648" s="225"/>
      <c r="T1648" s="226"/>
      <c r="AT1648" s="227" t="s">
        <v>157</v>
      </c>
      <c r="AU1648" s="227" t="s">
        <v>81</v>
      </c>
      <c r="AV1648" s="14" t="s">
        <v>79</v>
      </c>
      <c r="AW1648" s="14" t="s">
        <v>32</v>
      </c>
      <c r="AX1648" s="14" t="s">
        <v>71</v>
      </c>
      <c r="AY1648" s="227" t="s">
        <v>136</v>
      </c>
    </row>
    <row r="1649" spans="2:51" s="13" customFormat="1" ht="11.25">
      <c r="B1649" s="194"/>
      <c r="C1649" s="195"/>
      <c r="D1649" s="196" t="s">
        <v>157</v>
      </c>
      <c r="E1649" s="197" t="s">
        <v>19</v>
      </c>
      <c r="F1649" s="198" t="s">
        <v>2106</v>
      </c>
      <c r="G1649" s="195"/>
      <c r="H1649" s="199">
        <v>6.71</v>
      </c>
      <c r="I1649" s="200"/>
      <c r="J1649" s="195"/>
      <c r="K1649" s="195"/>
      <c r="L1649" s="201"/>
      <c r="M1649" s="202"/>
      <c r="N1649" s="203"/>
      <c r="O1649" s="203"/>
      <c r="P1649" s="203"/>
      <c r="Q1649" s="203"/>
      <c r="R1649" s="203"/>
      <c r="S1649" s="203"/>
      <c r="T1649" s="204"/>
      <c r="AT1649" s="205" t="s">
        <v>157</v>
      </c>
      <c r="AU1649" s="205" t="s">
        <v>81</v>
      </c>
      <c r="AV1649" s="13" t="s">
        <v>81</v>
      </c>
      <c r="AW1649" s="13" t="s">
        <v>32</v>
      </c>
      <c r="AX1649" s="13" t="s">
        <v>71</v>
      </c>
      <c r="AY1649" s="205" t="s">
        <v>136</v>
      </c>
    </row>
    <row r="1650" spans="2:51" s="14" customFormat="1" ht="11.25">
      <c r="B1650" s="218"/>
      <c r="C1650" s="219"/>
      <c r="D1650" s="196" t="s">
        <v>157</v>
      </c>
      <c r="E1650" s="220" t="s">
        <v>19</v>
      </c>
      <c r="F1650" s="221" t="s">
        <v>2107</v>
      </c>
      <c r="G1650" s="219"/>
      <c r="H1650" s="220" t="s">
        <v>19</v>
      </c>
      <c r="I1650" s="222"/>
      <c r="J1650" s="219"/>
      <c r="K1650" s="219"/>
      <c r="L1650" s="223"/>
      <c r="M1650" s="224"/>
      <c r="N1650" s="225"/>
      <c r="O1650" s="225"/>
      <c r="P1650" s="225"/>
      <c r="Q1650" s="225"/>
      <c r="R1650" s="225"/>
      <c r="S1650" s="225"/>
      <c r="T1650" s="226"/>
      <c r="AT1650" s="227" t="s">
        <v>157</v>
      </c>
      <c r="AU1650" s="227" t="s">
        <v>81</v>
      </c>
      <c r="AV1650" s="14" t="s">
        <v>79</v>
      </c>
      <c r="AW1650" s="14" t="s">
        <v>32</v>
      </c>
      <c r="AX1650" s="14" t="s">
        <v>71</v>
      </c>
      <c r="AY1650" s="227" t="s">
        <v>136</v>
      </c>
    </row>
    <row r="1651" spans="2:51" s="13" customFormat="1" ht="11.25">
      <c r="B1651" s="194"/>
      <c r="C1651" s="195"/>
      <c r="D1651" s="196" t="s">
        <v>157</v>
      </c>
      <c r="E1651" s="197" t="s">
        <v>19</v>
      </c>
      <c r="F1651" s="198" t="s">
        <v>2108</v>
      </c>
      <c r="G1651" s="195"/>
      <c r="H1651" s="199">
        <v>6.89</v>
      </c>
      <c r="I1651" s="200"/>
      <c r="J1651" s="195"/>
      <c r="K1651" s="195"/>
      <c r="L1651" s="201"/>
      <c r="M1651" s="202"/>
      <c r="N1651" s="203"/>
      <c r="O1651" s="203"/>
      <c r="P1651" s="203"/>
      <c r="Q1651" s="203"/>
      <c r="R1651" s="203"/>
      <c r="S1651" s="203"/>
      <c r="T1651" s="204"/>
      <c r="AT1651" s="205" t="s">
        <v>157</v>
      </c>
      <c r="AU1651" s="205" t="s">
        <v>81</v>
      </c>
      <c r="AV1651" s="13" t="s">
        <v>81</v>
      </c>
      <c r="AW1651" s="13" t="s">
        <v>32</v>
      </c>
      <c r="AX1651" s="13" t="s">
        <v>71</v>
      </c>
      <c r="AY1651" s="205" t="s">
        <v>136</v>
      </c>
    </row>
    <row r="1652" spans="2:51" s="14" customFormat="1" ht="11.25">
      <c r="B1652" s="218"/>
      <c r="C1652" s="219"/>
      <c r="D1652" s="196" t="s">
        <v>157</v>
      </c>
      <c r="E1652" s="220" t="s">
        <v>19</v>
      </c>
      <c r="F1652" s="221" t="s">
        <v>2109</v>
      </c>
      <c r="G1652" s="219"/>
      <c r="H1652" s="220" t="s">
        <v>19</v>
      </c>
      <c r="I1652" s="222"/>
      <c r="J1652" s="219"/>
      <c r="K1652" s="219"/>
      <c r="L1652" s="223"/>
      <c r="M1652" s="224"/>
      <c r="N1652" s="225"/>
      <c r="O1652" s="225"/>
      <c r="P1652" s="225"/>
      <c r="Q1652" s="225"/>
      <c r="R1652" s="225"/>
      <c r="S1652" s="225"/>
      <c r="T1652" s="226"/>
      <c r="AT1652" s="227" t="s">
        <v>157</v>
      </c>
      <c r="AU1652" s="227" t="s">
        <v>81</v>
      </c>
      <c r="AV1652" s="14" t="s">
        <v>79</v>
      </c>
      <c r="AW1652" s="14" t="s">
        <v>32</v>
      </c>
      <c r="AX1652" s="14" t="s">
        <v>71</v>
      </c>
      <c r="AY1652" s="227" t="s">
        <v>136</v>
      </c>
    </row>
    <row r="1653" spans="2:51" s="13" customFormat="1" ht="11.25">
      <c r="B1653" s="194"/>
      <c r="C1653" s="195"/>
      <c r="D1653" s="196" t="s">
        <v>157</v>
      </c>
      <c r="E1653" s="197" t="s">
        <v>19</v>
      </c>
      <c r="F1653" s="198" t="s">
        <v>2110</v>
      </c>
      <c r="G1653" s="195"/>
      <c r="H1653" s="199">
        <v>29.1</v>
      </c>
      <c r="I1653" s="200"/>
      <c r="J1653" s="195"/>
      <c r="K1653" s="195"/>
      <c r="L1653" s="201"/>
      <c r="M1653" s="202"/>
      <c r="N1653" s="203"/>
      <c r="O1653" s="203"/>
      <c r="P1653" s="203"/>
      <c r="Q1653" s="203"/>
      <c r="R1653" s="203"/>
      <c r="S1653" s="203"/>
      <c r="T1653" s="204"/>
      <c r="AT1653" s="205" t="s">
        <v>157</v>
      </c>
      <c r="AU1653" s="205" t="s">
        <v>81</v>
      </c>
      <c r="AV1653" s="13" t="s">
        <v>81</v>
      </c>
      <c r="AW1653" s="13" t="s">
        <v>32</v>
      </c>
      <c r="AX1653" s="13" t="s">
        <v>71</v>
      </c>
      <c r="AY1653" s="205" t="s">
        <v>136</v>
      </c>
    </row>
    <row r="1654" spans="2:51" s="14" customFormat="1" ht="11.25">
      <c r="B1654" s="218"/>
      <c r="C1654" s="219"/>
      <c r="D1654" s="196" t="s">
        <v>157</v>
      </c>
      <c r="E1654" s="220" t="s">
        <v>19</v>
      </c>
      <c r="F1654" s="221" t="s">
        <v>2111</v>
      </c>
      <c r="G1654" s="219"/>
      <c r="H1654" s="220" t="s">
        <v>19</v>
      </c>
      <c r="I1654" s="222"/>
      <c r="J1654" s="219"/>
      <c r="K1654" s="219"/>
      <c r="L1654" s="223"/>
      <c r="M1654" s="224"/>
      <c r="N1654" s="225"/>
      <c r="O1654" s="225"/>
      <c r="P1654" s="225"/>
      <c r="Q1654" s="225"/>
      <c r="R1654" s="225"/>
      <c r="S1654" s="225"/>
      <c r="T1654" s="226"/>
      <c r="AT1654" s="227" t="s">
        <v>157</v>
      </c>
      <c r="AU1654" s="227" t="s">
        <v>81</v>
      </c>
      <c r="AV1654" s="14" t="s">
        <v>79</v>
      </c>
      <c r="AW1654" s="14" t="s">
        <v>32</v>
      </c>
      <c r="AX1654" s="14" t="s">
        <v>71</v>
      </c>
      <c r="AY1654" s="227" t="s">
        <v>136</v>
      </c>
    </row>
    <row r="1655" spans="2:51" s="14" customFormat="1" ht="11.25">
      <c r="B1655" s="218"/>
      <c r="C1655" s="219"/>
      <c r="D1655" s="196" t="s">
        <v>157</v>
      </c>
      <c r="E1655" s="220" t="s">
        <v>19</v>
      </c>
      <c r="F1655" s="221" t="s">
        <v>403</v>
      </c>
      <c r="G1655" s="219"/>
      <c r="H1655" s="220" t="s">
        <v>19</v>
      </c>
      <c r="I1655" s="222"/>
      <c r="J1655" s="219"/>
      <c r="K1655" s="219"/>
      <c r="L1655" s="223"/>
      <c r="M1655" s="224"/>
      <c r="N1655" s="225"/>
      <c r="O1655" s="225"/>
      <c r="P1655" s="225"/>
      <c r="Q1655" s="225"/>
      <c r="R1655" s="225"/>
      <c r="S1655" s="225"/>
      <c r="T1655" s="226"/>
      <c r="AT1655" s="227" t="s">
        <v>157</v>
      </c>
      <c r="AU1655" s="227" t="s">
        <v>81</v>
      </c>
      <c r="AV1655" s="14" t="s">
        <v>79</v>
      </c>
      <c r="AW1655" s="14" t="s">
        <v>32</v>
      </c>
      <c r="AX1655" s="14" t="s">
        <v>71</v>
      </c>
      <c r="AY1655" s="227" t="s">
        <v>136</v>
      </c>
    </row>
    <row r="1656" spans="2:51" s="14" customFormat="1" ht="11.25">
      <c r="B1656" s="218"/>
      <c r="C1656" s="219"/>
      <c r="D1656" s="196" t="s">
        <v>157</v>
      </c>
      <c r="E1656" s="220" t="s">
        <v>19</v>
      </c>
      <c r="F1656" s="221" t="s">
        <v>1988</v>
      </c>
      <c r="G1656" s="219"/>
      <c r="H1656" s="220" t="s">
        <v>19</v>
      </c>
      <c r="I1656" s="222"/>
      <c r="J1656" s="219"/>
      <c r="K1656" s="219"/>
      <c r="L1656" s="223"/>
      <c r="M1656" s="224"/>
      <c r="N1656" s="225"/>
      <c r="O1656" s="225"/>
      <c r="P1656" s="225"/>
      <c r="Q1656" s="225"/>
      <c r="R1656" s="225"/>
      <c r="S1656" s="225"/>
      <c r="T1656" s="226"/>
      <c r="AT1656" s="227" t="s">
        <v>157</v>
      </c>
      <c r="AU1656" s="227" t="s">
        <v>81</v>
      </c>
      <c r="AV1656" s="14" t="s">
        <v>79</v>
      </c>
      <c r="AW1656" s="14" t="s">
        <v>32</v>
      </c>
      <c r="AX1656" s="14" t="s">
        <v>71</v>
      </c>
      <c r="AY1656" s="227" t="s">
        <v>136</v>
      </c>
    </row>
    <row r="1657" spans="2:51" s="14" customFormat="1" ht="11.25">
      <c r="B1657" s="218"/>
      <c r="C1657" s="219"/>
      <c r="D1657" s="196" t="s">
        <v>157</v>
      </c>
      <c r="E1657" s="220" t="s">
        <v>19</v>
      </c>
      <c r="F1657" s="221" t="s">
        <v>405</v>
      </c>
      <c r="G1657" s="219"/>
      <c r="H1657" s="220" t="s">
        <v>19</v>
      </c>
      <c r="I1657" s="222"/>
      <c r="J1657" s="219"/>
      <c r="K1657" s="219"/>
      <c r="L1657" s="223"/>
      <c r="M1657" s="224"/>
      <c r="N1657" s="225"/>
      <c r="O1657" s="225"/>
      <c r="P1657" s="225"/>
      <c r="Q1657" s="225"/>
      <c r="R1657" s="225"/>
      <c r="S1657" s="225"/>
      <c r="T1657" s="226"/>
      <c r="AT1657" s="227" t="s">
        <v>157</v>
      </c>
      <c r="AU1657" s="227" t="s">
        <v>81</v>
      </c>
      <c r="AV1657" s="14" t="s">
        <v>79</v>
      </c>
      <c r="AW1657" s="14" t="s">
        <v>32</v>
      </c>
      <c r="AX1657" s="14" t="s">
        <v>71</v>
      </c>
      <c r="AY1657" s="227" t="s">
        <v>136</v>
      </c>
    </row>
    <row r="1658" spans="2:51" s="14" customFormat="1" ht="11.25">
      <c r="B1658" s="218"/>
      <c r="C1658" s="219"/>
      <c r="D1658" s="196" t="s">
        <v>157</v>
      </c>
      <c r="E1658" s="220" t="s">
        <v>19</v>
      </c>
      <c r="F1658" s="221" t="s">
        <v>265</v>
      </c>
      <c r="G1658" s="219"/>
      <c r="H1658" s="220" t="s">
        <v>19</v>
      </c>
      <c r="I1658" s="222"/>
      <c r="J1658" s="219"/>
      <c r="K1658" s="219"/>
      <c r="L1658" s="223"/>
      <c r="M1658" s="224"/>
      <c r="N1658" s="225"/>
      <c r="O1658" s="225"/>
      <c r="P1658" s="225"/>
      <c r="Q1658" s="225"/>
      <c r="R1658" s="225"/>
      <c r="S1658" s="225"/>
      <c r="T1658" s="226"/>
      <c r="AT1658" s="227" t="s">
        <v>157</v>
      </c>
      <c r="AU1658" s="227" t="s">
        <v>81</v>
      </c>
      <c r="AV1658" s="14" t="s">
        <v>79</v>
      </c>
      <c r="AW1658" s="14" t="s">
        <v>32</v>
      </c>
      <c r="AX1658" s="14" t="s">
        <v>71</v>
      </c>
      <c r="AY1658" s="227" t="s">
        <v>136</v>
      </c>
    </row>
    <row r="1659" spans="2:51" s="13" customFormat="1" ht="11.25">
      <c r="B1659" s="194"/>
      <c r="C1659" s="195"/>
      <c r="D1659" s="196" t="s">
        <v>157</v>
      </c>
      <c r="E1659" s="197" t="s">
        <v>19</v>
      </c>
      <c r="F1659" s="198" t="s">
        <v>2088</v>
      </c>
      <c r="G1659" s="195"/>
      <c r="H1659" s="199">
        <v>33.299999999999997</v>
      </c>
      <c r="I1659" s="200"/>
      <c r="J1659" s="195"/>
      <c r="K1659" s="195"/>
      <c r="L1659" s="201"/>
      <c r="M1659" s="202"/>
      <c r="N1659" s="203"/>
      <c r="O1659" s="203"/>
      <c r="P1659" s="203"/>
      <c r="Q1659" s="203"/>
      <c r="R1659" s="203"/>
      <c r="S1659" s="203"/>
      <c r="T1659" s="204"/>
      <c r="AT1659" s="205" t="s">
        <v>157</v>
      </c>
      <c r="AU1659" s="205" t="s">
        <v>81</v>
      </c>
      <c r="AV1659" s="13" t="s">
        <v>81</v>
      </c>
      <c r="AW1659" s="13" t="s">
        <v>32</v>
      </c>
      <c r="AX1659" s="13" t="s">
        <v>71</v>
      </c>
      <c r="AY1659" s="205" t="s">
        <v>136</v>
      </c>
    </row>
    <row r="1660" spans="2:51" s="14" customFormat="1" ht="11.25">
      <c r="B1660" s="218"/>
      <c r="C1660" s="219"/>
      <c r="D1660" s="196" t="s">
        <v>157</v>
      </c>
      <c r="E1660" s="220" t="s">
        <v>19</v>
      </c>
      <c r="F1660" s="221" t="s">
        <v>2112</v>
      </c>
      <c r="G1660" s="219"/>
      <c r="H1660" s="220" t="s">
        <v>19</v>
      </c>
      <c r="I1660" s="222"/>
      <c r="J1660" s="219"/>
      <c r="K1660" s="219"/>
      <c r="L1660" s="223"/>
      <c r="M1660" s="224"/>
      <c r="N1660" s="225"/>
      <c r="O1660" s="225"/>
      <c r="P1660" s="225"/>
      <c r="Q1660" s="225"/>
      <c r="R1660" s="225"/>
      <c r="S1660" s="225"/>
      <c r="T1660" s="226"/>
      <c r="AT1660" s="227" t="s">
        <v>157</v>
      </c>
      <c r="AU1660" s="227" t="s">
        <v>81</v>
      </c>
      <c r="AV1660" s="14" t="s">
        <v>79</v>
      </c>
      <c r="AW1660" s="14" t="s">
        <v>32</v>
      </c>
      <c r="AX1660" s="14" t="s">
        <v>71</v>
      </c>
      <c r="AY1660" s="227" t="s">
        <v>136</v>
      </c>
    </row>
    <row r="1661" spans="2:51" s="13" customFormat="1" ht="11.25">
      <c r="B1661" s="194"/>
      <c r="C1661" s="195"/>
      <c r="D1661" s="196" t="s">
        <v>157</v>
      </c>
      <c r="E1661" s="197" t="s">
        <v>19</v>
      </c>
      <c r="F1661" s="198" t="s">
        <v>2113</v>
      </c>
      <c r="G1661" s="195"/>
      <c r="H1661" s="199">
        <v>15.53</v>
      </c>
      <c r="I1661" s="200"/>
      <c r="J1661" s="195"/>
      <c r="K1661" s="195"/>
      <c r="L1661" s="201"/>
      <c r="M1661" s="202"/>
      <c r="N1661" s="203"/>
      <c r="O1661" s="203"/>
      <c r="P1661" s="203"/>
      <c r="Q1661" s="203"/>
      <c r="R1661" s="203"/>
      <c r="S1661" s="203"/>
      <c r="T1661" s="204"/>
      <c r="AT1661" s="205" t="s">
        <v>157</v>
      </c>
      <c r="AU1661" s="205" t="s">
        <v>81</v>
      </c>
      <c r="AV1661" s="13" t="s">
        <v>81</v>
      </c>
      <c r="AW1661" s="13" t="s">
        <v>32</v>
      </c>
      <c r="AX1661" s="13" t="s">
        <v>71</v>
      </c>
      <c r="AY1661" s="205" t="s">
        <v>136</v>
      </c>
    </row>
    <row r="1662" spans="2:51" s="14" customFormat="1" ht="11.25">
      <c r="B1662" s="218"/>
      <c r="C1662" s="219"/>
      <c r="D1662" s="196" t="s">
        <v>157</v>
      </c>
      <c r="E1662" s="220" t="s">
        <v>19</v>
      </c>
      <c r="F1662" s="221" t="s">
        <v>2114</v>
      </c>
      <c r="G1662" s="219"/>
      <c r="H1662" s="220" t="s">
        <v>19</v>
      </c>
      <c r="I1662" s="222"/>
      <c r="J1662" s="219"/>
      <c r="K1662" s="219"/>
      <c r="L1662" s="223"/>
      <c r="M1662" s="224"/>
      <c r="N1662" s="225"/>
      <c r="O1662" s="225"/>
      <c r="P1662" s="225"/>
      <c r="Q1662" s="225"/>
      <c r="R1662" s="225"/>
      <c r="S1662" s="225"/>
      <c r="T1662" s="226"/>
      <c r="AT1662" s="227" t="s">
        <v>157</v>
      </c>
      <c r="AU1662" s="227" t="s">
        <v>81</v>
      </c>
      <c r="AV1662" s="14" t="s">
        <v>79</v>
      </c>
      <c r="AW1662" s="14" t="s">
        <v>32</v>
      </c>
      <c r="AX1662" s="14" t="s">
        <v>71</v>
      </c>
      <c r="AY1662" s="227" t="s">
        <v>136</v>
      </c>
    </row>
    <row r="1663" spans="2:51" s="13" customFormat="1" ht="11.25">
      <c r="B1663" s="194"/>
      <c r="C1663" s="195"/>
      <c r="D1663" s="196" t="s">
        <v>157</v>
      </c>
      <c r="E1663" s="197" t="s">
        <v>19</v>
      </c>
      <c r="F1663" s="198" t="s">
        <v>2115</v>
      </c>
      <c r="G1663" s="195"/>
      <c r="H1663" s="199">
        <v>12.2</v>
      </c>
      <c r="I1663" s="200"/>
      <c r="J1663" s="195"/>
      <c r="K1663" s="195"/>
      <c r="L1663" s="201"/>
      <c r="M1663" s="202"/>
      <c r="N1663" s="203"/>
      <c r="O1663" s="203"/>
      <c r="P1663" s="203"/>
      <c r="Q1663" s="203"/>
      <c r="R1663" s="203"/>
      <c r="S1663" s="203"/>
      <c r="T1663" s="204"/>
      <c r="AT1663" s="205" t="s">
        <v>157</v>
      </c>
      <c r="AU1663" s="205" t="s">
        <v>81</v>
      </c>
      <c r="AV1663" s="13" t="s">
        <v>81</v>
      </c>
      <c r="AW1663" s="13" t="s">
        <v>32</v>
      </c>
      <c r="AX1663" s="13" t="s">
        <v>71</v>
      </c>
      <c r="AY1663" s="205" t="s">
        <v>136</v>
      </c>
    </row>
    <row r="1664" spans="2:51" s="14" customFormat="1" ht="11.25">
      <c r="B1664" s="218"/>
      <c r="C1664" s="219"/>
      <c r="D1664" s="196" t="s">
        <v>157</v>
      </c>
      <c r="E1664" s="220" t="s">
        <v>19</v>
      </c>
      <c r="F1664" s="221" t="s">
        <v>415</v>
      </c>
      <c r="G1664" s="219"/>
      <c r="H1664" s="220" t="s">
        <v>19</v>
      </c>
      <c r="I1664" s="222"/>
      <c r="J1664" s="219"/>
      <c r="K1664" s="219"/>
      <c r="L1664" s="223"/>
      <c r="M1664" s="224"/>
      <c r="N1664" s="225"/>
      <c r="O1664" s="225"/>
      <c r="P1664" s="225"/>
      <c r="Q1664" s="225"/>
      <c r="R1664" s="225"/>
      <c r="S1664" s="225"/>
      <c r="T1664" s="226"/>
      <c r="AT1664" s="227" t="s">
        <v>157</v>
      </c>
      <c r="AU1664" s="227" t="s">
        <v>81</v>
      </c>
      <c r="AV1664" s="14" t="s">
        <v>79</v>
      </c>
      <c r="AW1664" s="14" t="s">
        <v>32</v>
      </c>
      <c r="AX1664" s="14" t="s">
        <v>71</v>
      </c>
      <c r="AY1664" s="227" t="s">
        <v>136</v>
      </c>
    </row>
    <row r="1665" spans="1:65" s="13" customFormat="1" ht="11.25">
      <c r="B1665" s="194"/>
      <c r="C1665" s="195"/>
      <c r="D1665" s="196" t="s">
        <v>157</v>
      </c>
      <c r="E1665" s="197" t="s">
        <v>19</v>
      </c>
      <c r="F1665" s="198" t="s">
        <v>2116</v>
      </c>
      <c r="G1665" s="195"/>
      <c r="H1665" s="199">
        <v>27.8</v>
      </c>
      <c r="I1665" s="200"/>
      <c r="J1665" s="195"/>
      <c r="K1665" s="195"/>
      <c r="L1665" s="201"/>
      <c r="M1665" s="202"/>
      <c r="N1665" s="203"/>
      <c r="O1665" s="203"/>
      <c r="P1665" s="203"/>
      <c r="Q1665" s="203"/>
      <c r="R1665" s="203"/>
      <c r="S1665" s="203"/>
      <c r="T1665" s="204"/>
      <c r="AT1665" s="205" t="s">
        <v>157</v>
      </c>
      <c r="AU1665" s="205" t="s">
        <v>81</v>
      </c>
      <c r="AV1665" s="13" t="s">
        <v>81</v>
      </c>
      <c r="AW1665" s="13" t="s">
        <v>32</v>
      </c>
      <c r="AX1665" s="13" t="s">
        <v>71</v>
      </c>
      <c r="AY1665" s="205" t="s">
        <v>136</v>
      </c>
    </row>
    <row r="1666" spans="1:65" s="14" customFormat="1" ht="11.25">
      <c r="B1666" s="218"/>
      <c r="C1666" s="219"/>
      <c r="D1666" s="196" t="s">
        <v>157</v>
      </c>
      <c r="E1666" s="220" t="s">
        <v>19</v>
      </c>
      <c r="F1666" s="221" t="s">
        <v>2117</v>
      </c>
      <c r="G1666" s="219"/>
      <c r="H1666" s="220" t="s">
        <v>19</v>
      </c>
      <c r="I1666" s="222"/>
      <c r="J1666" s="219"/>
      <c r="K1666" s="219"/>
      <c r="L1666" s="223"/>
      <c r="M1666" s="224"/>
      <c r="N1666" s="225"/>
      <c r="O1666" s="225"/>
      <c r="P1666" s="225"/>
      <c r="Q1666" s="225"/>
      <c r="R1666" s="225"/>
      <c r="S1666" s="225"/>
      <c r="T1666" s="226"/>
      <c r="AT1666" s="227" t="s">
        <v>157</v>
      </c>
      <c r="AU1666" s="227" t="s">
        <v>81</v>
      </c>
      <c r="AV1666" s="14" t="s">
        <v>79</v>
      </c>
      <c r="AW1666" s="14" t="s">
        <v>32</v>
      </c>
      <c r="AX1666" s="14" t="s">
        <v>71</v>
      </c>
      <c r="AY1666" s="227" t="s">
        <v>136</v>
      </c>
    </row>
    <row r="1667" spans="1:65" s="13" customFormat="1" ht="11.25">
      <c r="B1667" s="194"/>
      <c r="C1667" s="195"/>
      <c r="D1667" s="196" t="s">
        <v>157</v>
      </c>
      <c r="E1667" s="197" t="s">
        <v>19</v>
      </c>
      <c r="F1667" s="198" t="s">
        <v>2118</v>
      </c>
      <c r="G1667" s="195"/>
      <c r="H1667" s="199">
        <v>10.81</v>
      </c>
      <c r="I1667" s="200"/>
      <c r="J1667" s="195"/>
      <c r="K1667" s="195"/>
      <c r="L1667" s="201"/>
      <c r="M1667" s="202"/>
      <c r="N1667" s="203"/>
      <c r="O1667" s="203"/>
      <c r="P1667" s="203"/>
      <c r="Q1667" s="203"/>
      <c r="R1667" s="203"/>
      <c r="S1667" s="203"/>
      <c r="T1667" s="204"/>
      <c r="AT1667" s="205" t="s">
        <v>157</v>
      </c>
      <c r="AU1667" s="205" t="s">
        <v>81</v>
      </c>
      <c r="AV1667" s="13" t="s">
        <v>81</v>
      </c>
      <c r="AW1667" s="13" t="s">
        <v>32</v>
      </c>
      <c r="AX1667" s="13" t="s">
        <v>71</v>
      </c>
      <c r="AY1667" s="205" t="s">
        <v>136</v>
      </c>
    </row>
    <row r="1668" spans="1:65" s="14" customFormat="1" ht="11.25">
      <c r="B1668" s="218"/>
      <c r="C1668" s="219"/>
      <c r="D1668" s="196" t="s">
        <v>157</v>
      </c>
      <c r="E1668" s="220" t="s">
        <v>19</v>
      </c>
      <c r="F1668" s="221" t="s">
        <v>2119</v>
      </c>
      <c r="G1668" s="219"/>
      <c r="H1668" s="220" t="s">
        <v>19</v>
      </c>
      <c r="I1668" s="222"/>
      <c r="J1668" s="219"/>
      <c r="K1668" s="219"/>
      <c r="L1668" s="223"/>
      <c r="M1668" s="224"/>
      <c r="N1668" s="225"/>
      <c r="O1668" s="225"/>
      <c r="P1668" s="225"/>
      <c r="Q1668" s="225"/>
      <c r="R1668" s="225"/>
      <c r="S1668" s="225"/>
      <c r="T1668" s="226"/>
      <c r="AT1668" s="227" t="s">
        <v>157</v>
      </c>
      <c r="AU1668" s="227" t="s">
        <v>81</v>
      </c>
      <c r="AV1668" s="14" t="s">
        <v>79</v>
      </c>
      <c r="AW1668" s="14" t="s">
        <v>32</v>
      </c>
      <c r="AX1668" s="14" t="s">
        <v>71</v>
      </c>
      <c r="AY1668" s="227" t="s">
        <v>136</v>
      </c>
    </row>
    <row r="1669" spans="1:65" s="13" customFormat="1" ht="11.25">
      <c r="B1669" s="194"/>
      <c r="C1669" s="195"/>
      <c r="D1669" s="196" t="s">
        <v>157</v>
      </c>
      <c r="E1669" s="197" t="s">
        <v>19</v>
      </c>
      <c r="F1669" s="198" t="s">
        <v>2120</v>
      </c>
      <c r="G1669" s="195"/>
      <c r="H1669" s="199">
        <v>6.59</v>
      </c>
      <c r="I1669" s="200"/>
      <c r="J1669" s="195"/>
      <c r="K1669" s="195"/>
      <c r="L1669" s="201"/>
      <c r="M1669" s="202"/>
      <c r="N1669" s="203"/>
      <c r="O1669" s="203"/>
      <c r="P1669" s="203"/>
      <c r="Q1669" s="203"/>
      <c r="R1669" s="203"/>
      <c r="S1669" s="203"/>
      <c r="T1669" s="204"/>
      <c r="AT1669" s="205" t="s">
        <v>157</v>
      </c>
      <c r="AU1669" s="205" t="s">
        <v>81</v>
      </c>
      <c r="AV1669" s="13" t="s">
        <v>81</v>
      </c>
      <c r="AW1669" s="13" t="s">
        <v>32</v>
      </c>
      <c r="AX1669" s="13" t="s">
        <v>71</v>
      </c>
      <c r="AY1669" s="205" t="s">
        <v>136</v>
      </c>
    </row>
    <row r="1670" spans="1:65" s="14" customFormat="1" ht="11.25">
      <c r="B1670" s="218"/>
      <c r="C1670" s="219"/>
      <c r="D1670" s="196" t="s">
        <v>157</v>
      </c>
      <c r="E1670" s="220" t="s">
        <v>19</v>
      </c>
      <c r="F1670" s="221" t="s">
        <v>2121</v>
      </c>
      <c r="G1670" s="219"/>
      <c r="H1670" s="220" t="s">
        <v>19</v>
      </c>
      <c r="I1670" s="222"/>
      <c r="J1670" s="219"/>
      <c r="K1670" s="219"/>
      <c r="L1670" s="223"/>
      <c r="M1670" s="224"/>
      <c r="N1670" s="225"/>
      <c r="O1670" s="225"/>
      <c r="P1670" s="225"/>
      <c r="Q1670" s="225"/>
      <c r="R1670" s="225"/>
      <c r="S1670" s="225"/>
      <c r="T1670" s="226"/>
      <c r="AT1670" s="227" t="s">
        <v>157</v>
      </c>
      <c r="AU1670" s="227" t="s">
        <v>81</v>
      </c>
      <c r="AV1670" s="14" t="s">
        <v>79</v>
      </c>
      <c r="AW1670" s="14" t="s">
        <v>32</v>
      </c>
      <c r="AX1670" s="14" t="s">
        <v>71</v>
      </c>
      <c r="AY1670" s="227" t="s">
        <v>136</v>
      </c>
    </row>
    <row r="1671" spans="1:65" s="13" customFormat="1" ht="11.25">
      <c r="B1671" s="194"/>
      <c r="C1671" s="195"/>
      <c r="D1671" s="196" t="s">
        <v>157</v>
      </c>
      <c r="E1671" s="197" t="s">
        <v>19</v>
      </c>
      <c r="F1671" s="198" t="s">
        <v>2122</v>
      </c>
      <c r="G1671" s="195"/>
      <c r="H1671" s="199">
        <v>6.8</v>
      </c>
      <c r="I1671" s="200"/>
      <c r="J1671" s="195"/>
      <c r="K1671" s="195"/>
      <c r="L1671" s="201"/>
      <c r="M1671" s="202"/>
      <c r="N1671" s="203"/>
      <c r="O1671" s="203"/>
      <c r="P1671" s="203"/>
      <c r="Q1671" s="203"/>
      <c r="R1671" s="203"/>
      <c r="S1671" s="203"/>
      <c r="T1671" s="204"/>
      <c r="AT1671" s="205" t="s">
        <v>157</v>
      </c>
      <c r="AU1671" s="205" t="s">
        <v>81</v>
      </c>
      <c r="AV1671" s="13" t="s">
        <v>81</v>
      </c>
      <c r="AW1671" s="13" t="s">
        <v>32</v>
      </c>
      <c r="AX1671" s="13" t="s">
        <v>71</v>
      </c>
      <c r="AY1671" s="205" t="s">
        <v>136</v>
      </c>
    </row>
    <row r="1672" spans="1:65" s="14" customFormat="1" ht="11.25">
      <c r="B1672" s="218"/>
      <c r="C1672" s="219"/>
      <c r="D1672" s="196" t="s">
        <v>157</v>
      </c>
      <c r="E1672" s="220" t="s">
        <v>19</v>
      </c>
      <c r="F1672" s="221" t="s">
        <v>423</v>
      </c>
      <c r="G1672" s="219"/>
      <c r="H1672" s="220" t="s">
        <v>19</v>
      </c>
      <c r="I1672" s="222"/>
      <c r="J1672" s="219"/>
      <c r="K1672" s="219"/>
      <c r="L1672" s="223"/>
      <c r="M1672" s="224"/>
      <c r="N1672" s="225"/>
      <c r="O1672" s="225"/>
      <c r="P1672" s="225"/>
      <c r="Q1672" s="225"/>
      <c r="R1672" s="225"/>
      <c r="S1672" s="225"/>
      <c r="T1672" s="226"/>
      <c r="AT1672" s="227" t="s">
        <v>157</v>
      </c>
      <c r="AU1672" s="227" t="s">
        <v>81</v>
      </c>
      <c r="AV1672" s="14" t="s">
        <v>79</v>
      </c>
      <c r="AW1672" s="14" t="s">
        <v>32</v>
      </c>
      <c r="AX1672" s="14" t="s">
        <v>71</v>
      </c>
      <c r="AY1672" s="227" t="s">
        <v>136</v>
      </c>
    </row>
    <row r="1673" spans="1:65" s="13" customFormat="1" ht="11.25">
      <c r="B1673" s="194"/>
      <c r="C1673" s="195"/>
      <c r="D1673" s="196" t="s">
        <v>157</v>
      </c>
      <c r="E1673" s="197" t="s">
        <v>19</v>
      </c>
      <c r="F1673" s="198" t="s">
        <v>2123</v>
      </c>
      <c r="G1673" s="195"/>
      <c r="H1673" s="199">
        <v>32.799999999999997</v>
      </c>
      <c r="I1673" s="200"/>
      <c r="J1673" s="195"/>
      <c r="K1673" s="195"/>
      <c r="L1673" s="201"/>
      <c r="M1673" s="202"/>
      <c r="N1673" s="203"/>
      <c r="O1673" s="203"/>
      <c r="P1673" s="203"/>
      <c r="Q1673" s="203"/>
      <c r="R1673" s="203"/>
      <c r="S1673" s="203"/>
      <c r="T1673" s="204"/>
      <c r="AT1673" s="205" t="s">
        <v>157</v>
      </c>
      <c r="AU1673" s="205" t="s">
        <v>81</v>
      </c>
      <c r="AV1673" s="13" t="s">
        <v>81</v>
      </c>
      <c r="AW1673" s="13" t="s">
        <v>32</v>
      </c>
      <c r="AX1673" s="13" t="s">
        <v>71</v>
      </c>
      <c r="AY1673" s="205" t="s">
        <v>136</v>
      </c>
    </row>
    <row r="1674" spans="1:65" s="2" customFormat="1" ht="44.25" customHeight="1">
      <c r="A1674" s="35"/>
      <c r="B1674" s="36"/>
      <c r="C1674" s="175" t="s">
        <v>2124</v>
      </c>
      <c r="D1674" s="175" t="s">
        <v>138</v>
      </c>
      <c r="E1674" s="176" t="s">
        <v>2125</v>
      </c>
      <c r="F1674" s="177" t="s">
        <v>2126</v>
      </c>
      <c r="G1674" s="178" t="s">
        <v>141</v>
      </c>
      <c r="H1674" s="179">
        <v>2870.402</v>
      </c>
      <c r="I1674" s="180"/>
      <c r="J1674" s="181">
        <f>ROUND(I1674*H1674,2)</f>
        <v>0</v>
      </c>
      <c r="K1674" s="182"/>
      <c r="L1674" s="40"/>
      <c r="M1674" s="183" t="s">
        <v>19</v>
      </c>
      <c r="N1674" s="184" t="s">
        <v>42</v>
      </c>
      <c r="O1674" s="65"/>
      <c r="P1674" s="185">
        <f>O1674*H1674</f>
        <v>0</v>
      </c>
      <c r="Q1674" s="185">
        <v>3.0800000000000003E-5</v>
      </c>
      <c r="R1674" s="185">
        <f>Q1674*H1674</f>
        <v>8.8408381600000016E-2</v>
      </c>
      <c r="S1674" s="185">
        <v>0</v>
      </c>
      <c r="T1674" s="186">
        <f>S1674*H1674</f>
        <v>0</v>
      </c>
      <c r="U1674" s="35"/>
      <c r="V1674" s="35"/>
      <c r="W1674" s="35"/>
      <c r="X1674" s="35"/>
      <c r="Y1674" s="35"/>
      <c r="Z1674" s="35"/>
      <c r="AA1674" s="35"/>
      <c r="AB1674" s="35"/>
      <c r="AC1674" s="35"/>
      <c r="AD1674" s="35"/>
      <c r="AE1674" s="35"/>
      <c r="AR1674" s="187" t="s">
        <v>476</v>
      </c>
      <c r="AT1674" s="187" t="s">
        <v>138</v>
      </c>
      <c r="AU1674" s="187" t="s">
        <v>81</v>
      </c>
      <c r="AY1674" s="18" t="s">
        <v>136</v>
      </c>
      <c r="BE1674" s="188">
        <f>IF(N1674="základní",J1674,0)</f>
        <v>0</v>
      </c>
      <c r="BF1674" s="188">
        <f>IF(N1674="snížená",J1674,0)</f>
        <v>0</v>
      </c>
      <c r="BG1674" s="188">
        <f>IF(N1674="zákl. přenesená",J1674,0)</f>
        <v>0</v>
      </c>
      <c r="BH1674" s="188">
        <f>IF(N1674="sníž. přenesená",J1674,0)</f>
        <v>0</v>
      </c>
      <c r="BI1674" s="188">
        <f>IF(N1674="nulová",J1674,0)</f>
        <v>0</v>
      </c>
      <c r="BJ1674" s="18" t="s">
        <v>79</v>
      </c>
      <c r="BK1674" s="188">
        <f>ROUND(I1674*H1674,2)</f>
        <v>0</v>
      </c>
      <c r="BL1674" s="18" t="s">
        <v>476</v>
      </c>
      <c r="BM1674" s="187" t="s">
        <v>2127</v>
      </c>
    </row>
    <row r="1675" spans="1:65" s="2" customFormat="1" ht="11.25">
      <c r="A1675" s="35"/>
      <c r="B1675" s="36"/>
      <c r="C1675" s="37"/>
      <c r="D1675" s="189" t="s">
        <v>144</v>
      </c>
      <c r="E1675" s="37"/>
      <c r="F1675" s="190" t="s">
        <v>2128</v>
      </c>
      <c r="G1675" s="37"/>
      <c r="H1675" s="37"/>
      <c r="I1675" s="191"/>
      <c r="J1675" s="37"/>
      <c r="K1675" s="37"/>
      <c r="L1675" s="40"/>
      <c r="M1675" s="192"/>
      <c r="N1675" s="193"/>
      <c r="O1675" s="65"/>
      <c r="P1675" s="65"/>
      <c r="Q1675" s="65"/>
      <c r="R1675" s="65"/>
      <c r="S1675" s="65"/>
      <c r="T1675" s="66"/>
      <c r="U1675" s="35"/>
      <c r="V1675" s="35"/>
      <c r="W1675" s="35"/>
      <c r="X1675" s="35"/>
      <c r="Y1675" s="35"/>
      <c r="Z1675" s="35"/>
      <c r="AA1675" s="35"/>
      <c r="AB1675" s="35"/>
      <c r="AC1675" s="35"/>
      <c r="AD1675" s="35"/>
      <c r="AE1675" s="35"/>
      <c r="AT1675" s="18" t="s">
        <v>144</v>
      </c>
      <c r="AU1675" s="18" t="s">
        <v>81</v>
      </c>
    </row>
    <row r="1676" spans="1:65" s="14" customFormat="1" ht="11.25">
      <c r="B1676" s="218"/>
      <c r="C1676" s="219"/>
      <c r="D1676" s="196" t="s">
        <v>157</v>
      </c>
      <c r="E1676" s="220" t="s">
        <v>19</v>
      </c>
      <c r="F1676" s="221" t="s">
        <v>207</v>
      </c>
      <c r="G1676" s="219"/>
      <c r="H1676" s="220" t="s">
        <v>19</v>
      </c>
      <c r="I1676" s="222"/>
      <c r="J1676" s="219"/>
      <c r="K1676" s="219"/>
      <c r="L1676" s="223"/>
      <c r="M1676" s="224"/>
      <c r="N1676" s="225"/>
      <c r="O1676" s="225"/>
      <c r="P1676" s="225"/>
      <c r="Q1676" s="225"/>
      <c r="R1676" s="225"/>
      <c r="S1676" s="225"/>
      <c r="T1676" s="226"/>
      <c r="AT1676" s="227" t="s">
        <v>157</v>
      </c>
      <c r="AU1676" s="227" t="s">
        <v>81</v>
      </c>
      <c r="AV1676" s="14" t="s">
        <v>79</v>
      </c>
      <c r="AW1676" s="14" t="s">
        <v>32</v>
      </c>
      <c r="AX1676" s="14" t="s">
        <v>71</v>
      </c>
      <c r="AY1676" s="227" t="s">
        <v>136</v>
      </c>
    </row>
    <row r="1677" spans="1:65" s="14" customFormat="1" ht="11.25">
      <c r="B1677" s="218"/>
      <c r="C1677" s="219"/>
      <c r="D1677" s="196" t="s">
        <v>157</v>
      </c>
      <c r="E1677" s="220" t="s">
        <v>19</v>
      </c>
      <c r="F1677" s="221" t="s">
        <v>2021</v>
      </c>
      <c r="G1677" s="219"/>
      <c r="H1677" s="220" t="s">
        <v>19</v>
      </c>
      <c r="I1677" s="222"/>
      <c r="J1677" s="219"/>
      <c r="K1677" s="219"/>
      <c r="L1677" s="223"/>
      <c r="M1677" s="224"/>
      <c r="N1677" s="225"/>
      <c r="O1677" s="225"/>
      <c r="P1677" s="225"/>
      <c r="Q1677" s="225"/>
      <c r="R1677" s="225"/>
      <c r="S1677" s="225"/>
      <c r="T1677" s="226"/>
      <c r="AT1677" s="227" t="s">
        <v>157</v>
      </c>
      <c r="AU1677" s="227" t="s">
        <v>81</v>
      </c>
      <c r="AV1677" s="14" t="s">
        <v>79</v>
      </c>
      <c r="AW1677" s="14" t="s">
        <v>32</v>
      </c>
      <c r="AX1677" s="14" t="s">
        <v>71</v>
      </c>
      <c r="AY1677" s="227" t="s">
        <v>136</v>
      </c>
    </row>
    <row r="1678" spans="1:65" s="13" customFormat="1" ht="11.25">
      <c r="B1678" s="194"/>
      <c r="C1678" s="195"/>
      <c r="D1678" s="196" t="s">
        <v>157</v>
      </c>
      <c r="E1678" s="197" t="s">
        <v>19</v>
      </c>
      <c r="F1678" s="198" t="s">
        <v>283</v>
      </c>
      <c r="G1678" s="195"/>
      <c r="H1678" s="199">
        <v>37.223999999999997</v>
      </c>
      <c r="I1678" s="200"/>
      <c r="J1678" s="195"/>
      <c r="K1678" s="195"/>
      <c r="L1678" s="201"/>
      <c r="M1678" s="202"/>
      <c r="N1678" s="203"/>
      <c r="O1678" s="203"/>
      <c r="P1678" s="203"/>
      <c r="Q1678" s="203"/>
      <c r="R1678" s="203"/>
      <c r="S1678" s="203"/>
      <c r="T1678" s="204"/>
      <c r="AT1678" s="205" t="s">
        <v>157</v>
      </c>
      <c r="AU1678" s="205" t="s">
        <v>81</v>
      </c>
      <c r="AV1678" s="13" t="s">
        <v>81</v>
      </c>
      <c r="AW1678" s="13" t="s">
        <v>32</v>
      </c>
      <c r="AX1678" s="13" t="s">
        <v>71</v>
      </c>
      <c r="AY1678" s="205" t="s">
        <v>136</v>
      </c>
    </row>
    <row r="1679" spans="1:65" s="13" customFormat="1" ht="11.25">
      <c r="B1679" s="194"/>
      <c r="C1679" s="195"/>
      <c r="D1679" s="196" t="s">
        <v>157</v>
      </c>
      <c r="E1679" s="197" t="s">
        <v>19</v>
      </c>
      <c r="F1679" s="198" t="s">
        <v>1947</v>
      </c>
      <c r="G1679" s="195"/>
      <c r="H1679" s="199">
        <v>-0.68</v>
      </c>
      <c r="I1679" s="200"/>
      <c r="J1679" s="195"/>
      <c r="K1679" s="195"/>
      <c r="L1679" s="201"/>
      <c r="M1679" s="202"/>
      <c r="N1679" s="203"/>
      <c r="O1679" s="203"/>
      <c r="P1679" s="203"/>
      <c r="Q1679" s="203"/>
      <c r="R1679" s="203"/>
      <c r="S1679" s="203"/>
      <c r="T1679" s="204"/>
      <c r="AT1679" s="205" t="s">
        <v>157</v>
      </c>
      <c r="AU1679" s="205" t="s">
        <v>81</v>
      </c>
      <c r="AV1679" s="13" t="s">
        <v>81</v>
      </c>
      <c r="AW1679" s="13" t="s">
        <v>32</v>
      </c>
      <c r="AX1679" s="13" t="s">
        <v>71</v>
      </c>
      <c r="AY1679" s="205" t="s">
        <v>136</v>
      </c>
    </row>
    <row r="1680" spans="1:65" s="14" customFormat="1" ht="11.25">
      <c r="B1680" s="218"/>
      <c r="C1680" s="219"/>
      <c r="D1680" s="196" t="s">
        <v>157</v>
      </c>
      <c r="E1680" s="220" t="s">
        <v>19</v>
      </c>
      <c r="F1680" s="221" t="s">
        <v>2023</v>
      </c>
      <c r="G1680" s="219"/>
      <c r="H1680" s="220" t="s">
        <v>19</v>
      </c>
      <c r="I1680" s="222"/>
      <c r="J1680" s="219"/>
      <c r="K1680" s="219"/>
      <c r="L1680" s="223"/>
      <c r="M1680" s="224"/>
      <c r="N1680" s="225"/>
      <c r="O1680" s="225"/>
      <c r="P1680" s="225"/>
      <c r="Q1680" s="225"/>
      <c r="R1680" s="225"/>
      <c r="S1680" s="225"/>
      <c r="T1680" s="226"/>
      <c r="AT1680" s="227" t="s">
        <v>157</v>
      </c>
      <c r="AU1680" s="227" t="s">
        <v>81</v>
      </c>
      <c r="AV1680" s="14" t="s">
        <v>79</v>
      </c>
      <c r="AW1680" s="14" t="s">
        <v>32</v>
      </c>
      <c r="AX1680" s="14" t="s">
        <v>71</v>
      </c>
      <c r="AY1680" s="227" t="s">
        <v>136</v>
      </c>
    </row>
    <row r="1681" spans="2:51" s="13" customFormat="1" ht="11.25">
      <c r="B1681" s="194"/>
      <c r="C1681" s="195"/>
      <c r="D1681" s="196" t="s">
        <v>157</v>
      </c>
      <c r="E1681" s="197" t="s">
        <v>19</v>
      </c>
      <c r="F1681" s="198" t="s">
        <v>285</v>
      </c>
      <c r="G1681" s="195"/>
      <c r="H1681" s="199">
        <v>3.0619999999999998</v>
      </c>
      <c r="I1681" s="200"/>
      <c r="J1681" s="195"/>
      <c r="K1681" s="195"/>
      <c r="L1681" s="201"/>
      <c r="M1681" s="202"/>
      <c r="N1681" s="203"/>
      <c r="O1681" s="203"/>
      <c r="P1681" s="203"/>
      <c r="Q1681" s="203"/>
      <c r="R1681" s="203"/>
      <c r="S1681" s="203"/>
      <c r="T1681" s="204"/>
      <c r="AT1681" s="205" t="s">
        <v>157</v>
      </c>
      <c r="AU1681" s="205" t="s">
        <v>81</v>
      </c>
      <c r="AV1681" s="13" t="s">
        <v>81</v>
      </c>
      <c r="AW1681" s="13" t="s">
        <v>32</v>
      </c>
      <c r="AX1681" s="13" t="s">
        <v>71</v>
      </c>
      <c r="AY1681" s="205" t="s">
        <v>136</v>
      </c>
    </row>
    <row r="1682" spans="2:51" s="14" customFormat="1" ht="11.25">
      <c r="B1682" s="218"/>
      <c r="C1682" s="219"/>
      <c r="D1682" s="196" t="s">
        <v>157</v>
      </c>
      <c r="E1682" s="220" t="s">
        <v>19</v>
      </c>
      <c r="F1682" s="221" t="s">
        <v>1948</v>
      </c>
      <c r="G1682" s="219"/>
      <c r="H1682" s="220" t="s">
        <v>19</v>
      </c>
      <c r="I1682" s="222"/>
      <c r="J1682" s="219"/>
      <c r="K1682" s="219"/>
      <c r="L1682" s="223"/>
      <c r="M1682" s="224"/>
      <c r="N1682" s="225"/>
      <c r="O1682" s="225"/>
      <c r="P1682" s="225"/>
      <c r="Q1682" s="225"/>
      <c r="R1682" s="225"/>
      <c r="S1682" s="225"/>
      <c r="T1682" s="226"/>
      <c r="AT1682" s="227" t="s">
        <v>157</v>
      </c>
      <c r="AU1682" s="227" t="s">
        <v>81</v>
      </c>
      <c r="AV1682" s="14" t="s">
        <v>79</v>
      </c>
      <c r="AW1682" s="14" t="s">
        <v>32</v>
      </c>
      <c r="AX1682" s="14" t="s">
        <v>71</v>
      </c>
      <c r="AY1682" s="227" t="s">
        <v>136</v>
      </c>
    </row>
    <row r="1683" spans="2:51" s="13" customFormat="1" ht="11.25">
      <c r="B1683" s="194"/>
      <c r="C1683" s="195"/>
      <c r="D1683" s="196" t="s">
        <v>157</v>
      </c>
      <c r="E1683" s="197" t="s">
        <v>19</v>
      </c>
      <c r="F1683" s="198" t="s">
        <v>287</v>
      </c>
      <c r="G1683" s="195"/>
      <c r="H1683" s="199">
        <v>3.6749999999999998</v>
      </c>
      <c r="I1683" s="200"/>
      <c r="J1683" s="195"/>
      <c r="K1683" s="195"/>
      <c r="L1683" s="201"/>
      <c r="M1683" s="202"/>
      <c r="N1683" s="203"/>
      <c r="O1683" s="203"/>
      <c r="P1683" s="203"/>
      <c r="Q1683" s="203"/>
      <c r="R1683" s="203"/>
      <c r="S1683" s="203"/>
      <c r="T1683" s="204"/>
      <c r="AT1683" s="205" t="s">
        <v>157</v>
      </c>
      <c r="AU1683" s="205" t="s">
        <v>81</v>
      </c>
      <c r="AV1683" s="13" t="s">
        <v>81</v>
      </c>
      <c r="AW1683" s="13" t="s">
        <v>32</v>
      </c>
      <c r="AX1683" s="13" t="s">
        <v>71</v>
      </c>
      <c r="AY1683" s="205" t="s">
        <v>136</v>
      </c>
    </row>
    <row r="1684" spans="2:51" s="14" customFormat="1" ht="11.25">
      <c r="B1684" s="218"/>
      <c r="C1684" s="219"/>
      <c r="D1684" s="196" t="s">
        <v>157</v>
      </c>
      <c r="E1684" s="220" t="s">
        <v>19</v>
      </c>
      <c r="F1684" s="221" t="s">
        <v>2025</v>
      </c>
      <c r="G1684" s="219"/>
      <c r="H1684" s="220" t="s">
        <v>19</v>
      </c>
      <c r="I1684" s="222"/>
      <c r="J1684" s="219"/>
      <c r="K1684" s="219"/>
      <c r="L1684" s="223"/>
      <c r="M1684" s="224"/>
      <c r="N1684" s="225"/>
      <c r="O1684" s="225"/>
      <c r="P1684" s="225"/>
      <c r="Q1684" s="225"/>
      <c r="R1684" s="225"/>
      <c r="S1684" s="225"/>
      <c r="T1684" s="226"/>
      <c r="AT1684" s="227" t="s">
        <v>157</v>
      </c>
      <c r="AU1684" s="227" t="s">
        <v>81</v>
      </c>
      <c r="AV1684" s="14" t="s">
        <v>79</v>
      </c>
      <c r="AW1684" s="14" t="s">
        <v>32</v>
      </c>
      <c r="AX1684" s="14" t="s">
        <v>71</v>
      </c>
      <c r="AY1684" s="227" t="s">
        <v>136</v>
      </c>
    </row>
    <row r="1685" spans="2:51" s="13" customFormat="1" ht="11.25">
      <c r="B1685" s="194"/>
      <c r="C1685" s="195"/>
      <c r="D1685" s="196" t="s">
        <v>157</v>
      </c>
      <c r="E1685" s="197" t="s">
        <v>19</v>
      </c>
      <c r="F1685" s="198" t="s">
        <v>288</v>
      </c>
      <c r="G1685" s="195"/>
      <c r="H1685" s="199">
        <v>18.72</v>
      </c>
      <c r="I1685" s="200"/>
      <c r="J1685" s="195"/>
      <c r="K1685" s="195"/>
      <c r="L1685" s="201"/>
      <c r="M1685" s="202"/>
      <c r="N1685" s="203"/>
      <c r="O1685" s="203"/>
      <c r="P1685" s="203"/>
      <c r="Q1685" s="203"/>
      <c r="R1685" s="203"/>
      <c r="S1685" s="203"/>
      <c r="T1685" s="204"/>
      <c r="AT1685" s="205" t="s">
        <v>157</v>
      </c>
      <c r="AU1685" s="205" t="s">
        <v>81</v>
      </c>
      <c r="AV1685" s="13" t="s">
        <v>81</v>
      </c>
      <c r="AW1685" s="13" t="s">
        <v>32</v>
      </c>
      <c r="AX1685" s="13" t="s">
        <v>71</v>
      </c>
      <c r="AY1685" s="205" t="s">
        <v>136</v>
      </c>
    </row>
    <row r="1686" spans="2:51" s="14" customFormat="1" ht="11.25">
      <c r="B1686" s="218"/>
      <c r="C1686" s="219"/>
      <c r="D1686" s="196" t="s">
        <v>157</v>
      </c>
      <c r="E1686" s="220" t="s">
        <v>19</v>
      </c>
      <c r="F1686" s="221" t="s">
        <v>1948</v>
      </c>
      <c r="G1686" s="219"/>
      <c r="H1686" s="220" t="s">
        <v>19</v>
      </c>
      <c r="I1686" s="222"/>
      <c r="J1686" s="219"/>
      <c r="K1686" s="219"/>
      <c r="L1686" s="223"/>
      <c r="M1686" s="224"/>
      <c r="N1686" s="225"/>
      <c r="O1686" s="225"/>
      <c r="P1686" s="225"/>
      <c r="Q1686" s="225"/>
      <c r="R1686" s="225"/>
      <c r="S1686" s="225"/>
      <c r="T1686" s="226"/>
      <c r="AT1686" s="227" t="s">
        <v>157</v>
      </c>
      <c r="AU1686" s="227" t="s">
        <v>81</v>
      </c>
      <c r="AV1686" s="14" t="s">
        <v>79</v>
      </c>
      <c r="AW1686" s="14" t="s">
        <v>32</v>
      </c>
      <c r="AX1686" s="14" t="s">
        <v>71</v>
      </c>
      <c r="AY1686" s="227" t="s">
        <v>136</v>
      </c>
    </row>
    <row r="1687" spans="2:51" s="13" customFormat="1" ht="11.25">
      <c r="B1687" s="194"/>
      <c r="C1687" s="195"/>
      <c r="D1687" s="196" t="s">
        <v>157</v>
      </c>
      <c r="E1687" s="197" t="s">
        <v>19</v>
      </c>
      <c r="F1687" s="198" t="s">
        <v>289</v>
      </c>
      <c r="G1687" s="195"/>
      <c r="H1687" s="199">
        <v>0</v>
      </c>
      <c r="I1687" s="200"/>
      <c r="J1687" s="195"/>
      <c r="K1687" s="195"/>
      <c r="L1687" s="201"/>
      <c r="M1687" s="202"/>
      <c r="N1687" s="203"/>
      <c r="O1687" s="203"/>
      <c r="P1687" s="203"/>
      <c r="Q1687" s="203"/>
      <c r="R1687" s="203"/>
      <c r="S1687" s="203"/>
      <c r="T1687" s="204"/>
      <c r="AT1687" s="205" t="s">
        <v>157</v>
      </c>
      <c r="AU1687" s="205" t="s">
        <v>81</v>
      </c>
      <c r="AV1687" s="13" t="s">
        <v>81</v>
      </c>
      <c r="AW1687" s="13" t="s">
        <v>32</v>
      </c>
      <c r="AX1687" s="13" t="s">
        <v>71</v>
      </c>
      <c r="AY1687" s="205" t="s">
        <v>136</v>
      </c>
    </row>
    <row r="1688" spans="2:51" s="14" customFormat="1" ht="11.25">
      <c r="B1688" s="218"/>
      <c r="C1688" s="219"/>
      <c r="D1688" s="196" t="s">
        <v>157</v>
      </c>
      <c r="E1688" s="220" t="s">
        <v>19</v>
      </c>
      <c r="F1688" s="221" t="s">
        <v>2027</v>
      </c>
      <c r="G1688" s="219"/>
      <c r="H1688" s="220" t="s">
        <v>19</v>
      </c>
      <c r="I1688" s="222"/>
      <c r="J1688" s="219"/>
      <c r="K1688" s="219"/>
      <c r="L1688" s="223"/>
      <c r="M1688" s="224"/>
      <c r="N1688" s="225"/>
      <c r="O1688" s="225"/>
      <c r="P1688" s="225"/>
      <c r="Q1688" s="225"/>
      <c r="R1688" s="225"/>
      <c r="S1688" s="225"/>
      <c r="T1688" s="226"/>
      <c r="AT1688" s="227" t="s">
        <v>157</v>
      </c>
      <c r="AU1688" s="227" t="s">
        <v>81</v>
      </c>
      <c r="AV1688" s="14" t="s">
        <v>79</v>
      </c>
      <c r="AW1688" s="14" t="s">
        <v>32</v>
      </c>
      <c r="AX1688" s="14" t="s">
        <v>71</v>
      </c>
      <c r="AY1688" s="227" t="s">
        <v>136</v>
      </c>
    </row>
    <row r="1689" spans="2:51" s="13" customFormat="1" ht="11.25">
      <c r="B1689" s="194"/>
      <c r="C1689" s="195"/>
      <c r="D1689" s="196" t="s">
        <v>157</v>
      </c>
      <c r="E1689" s="197" t="s">
        <v>19</v>
      </c>
      <c r="F1689" s="198" t="s">
        <v>290</v>
      </c>
      <c r="G1689" s="195"/>
      <c r="H1689" s="199">
        <v>99.36</v>
      </c>
      <c r="I1689" s="200"/>
      <c r="J1689" s="195"/>
      <c r="K1689" s="195"/>
      <c r="L1689" s="201"/>
      <c r="M1689" s="202"/>
      <c r="N1689" s="203"/>
      <c r="O1689" s="203"/>
      <c r="P1689" s="203"/>
      <c r="Q1689" s="203"/>
      <c r="R1689" s="203"/>
      <c r="S1689" s="203"/>
      <c r="T1689" s="204"/>
      <c r="AT1689" s="205" t="s">
        <v>157</v>
      </c>
      <c r="AU1689" s="205" t="s">
        <v>81</v>
      </c>
      <c r="AV1689" s="13" t="s">
        <v>81</v>
      </c>
      <c r="AW1689" s="13" t="s">
        <v>32</v>
      </c>
      <c r="AX1689" s="13" t="s">
        <v>71</v>
      </c>
      <c r="AY1689" s="205" t="s">
        <v>136</v>
      </c>
    </row>
    <row r="1690" spans="2:51" s="14" customFormat="1" ht="11.25">
      <c r="B1690" s="218"/>
      <c r="C1690" s="219"/>
      <c r="D1690" s="196" t="s">
        <v>157</v>
      </c>
      <c r="E1690" s="220" t="s">
        <v>19</v>
      </c>
      <c r="F1690" s="221" t="s">
        <v>1949</v>
      </c>
      <c r="G1690" s="219"/>
      <c r="H1690" s="220" t="s">
        <v>19</v>
      </c>
      <c r="I1690" s="222"/>
      <c r="J1690" s="219"/>
      <c r="K1690" s="219"/>
      <c r="L1690" s="223"/>
      <c r="M1690" s="224"/>
      <c r="N1690" s="225"/>
      <c r="O1690" s="225"/>
      <c r="P1690" s="225"/>
      <c r="Q1690" s="225"/>
      <c r="R1690" s="225"/>
      <c r="S1690" s="225"/>
      <c r="T1690" s="226"/>
      <c r="AT1690" s="227" t="s">
        <v>157</v>
      </c>
      <c r="AU1690" s="227" t="s">
        <v>81</v>
      </c>
      <c r="AV1690" s="14" t="s">
        <v>79</v>
      </c>
      <c r="AW1690" s="14" t="s">
        <v>32</v>
      </c>
      <c r="AX1690" s="14" t="s">
        <v>71</v>
      </c>
      <c r="AY1690" s="227" t="s">
        <v>136</v>
      </c>
    </row>
    <row r="1691" spans="2:51" s="13" customFormat="1" ht="11.25">
      <c r="B1691" s="194"/>
      <c r="C1691" s="195"/>
      <c r="D1691" s="196" t="s">
        <v>157</v>
      </c>
      <c r="E1691" s="197" t="s">
        <v>19</v>
      </c>
      <c r="F1691" s="198" t="s">
        <v>292</v>
      </c>
      <c r="G1691" s="195"/>
      <c r="H1691" s="199">
        <v>3.25</v>
      </c>
      <c r="I1691" s="200"/>
      <c r="J1691" s="195"/>
      <c r="K1691" s="195"/>
      <c r="L1691" s="201"/>
      <c r="M1691" s="202"/>
      <c r="N1691" s="203"/>
      <c r="O1691" s="203"/>
      <c r="P1691" s="203"/>
      <c r="Q1691" s="203"/>
      <c r="R1691" s="203"/>
      <c r="S1691" s="203"/>
      <c r="T1691" s="204"/>
      <c r="AT1691" s="205" t="s">
        <v>157</v>
      </c>
      <c r="AU1691" s="205" t="s">
        <v>81</v>
      </c>
      <c r="AV1691" s="13" t="s">
        <v>81</v>
      </c>
      <c r="AW1691" s="13" t="s">
        <v>32</v>
      </c>
      <c r="AX1691" s="13" t="s">
        <v>71</v>
      </c>
      <c r="AY1691" s="205" t="s">
        <v>136</v>
      </c>
    </row>
    <row r="1692" spans="2:51" s="14" customFormat="1" ht="11.25">
      <c r="B1692" s="218"/>
      <c r="C1692" s="219"/>
      <c r="D1692" s="196" t="s">
        <v>157</v>
      </c>
      <c r="E1692" s="220" t="s">
        <v>19</v>
      </c>
      <c r="F1692" s="221" t="s">
        <v>293</v>
      </c>
      <c r="G1692" s="219"/>
      <c r="H1692" s="220" t="s">
        <v>19</v>
      </c>
      <c r="I1692" s="222"/>
      <c r="J1692" s="219"/>
      <c r="K1692" s="219"/>
      <c r="L1692" s="223"/>
      <c r="M1692" s="224"/>
      <c r="N1692" s="225"/>
      <c r="O1692" s="225"/>
      <c r="P1692" s="225"/>
      <c r="Q1692" s="225"/>
      <c r="R1692" s="225"/>
      <c r="S1692" s="225"/>
      <c r="T1692" s="226"/>
      <c r="AT1692" s="227" t="s">
        <v>157</v>
      </c>
      <c r="AU1692" s="227" t="s">
        <v>81</v>
      </c>
      <c r="AV1692" s="14" t="s">
        <v>79</v>
      </c>
      <c r="AW1692" s="14" t="s">
        <v>32</v>
      </c>
      <c r="AX1692" s="14" t="s">
        <v>71</v>
      </c>
      <c r="AY1692" s="227" t="s">
        <v>136</v>
      </c>
    </row>
    <row r="1693" spans="2:51" s="14" customFormat="1" ht="11.25">
      <c r="B1693" s="218"/>
      <c r="C1693" s="219"/>
      <c r="D1693" s="196" t="s">
        <v>157</v>
      </c>
      <c r="E1693" s="220" t="s">
        <v>19</v>
      </c>
      <c r="F1693" s="221" t="s">
        <v>2029</v>
      </c>
      <c r="G1693" s="219"/>
      <c r="H1693" s="220" t="s">
        <v>19</v>
      </c>
      <c r="I1693" s="222"/>
      <c r="J1693" s="219"/>
      <c r="K1693" s="219"/>
      <c r="L1693" s="223"/>
      <c r="M1693" s="224"/>
      <c r="N1693" s="225"/>
      <c r="O1693" s="225"/>
      <c r="P1693" s="225"/>
      <c r="Q1693" s="225"/>
      <c r="R1693" s="225"/>
      <c r="S1693" s="225"/>
      <c r="T1693" s="226"/>
      <c r="AT1693" s="227" t="s">
        <v>157</v>
      </c>
      <c r="AU1693" s="227" t="s">
        <v>81</v>
      </c>
      <c r="AV1693" s="14" t="s">
        <v>79</v>
      </c>
      <c r="AW1693" s="14" t="s">
        <v>32</v>
      </c>
      <c r="AX1693" s="14" t="s">
        <v>71</v>
      </c>
      <c r="AY1693" s="227" t="s">
        <v>136</v>
      </c>
    </row>
    <row r="1694" spans="2:51" s="13" customFormat="1" ht="11.25">
      <c r="B1694" s="194"/>
      <c r="C1694" s="195"/>
      <c r="D1694" s="196" t="s">
        <v>157</v>
      </c>
      <c r="E1694" s="197" t="s">
        <v>19</v>
      </c>
      <c r="F1694" s="198" t="s">
        <v>294</v>
      </c>
      <c r="G1694" s="195"/>
      <c r="H1694" s="199">
        <v>85.71</v>
      </c>
      <c r="I1694" s="200"/>
      <c r="J1694" s="195"/>
      <c r="K1694" s="195"/>
      <c r="L1694" s="201"/>
      <c r="M1694" s="202"/>
      <c r="N1694" s="203"/>
      <c r="O1694" s="203"/>
      <c r="P1694" s="203"/>
      <c r="Q1694" s="203"/>
      <c r="R1694" s="203"/>
      <c r="S1694" s="203"/>
      <c r="T1694" s="204"/>
      <c r="AT1694" s="205" t="s">
        <v>157</v>
      </c>
      <c r="AU1694" s="205" t="s">
        <v>81</v>
      </c>
      <c r="AV1694" s="13" t="s">
        <v>81</v>
      </c>
      <c r="AW1694" s="13" t="s">
        <v>32</v>
      </c>
      <c r="AX1694" s="13" t="s">
        <v>71</v>
      </c>
      <c r="AY1694" s="205" t="s">
        <v>136</v>
      </c>
    </row>
    <row r="1695" spans="2:51" s="14" customFormat="1" ht="11.25">
      <c r="B1695" s="218"/>
      <c r="C1695" s="219"/>
      <c r="D1695" s="196" t="s">
        <v>157</v>
      </c>
      <c r="E1695" s="220" t="s">
        <v>19</v>
      </c>
      <c r="F1695" s="221" t="s">
        <v>1950</v>
      </c>
      <c r="G1695" s="219"/>
      <c r="H1695" s="220" t="s">
        <v>19</v>
      </c>
      <c r="I1695" s="222"/>
      <c r="J1695" s="219"/>
      <c r="K1695" s="219"/>
      <c r="L1695" s="223"/>
      <c r="M1695" s="224"/>
      <c r="N1695" s="225"/>
      <c r="O1695" s="225"/>
      <c r="P1695" s="225"/>
      <c r="Q1695" s="225"/>
      <c r="R1695" s="225"/>
      <c r="S1695" s="225"/>
      <c r="T1695" s="226"/>
      <c r="AT1695" s="227" t="s">
        <v>157</v>
      </c>
      <c r="AU1695" s="227" t="s">
        <v>81</v>
      </c>
      <c r="AV1695" s="14" t="s">
        <v>79</v>
      </c>
      <c r="AW1695" s="14" t="s">
        <v>32</v>
      </c>
      <c r="AX1695" s="14" t="s">
        <v>71</v>
      </c>
      <c r="AY1695" s="227" t="s">
        <v>136</v>
      </c>
    </row>
    <row r="1696" spans="2:51" s="13" customFormat="1" ht="11.25">
      <c r="B1696" s="194"/>
      <c r="C1696" s="195"/>
      <c r="D1696" s="196" t="s">
        <v>157</v>
      </c>
      <c r="E1696" s="197" t="s">
        <v>19</v>
      </c>
      <c r="F1696" s="198" t="s">
        <v>289</v>
      </c>
      <c r="G1696" s="195"/>
      <c r="H1696" s="199">
        <v>0</v>
      </c>
      <c r="I1696" s="200"/>
      <c r="J1696" s="195"/>
      <c r="K1696" s="195"/>
      <c r="L1696" s="201"/>
      <c r="M1696" s="202"/>
      <c r="N1696" s="203"/>
      <c r="O1696" s="203"/>
      <c r="P1696" s="203"/>
      <c r="Q1696" s="203"/>
      <c r="R1696" s="203"/>
      <c r="S1696" s="203"/>
      <c r="T1696" s="204"/>
      <c r="AT1696" s="205" t="s">
        <v>157</v>
      </c>
      <c r="AU1696" s="205" t="s">
        <v>81</v>
      </c>
      <c r="AV1696" s="13" t="s">
        <v>81</v>
      </c>
      <c r="AW1696" s="13" t="s">
        <v>32</v>
      </c>
      <c r="AX1696" s="13" t="s">
        <v>71</v>
      </c>
      <c r="AY1696" s="205" t="s">
        <v>136</v>
      </c>
    </row>
    <row r="1697" spans="2:51" s="14" customFormat="1" ht="11.25">
      <c r="B1697" s="218"/>
      <c r="C1697" s="219"/>
      <c r="D1697" s="196" t="s">
        <v>157</v>
      </c>
      <c r="E1697" s="220" t="s">
        <v>19</v>
      </c>
      <c r="F1697" s="221" t="s">
        <v>2031</v>
      </c>
      <c r="G1697" s="219"/>
      <c r="H1697" s="220" t="s">
        <v>19</v>
      </c>
      <c r="I1697" s="222"/>
      <c r="J1697" s="219"/>
      <c r="K1697" s="219"/>
      <c r="L1697" s="223"/>
      <c r="M1697" s="224"/>
      <c r="N1697" s="225"/>
      <c r="O1697" s="225"/>
      <c r="P1697" s="225"/>
      <c r="Q1697" s="225"/>
      <c r="R1697" s="225"/>
      <c r="S1697" s="225"/>
      <c r="T1697" s="226"/>
      <c r="AT1697" s="227" t="s">
        <v>157</v>
      </c>
      <c r="AU1697" s="227" t="s">
        <v>81</v>
      </c>
      <c r="AV1697" s="14" t="s">
        <v>79</v>
      </c>
      <c r="AW1697" s="14" t="s">
        <v>32</v>
      </c>
      <c r="AX1697" s="14" t="s">
        <v>71</v>
      </c>
      <c r="AY1697" s="227" t="s">
        <v>136</v>
      </c>
    </row>
    <row r="1698" spans="2:51" s="13" customFormat="1" ht="11.25">
      <c r="B1698" s="194"/>
      <c r="C1698" s="195"/>
      <c r="D1698" s="196" t="s">
        <v>157</v>
      </c>
      <c r="E1698" s="197" t="s">
        <v>19</v>
      </c>
      <c r="F1698" s="198" t="s">
        <v>296</v>
      </c>
      <c r="G1698" s="195"/>
      <c r="H1698" s="199">
        <v>82.11</v>
      </c>
      <c r="I1698" s="200"/>
      <c r="J1698" s="195"/>
      <c r="K1698" s="195"/>
      <c r="L1698" s="201"/>
      <c r="M1698" s="202"/>
      <c r="N1698" s="203"/>
      <c r="O1698" s="203"/>
      <c r="P1698" s="203"/>
      <c r="Q1698" s="203"/>
      <c r="R1698" s="203"/>
      <c r="S1698" s="203"/>
      <c r="T1698" s="204"/>
      <c r="AT1698" s="205" t="s">
        <v>157</v>
      </c>
      <c r="AU1698" s="205" t="s">
        <v>81</v>
      </c>
      <c r="AV1698" s="13" t="s">
        <v>81</v>
      </c>
      <c r="AW1698" s="13" t="s">
        <v>32</v>
      </c>
      <c r="AX1698" s="13" t="s">
        <v>71</v>
      </c>
      <c r="AY1698" s="205" t="s">
        <v>136</v>
      </c>
    </row>
    <row r="1699" spans="2:51" s="14" customFormat="1" ht="11.25">
      <c r="B1699" s="218"/>
      <c r="C1699" s="219"/>
      <c r="D1699" s="196" t="s">
        <v>157</v>
      </c>
      <c r="E1699" s="220" t="s">
        <v>19</v>
      </c>
      <c r="F1699" s="221" t="s">
        <v>1951</v>
      </c>
      <c r="G1699" s="219"/>
      <c r="H1699" s="220" t="s">
        <v>19</v>
      </c>
      <c r="I1699" s="222"/>
      <c r="J1699" s="219"/>
      <c r="K1699" s="219"/>
      <c r="L1699" s="223"/>
      <c r="M1699" s="224"/>
      <c r="N1699" s="225"/>
      <c r="O1699" s="225"/>
      <c r="P1699" s="225"/>
      <c r="Q1699" s="225"/>
      <c r="R1699" s="225"/>
      <c r="S1699" s="225"/>
      <c r="T1699" s="226"/>
      <c r="AT1699" s="227" t="s">
        <v>157</v>
      </c>
      <c r="AU1699" s="227" t="s">
        <v>81</v>
      </c>
      <c r="AV1699" s="14" t="s">
        <v>79</v>
      </c>
      <c r="AW1699" s="14" t="s">
        <v>32</v>
      </c>
      <c r="AX1699" s="14" t="s">
        <v>71</v>
      </c>
      <c r="AY1699" s="227" t="s">
        <v>136</v>
      </c>
    </row>
    <row r="1700" spans="2:51" s="13" customFormat="1" ht="11.25">
      <c r="B1700" s="194"/>
      <c r="C1700" s="195"/>
      <c r="D1700" s="196" t="s">
        <v>157</v>
      </c>
      <c r="E1700" s="197" t="s">
        <v>19</v>
      </c>
      <c r="F1700" s="198" t="s">
        <v>298</v>
      </c>
      <c r="G1700" s="195"/>
      <c r="H1700" s="199">
        <v>1.0620000000000001</v>
      </c>
      <c r="I1700" s="200"/>
      <c r="J1700" s="195"/>
      <c r="K1700" s="195"/>
      <c r="L1700" s="201"/>
      <c r="M1700" s="202"/>
      <c r="N1700" s="203"/>
      <c r="O1700" s="203"/>
      <c r="P1700" s="203"/>
      <c r="Q1700" s="203"/>
      <c r="R1700" s="203"/>
      <c r="S1700" s="203"/>
      <c r="T1700" s="204"/>
      <c r="AT1700" s="205" t="s">
        <v>157</v>
      </c>
      <c r="AU1700" s="205" t="s">
        <v>81</v>
      </c>
      <c r="AV1700" s="13" t="s">
        <v>81</v>
      </c>
      <c r="AW1700" s="13" t="s">
        <v>32</v>
      </c>
      <c r="AX1700" s="13" t="s">
        <v>71</v>
      </c>
      <c r="AY1700" s="205" t="s">
        <v>136</v>
      </c>
    </row>
    <row r="1701" spans="2:51" s="14" customFormat="1" ht="11.25">
      <c r="B1701" s="218"/>
      <c r="C1701" s="219"/>
      <c r="D1701" s="196" t="s">
        <v>157</v>
      </c>
      <c r="E1701" s="220" t="s">
        <v>19</v>
      </c>
      <c r="F1701" s="221" t="s">
        <v>2033</v>
      </c>
      <c r="G1701" s="219"/>
      <c r="H1701" s="220" t="s">
        <v>19</v>
      </c>
      <c r="I1701" s="222"/>
      <c r="J1701" s="219"/>
      <c r="K1701" s="219"/>
      <c r="L1701" s="223"/>
      <c r="M1701" s="224"/>
      <c r="N1701" s="225"/>
      <c r="O1701" s="225"/>
      <c r="P1701" s="225"/>
      <c r="Q1701" s="225"/>
      <c r="R1701" s="225"/>
      <c r="S1701" s="225"/>
      <c r="T1701" s="226"/>
      <c r="AT1701" s="227" t="s">
        <v>157</v>
      </c>
      <c r="AU1701" s="227" t="s">
        <v>81</v>
      </c>
      <c r="AV1701" s="14" t="s">
        <v>79</v>
      </c>
      <c r="AW1701" s="14" t="s">
        <v>32</v>
      </c>
      <c r="AX1701" s="14" t="s">
        <v>71</v>
      </c>
      <c r="AY1701" s="227" t="s">
        <v>136</v>
      </c>
    </row>
    <row r="1702" spans="2:51" s="13" customFormat="1" ht="11.25">
      <c r="B1702" s="194"/>
      <c r="C1702" s="195"/>
      <c r="D1702" s="196" t="s">
        <v>157</v>
      </c>
      <c r="E1702" s="197" t="s">
        <v>19</v>
      </c>
      <c r="F1702" s="198" t="s">
        <v>299</v>
      </c>
      <c r="G1702" s="195"/>
      <c r="H1702" s="199">
        <v>16.07</v>
      </c>
      <c r="I1702" s="200"/>
      <c r="J1702" s="195"/>
      <c r="K1702" s="195"/>
      <c r="L1702" s="201"/>
      <c r="M1702" s="202"/>
      <c r="N1702" s="203"/>
      <c r="O1702" s="203"/>
      <c r="P1702" s="203"/>
      <c r="Q1702" s="203"/>
      <c r="R1702" s="203"/>
      <c r="S1702" s="203"/>
      <c r="T1702" s="204"/>
      <c r="AT1702" s="205" t="s">
        <v>157</v>
      </c>
      <c r="AU1702" s="205" t="s">
        <v>81</v>
      </c>
      <c r="AV1702" s="13" t="s">
        <v>81</v>
      </c>
      <c r="AW1702" s="13" t="s">
        <v>32</v>
      </c>
      <c r="AX1702" s="13" t="s">
        <v>71</v>
      </c>
      <c r="AY1702" s="205" t="s">
        <v>136</v>
      </c>
    </row>
    <row r="1703" spans="2:51" s="14" customFormat="1" ht="11.25">
      <c r="B1703" s="218"/>
      <c r="C1703" s="219"/>
      <c r="D1703" s="196" t="s">
        <v>157</v>
      </c>
      <c r="E1703" s="220" t="s">
        <v>19</v>
      </c>
      <c r="F1703" s="221" t="s">
        <v>1952</v>
      </c>
      <c r="G1703" s="219"/>
      <c r="H1703" s="220" t="s">
        <v>19</v>
      </c>
      <c r="I1703" s="222"/>
      <c r="J1703" s="219"/>
      <c r="K1703" s="219"/>
      <c r="L1703" s="223"/>
      <c r="M1703" s="224"/>
      <c r="N1703" s="225"/>
      <c r="O1703" s="225"/>
      <c r="P1703" s="225"/>
      <c r="Q1703" s="225"/>
      <c r="R1703" s="225"/>
      <c r="S1703" s="225"/>
      <c r="T1703" s="226"/>
      <c r="AT1703" s="227" t="s">
        <v>157</v>
      </c>
      <c r="AU1703" s="227" t="s">
        <v>81</v>
      </c>
      <c r="AV1703" s="14" t="s">
        <v>79</v>
      </c>
      <c r="AW1703" s="14" t="s">
        <v>32</v>
      </c>
      <c r="AX1703" s="14" t="s">
        <v>71</v>
      </c>
      <c r="AY1703" s="227" t="s">
        <v>136</v>
      </c>
    </row>
    <row r="1704" spans="2:51" s="13" customFormat="1" ht="11.25">
      <c r="B1704" s="194"/>
      <c r="C1704" s="195"/>
      <c r="D1704" s="196" t="s">
        <v>157</v>
      </c>
      <c r="E1704" s="197" t="s">
        <v>19</v>
      </c>
      <c r="F1704" s="198" t="s">
        <v>301</v>
      </c>
      <c r="G1704" s="195"/>
      <c r="H1704" s="199">
        <v>2.1230000000000002</v>
      </c>
      <c r="I1704" s="200"/>
      <c r="J1704" s="195"/>
      <c r="K1704" s="195"/>
      <c r="L1704" s="201"/>
      <c r="M1704" s="202"/>
      <c r="N1704" s="203"/>
      <c r="O1704" s="203"/>
      <c r="P1704" s="203"/>
      <c r="Q1704" s="203"/>
      <c r="R1704" s="203"/>
      <c r="S1704" s="203"/>
      <c r="T1704" s="204"/>
      <c r="AT1704" s="205" t="s">
        <v>157</v>
      </c>
      <c r="AU1704" s="205" t="s">
        <v>81</v>
      </c>
      <c r="AV1704" s="13" t="s">
        <v>81</v>
      </c>
      <c r="AW1704" s="13" t="s">
        <v>32</v>
      </c>
      <c r="AX1704" s="13" t="s">
        <v>71</v>
      </c>
      <c r="AY1704" s="205" t="s">
        <v>136</v>
      </c>
    </row>
    <row r="1705" spans="2:51" s="14" customFormat="1" ht="11.25">
      <c r="B1705" s="218"/>
      <c r="C1705" s="219"/>
      <c r="D1705" s="196" t="s">
        <v>157</v>
      </c>
      <c r="E1705" s="220" t="s">
        <v>19</v>
      </c>
      <c r="F1705" s="221" t="s">
        <v>2035</v>
      </c>
      <c r="G1705" s="219"/>
      <c r="H1705" s="220" t="s">
        <v>19</v>
      </c>
      <c r="I1705" s="222"/>
      <c r="J1705" s="219"/>
      <c r="K1705" s="219"/>
      <c r="L1705" s="223"/>
      <c r="M1705" s="224"/>
      <c r="N1705" s="225"/>
      <c r="O1705" s="225"/>
      <c r="P1705" s="225"/>
      <c r="Q1705" s="225"/>
      <c r="R1705" s="225"/>
      <c r="S1705" s="225"/>
      <c r="T1705" s="226"/>
      <c r="AT1705" s="227" t="s">
        <v>157</v>
      </c>
      <c r="AU1705" s="227" t="s">
        <v>81</v>
      </c>
      <c r="AV1705" s="14" t="s">
        <v>79</v>
      </c>
      <c r="AW1705" s="14" t="s">
        <v>32</v>
      </c>
      <c r="AX1705" s="14" t="s">
        <v>71</v>
      </c>
      <c r="AY1705" s="227" t="s">
        <v>136</v>
      </c>
    </row>
    <row r="1706" spans="2:51" s="13" customFormat="1" ht="11.25">
      <c r="B1706" s="194"/>
      <c r="C1706" s="195"/>
      <c r="D1706" s="196" t="s">
        <v>157</v>
      </c>
      <c r="E1706" s="197" t="s">
        <v>19</v>
      </c>
      <c r="F1706" s="198" t="s">
        <v>302</v>
      </c>
      <c r="G1706" s="195"/>
      <c r="H1706" s="199">
        <v>17.25</v>
      </c>
      <c r="I1706" s="200"/>
      <c r="J1706" s="195"/>
      <c r="K1706" s="195"/>
      <c r="L1706" s="201"/>
      <c r="M1706" s="202"/>
      <c r="N1706" s="203"/>
      <c r="O1706" s="203"/>
      <c r="P1706" s="203"/>
      <c r="Q1706" s="203"/>
      <c r="R1706" s="203"/>
      <c r="S1706" s="203"/>
      <c r="T1706" s="204"/>
      <c r="AT1706" s="205" t="s">
        <v>157</v>
      </c>
      <c r="AU1706" s="205" t="s">
        <v>81</v>
      </c>
      <c r="AV1706" s="13" t="s">
        <v>81</v>
      </c>
      <c r="AW1706" s="13" t="s">
        <v>32</v>
      </c>
      <c r="AX1706" s="13" t="s">
        <v>71</v>
      </c>
      <c r="AY1706" s="205" t="s">
        <v>136</v>
      </c>
    </row>
    <row r="1707" spans="2:51" s="14" customFormat="1" ht="11.25">
      <c r="B1707" s="218"/>
      <c r="C1707" s="219"/>
      <c r="D1707" s="196" t="s">
        <v>157</v>
      </c>
      <c r="E1707" s="220" t="s">
        <v>19</v>
      </c>
      <c r="F1707" s="221" t="s">
        <v>1952</v>
      </c>
      <c r="G1707" s="219"/>
      <c r="H1707" s="220" t="s">
        <v>19</v>
      </c>
      <c r="I1707" s="222"/>
      <c r="J1707" s="219"/>
      <c r="K1707" s="219"/>
      <c r="L1707" s="223"/>
      <c r="M1707" s="224"/>
      <c r="N1707" s="225"/>
      <c r="O1707" s="225"/>
      <c r="P1707" s="225"/>
      <c r="Q1707" s="225"/>
      <c r="R1707" s="225"/>
      <c r="S1707" s="225"/>
      <c r="T1707" s="226"/>
      <c r="AT1707" s="227" t="s">
        <v>157</v>
      </c>
      <c r="AU1707" s="227" t="s">
        <v>81</v>
      </c>
      <c r="AV1707" s="14" t="s">
        <v>79</v>
      </c>
      <c r="AW1707" s="14" t="s">
        <v>32</v>
      </c>
      <c r="AX1707" s="14" t="s">
        <v>71</v>
      </c>
      <c r="AY1707" s="227" t="s">
        <v>136</v>
      </c>
    </row>
    <row r="1708" spans="2:51" s="13" customFormat="1" ht="11.25">
      <c r="B1708" s="194"/>
      <c r="C1708" s="195"/>
      <c r="D1708" s="196" t="s">
        <v>157</v>
      </c>
      <c r="E1708" s="197" t="s">
        <v>19</v>
      </c>
      <c r="F1708" s="198" t="s">
        <v>301</v>
      </c>
      <c r="G1708" s="195"/>
      <c r="H1708" s="199">
        <v>2.1230000000000002</v>
      </c>
      <c r="I1708" s="200"/>
      <c r="J1708" s="195"/>
      <c r="K1708" s="195"/>
      <c r="L1708" s="201"/>
      <c r="M1708" s="202"/>
      <c r="N1708" s="203"/>
      <c r="O1708" s="203"/>
      <c r="P1708" s="203"/>
      <c r="Q1708" s="203"/>
      <c r="R1708" s="203"/>
      <c r="S1708" s="203"/>
      <c r="T1708" s="204"/>
      <c r="AT1708" s="205" t="s">
        <v>157</v>
      </c>
      <c r="AU1708" s="205" t="s">
        <v>81</v>
      </c>
      <c r="AV1708" s="13" t="s">
        <v>81</v>
      </c>
      <c r="AW1708" s="13" t="s">
        <v>32</v>
      </c>
      <c r="AX1708" s="13" t="s">
        <v>71</v>
      </c>
      <c r="AY1708" s="205" t="s">
        <v>136</v>
      </c>
    </row>
    <row r="1709" spans="2:51" s="14" customFormat="1" ht="11.25">
      <c r="B1709" s="218"/>
      <c r="C1709" s="219"/>
      <c r="D1709" s="196" t="s">
        <v>157</v>
      </c>
      <c r="E1709" s="220" t="s">
        <v>19</v>
      </c>
      <c r="F1709" s="221" t="s">
        <v>2037</v>
      </c>
      <c r="G1709" s="219"/>
      <c r="H1709" s="220" t="s">
        <v>19</v>
      </c>
      <c r="I1709" s="222"/>
      <c r="J1709" s="219"/>
      <c r="K1709" s="219"/>
      <c r="L1709" s="223"/>
      <c r="M1709" s="224"/>
      <c r="N1709" s="225"/>
      <c r="O1709" s="225"/>
      <c r="P1709" s="225"/>
      <c r="Q1709" s="225"/>
      <c r="R1709" s="225"/>
      <c r="S1709" s="225"/>
      <c r="T1709" s="226"/>
      <c r="AT1709" s="227" t="s">
        <v>157</v>
      </c>
      <c r="AU1709" s="227" t="s">
        <v>81</v>
      </c>
      <c r="AV1709" s="14" t="s">
        <v>79</v>
      </c>
      <c r="AW1709" s="14" t="s">
        <v>32</v>
      </c>
      <c r="AX1709" s="14" t="s">
        <v>71</v>
      </c>
      <c r="AY1709" s="227" t="s">
        <v>136</v>
      </c>
    </row>
    <row r="1710" spans="2:51" s="13" customFormat="1" ht="11.25">
      <c r="B1710" s="194"/>
      <c r="C1710" s="195"/>
      <c r="D1710" s="196" t="s">
        <v>157</v>
      </c>
      <c r="E1710" s="197" t="s">
        <v>19</v>
      </c>
      <c r="F1710" s="198" t="s">
        <v>303</v>
      </c>
      <c r="G1710" s="195"/>
      <c r="H1710" s="199">
        <v>26.4</v>
      </c>
      <c r="I1710" s="200"/>
      <c r="J1710" s="195"/>
      <c r="K1710" s="195"/>
      <c r="L1710" s="201"/>
      <c r="M1710" s="202"/>
      <c r="N1710" s="203"/>
      <c r="O1710" s="203"/>
      <c r="P1710" s="203"/>
      <c r="Q1710" s="203"/>
      <c r="R1710" s="203"/>
      <c r="S1710" s="203"/>
      <c r="T1710" s="204"/>
      <c r="AT1710" s="205" t="s">
        <v>157</v>
      </c>
      <c r="AU1710" s="205" t="s">
        <v>81</v>
      </c>
      <c r="AV1710" s="13" t="s">
        <v>81</v>
      </c>
      <c r="AW1710" s="13" t="s">
        <v>32</v>
      </c>
      <c r="AX1710" s="13" t="s">
        <v>71</v>
      </c>
      <c r="AY1710" s="205" t="s">
        <v>136</v>
      </c>
    </row>
    <row r="1711" spans="2:51" s="14" customFormat="1" ht="11.25">
      <c r="B1711" s="218"/>
      <c r="C1711" s="219"/>
      <c r="D1711" s="196" t="s">
        <v>157</v>
      </c>
      <c r="E1711" s="220" t="s">
        <v>19</v>
      </c>
      <c r="F1711" s="221" t="s">
        <v>1950</v>
      </c>
      <c r="G1711" s="219"/>
      <c r="H1711" s="220" t="s">
        <v>19</v>
      </c>
      <c r="I1711" s="222"/>
      <c r="J1711" s="219"/>
      <c r="K1711" s="219"/>
      <c r="L1711" s="223"/>
      <c r="M1711" s="224"/>
      <c r="N1711" s="225"/>
      <c r="O1711" s="225"/>
      <c r="P1711" s="225"/>
      <c r="Q1711" s="225"/>
      <c r="R1711" s="225"/>
      <c r="S1711" s="225"/>
      <c r="T1711" s="226"/>
      <c r="AT1711" s="227" t="s">
        <v>157</v>
      </c>
      <c r="AU1711" s="227" t="s">
        <v>81</v>
      </c>
      <c r="AV1711" s="14" t="s">
        <v>79</v>
      </c>
      <c r="AW1711" s="14" t="s">
        <v>32</v>
      </c>
      <c r="AX1711" s="14" t="s">
        <v>71</v>
      </c>
      <c r="AY1711" s="227" t="s">
        <v>136</v>
      </c>
    </row>
    <row r="1712" spans="2:51" s="13" customFormat="1" ht="11.25">
      <c r="B1712" s="194"/>
      <c r="C1712" s="195"/>
      <c r="D1712" s="196" t="s">
        <v>157</v>
      </c>
      <c r="E1712" s="197" t="s">
        <v>19</v>
      </c>
      <c r="F1712" s="198" t="s">
        <v>289</v>
      </c>
      <c r="G1712" s="195"/>
      <c r="H1712" s="199">
        <v>0</v>
      </c>
      <c r="I1712" s="200"/>
      <c r="J1712" s="195"/>
      <c r="K1712" s="195"/>
      <c r="L1712" s="201"/>
      <c r="M1712" s="202"/>
      <c r="N1712" s="203"/>
      <c r="O1712" s="203"/>
      <c r="P1712" s="203"/>
      <c r="Q1712" s="203"/>
      <c r="R1712" s="203"/>
      <c r="S1712" s="203"/>
      <c r="T1712" s="204"/>
      <c r="AT1712" s="205" t="s">
        <v>157</v>
      </c>
      <c r="AU1712" s="205" t="s">
        <v>81</v>
      </c>
      <c r="AV1712" s="13" t="s">
        <v>81</v>
      </c>
      <c r="AW1712" s="13" t="s">
        <v>32</v>
      </c>
      <c r="AX1712" s="13" t="s">
        <v>71</v>
      </c>
      <c r="AY1712" s="205" t="s">
        <v>136</v>
      </c>
    </row>
    <row r="1713" spans="2:51" s="14" customFormat="1" ht="11.25">
      <c r="B1713" s="218"/>
      <c r="C1713" s="219"/>
      <c r="D1713" s="196" t="s">
        <v>157</v>
      </c>
      <c r="E1713" s="220" t="s">
        <v>19</v>
      </c>
      <c r="F1713" s="221" t="s">
        <v>2039</v>
      </c>
      <c r="G1713" s="219"/>
      <c r="H1713" s="220" t="s">
        <v>19</v>
      </c>
      <c r="I1713" s="222"/>
      <c r="J1713" s="219"/>
      <c r="K1713" s="219"/>
      <c r="L1713" s="223"/>
      <c r="M1713" s="224"/>
      <c r="N1713" s="225"/>
      <c r="O1713" s="225"/>
      <c r="P1713" s="225"/>
      <c r="Q1713" s="225"/>
      <c r="R1713" s="225"/>
      <c r="S1713" s="225"/>
      <c r="T1713" s="226"/>
      <c r="AT1713" s="227" t="s">
        <v>157</v>
      </c>
      <c r="AU1713" s="227" t="s">
        <v>81</v>
      </c>
      <c r="AV1713" s="14" t="s">
        <v>79</v>
      </c>
      <c r="AW1713" s="14" t="s">
        <v>32</v>
      </c>
      <c r="AX1713" s="14" t="s">
        <v>71</v>
      </c>
      <c r="AY1713" s="227" t="s">
        <v>136</v>
      </c>
    </row>
    <row r="1714" spans="2:51" s="13" customFormat="1" ht="11.25">
      <c r="B1714" s="194"/>
      <c r="C1714" s="195"/>
      <c r="D1714" s="196" t="s">
        <v>157</v>
      </c>
      <c r="E1714" s="197" t="s">
        <v>19</v>
      </c>
      <c r="F1714" s="198" t="s">
        <v>304</v>
      </c>
      <c r="G1714" s="195"/>
      <c r="H1714" s="199">
        <v>40.950000000000003</v>
      </c>
      <c r="I1714" s="200"/>
      <c r="J1714" s="195"/>
      <c r="K1714" s="195"/>
      <c r="L1714" s="201"/>
      <c r="M1714" s="202"/>
      <c r="N1714" s="203"/>
      <c r="O1714" s="203"/>
      <c r="P1714" s="203"/>
      <c r="Q1714" s="203"/>
      <c r="R1714" s="203"/>
      <c r="S1714" s="203"/>
      <c r="T1714" s="204"/>
      <c r="AT1714" s="205" t="s">
        <v>157</v>
      </c>
      <c r="AU1714" s="205" t="s">
        <v>81</v>
      </c>
      <c r="AV1714" s="13" t="s">
        <v>81</v>
      </c>
      <c r="AW1714" s="13" t="s">
        <v>32</v>
      </c>
      <c r="AX1714" s="13" t="s">
        <v>71</v>
      </c>
      <c r="AY1714" s="205" t="s">
        <v>136</v>
      </c>
    </row>
    <row r="1715" spans="2:51" s="13" customFormat="1" ht="11.25">
      <c r="B1715" s="194"/>
      <c r="C1715" s="195"/>
      <c r="D1715" s="196" t="s">
        <v>157</v>
      </c>
      <c r="E1715" s="197" t="s">
        <v>19</v>
      </c>
      <c r="F1715" s="198" t="s">
        <v>1953</v>
      </c>
      <c r="G1715" s="195"/>
      <c r="H1715" s="199">
        <v>-3.718</v>
      </c>
      <c r="I1715" s="200"/>
      <c r="J1715" s="195"/>
      <c r="K1715" s="195"/>
      <c r="L1715" s="201"/>
      <c r="M1715" s="202"/>
      <c r="N1715" s="203"/>
      <c r="O1715" s="203"/>
      <c r="P1715" s="203"/>
      <c r="Q1715" s="203"/>
      <c r="R1715" s="203"/>
      <c r="S1715" s="203"/>
      <c r="T1715" s="204"/>
      <c r="AT1715" s="205" t="s">
        <v>157</v>
      </c>
      <c r="AU1715" s="205" t="s">
        <v>81</v>
      </c>
      <c r="AV1715" s="13" t="s">
        <v>81</v>
      </c>
      <c r="AW1715" s="13" t="s">
        <v>32</v>
      </c>
      <c r="AX1715" s="13" t="s">
        <v>71</v>
      </c>
      <c r="AY1715" s="205" t="s">
        <v>136</v>
      </c>
    </row>
    <row r="1716" spans="2:51" s="13" customFormat="1" ht="11.25">
      <c r="B1716" s="194"/>
      <c r="C1716" s="195"/>
      <c r="D1716" s="196" t="s">
        <v>157</v>
      </c>
      <c r="E1716" s="197" t="s">
        <v>19</v>
      </c>
      <c r="F1716" s="198" t="s">
        <v>306</v>
      </c>
      <c r="G1716" s="195"/>
      <c r="H1716" s="199">
        <v>4.7629999999999999</v>
      </c>
      <c r="I1716" s="200"/>
      <c r="J1716" s="195"/>
      <c r="K1716" s="195"/>
      <c r="L1716" s="201"/>
      <c r="M1716" s="202"/>
      <c r="N1716" s="203"/>
      <c r="O1716" s="203"/>
      <c r="P1716" s="203"/>
      <c r="Q1716" s="203"/>
      <c r="R1716" s="203"/>
      <c r="S1716" s="203"/>
      <c r="T1716" s="204"/>
      <c r="AT1716" s="205" t="s">
        <v>157</v>
      </c>
      <c r="AU1716" s="205" t="s">
        <v>81</v>
      </c>
      <c r="AV1716" s="13" t="s">
        <v>81</v>
      </c>
      <c r="AW1716" s="13" t="s">
        <v>32</v>
      </c>
      <c r="AX1716" s="13" t="s">
        <v>71</v>
      </c>
      <c r="AY1716" s="205" t="s">
        <v>136</v>
      </c>
    </row>
    <row r="1717" spans="2:51" s="14" customFormat="1" ht="11.25">
      <c r="B1717" s="218"/>
      <c r="C1717" s="219"/>
      <c r="D1717" s="196" t="s">
        <v>157</v>
      </c>
      <c r="E1717" s="220" t="s">
        <v>19</v>
      </c>
      <c r="F1717" s="221" t="s">
        <v>2041</v>
      </c>
      <c r="G1717" s="219"/>
      <c r="H1717" s="220" t="s">
        <v>19</v>
      </c>
      <c r="I1717" s="222"/>
      <c r="J1717" s="219"/>
      <c r="K1717" s="219"/>
      <c r="L1717" s="223"/>
      <c r="M1717" s="224"/>
      <c r="N1717" s="225"/>
      <c r="O1717" s="225"/>
      <c r="P1717" s="225"/>
      <c r="Q1717" s="225"/>
      <c r="R1717" s="225"/>
      <c r="S1717" s="225"/>
      <c r="T1717" s="226"/>
      <c r="AT1717" s="227" t="s">
        <v>157</v>
      </c>
      <c r="AU1717" s="227" t="s">
        <v>81</v>
      </c>
      <c r="AV1717" s="14" t="s">
        <v>79</v>
      </c>
      <c r="AW1717" s="14" t="s">
        <v>32</v>
      </c>
      <c r="AX1717" s="14" t="s">
        <v>71</v>
      </c>
      <c r="AY1717" s="227" t="s">
        <v>136</v>
      </c>
    </row>
    <row r="1718" spans="2:51" s="13" customFormat="1" ht="11.25">
      <c r="B1718" s="194"/>
      <c r="C1718" s="195"/>
      <c r="D1718" s="196" t="s">
        <v>157</v>
      </c>
      <c r="E1718" s="197" t="s">
        <v>19</v>
      </c>
      <c r="F1718" s="198" t="s">
        <v>307</v>
      </c>
      <c r="G1718" s="195"/>
      <c r="H1718" s="199">
        <v>21.69</v>
      </c>
      <c r="I1718" s="200"/>
      <c r="J1718" s="195"/>
      <c r="K1718" s="195"/>
      <c r="L1718" s="201"/>
      <c r="M1718" s="202"/>
      <c r="N1718" s="203"/>
      <c r="O1718" s="203"/>
      <c r="P1718" s="203"/>
      <c r="Q1718" s="203"/>
      <c r="R1718" s="203"/>
      <c r="S1718" s="203"/>
      <c r="T1718" s="204"/>
      <c r="AT1718" s="205" t="s">
        <v>157</v>
      </c>
      <c r="AU1718" s="205" t="s">
        <v>81</v>
      </c>
      <c r="AV1718" s="13" t="s">
        <v>81</v>
      </c>
      <c r="AW1718" s="13" t="s">
        <v>32</v>
      </c>
      <c r="AX1718" s="13" t="s">
        <v>71</v>
      </c>
      <c r="AY1718" s="205" t="s">
        <v>136</v>
      </c>
    </row>
    <row r="1719" spans="2:51" s="14" customFormat="1" ht="11.25">
      <c r="B1719" s="218"/>
      <c r="C1719" s="219"/>
      <c r="D1719" s="196" t="s">
        <v>157</v>
      </c>
      <c r="E1719" s="220" t="s">
        <v>19</v>
      </c>
      <c r="F1719" s="221" t="s">
        <v>1954</v>
      </c>
      <c r="G1719" s="219"/>
      <c r="H1719" s="220" t="s">
        <v>19</v>
      </c>
      <c r="I1719" s="222"/>
      <c r="J1719" s="219"/>
      <c r="K1719" s="219"/>
      <c r="L1719" s="223"/>
      <c r="M1719" s="224"/>
      <c r="N1719" s="225"/>
      <c r="O1719" s="225"/>
      <c r="P1719" s="225"/>
      <c r="Q1719" s="225"/>
      <c r="R1719" s="225"/>
      <c r="S1719" s="225"/>
      <c r="T1719" s="226"/>
      <c r="AT1719" s="227" t="s">
        <v>157</v>
      </c>
      <c r="AU1719" s="227" t="s">
        <v>81</v>
      </c>
      <c r="AV1719" s="14" t="s">
        <v>79</v>
      </c>
      <c r="AW1719" s="14" t="s">
        <v>32</v>
      </c>
      <c r="AX1719" s="14" t="s">
        <v>71</v>
      </c>
      <c r="AY1719" s="227" t="s">
        <v>136</v>
      </c>
    </row>
    <row r="1720" spans="2:51" s="13" customFormat="1" ht="11.25">
      <c r="B1720" s="194"/>
      <c r="C1720" s="195"/>
      <c r="D1720" s="196" t="s">
        <v>157</v>
      </c>
      <c r="E1720" s="197" t="s">
        <v>19</v>
      </c>
      <c r="F1720" s="198" t="s">
        <v>289</v>
      </c>
      <c r="G1720" s="195"/>
      <c r="H1720" s="199">
        <v>0</v>
      </c>
      <c r="I1720" s="200"/>
      <c r="J1720" s="195"/>
      <c r="K1720" s="195"/>
      <c r="L1720" s="201"/>
      <c r="M1720" s="202"/>
      <c r="N1720" s="203"/>
      <c r="O1720" s="203"/>
      <c r="P1720" s="203"/>
      <c r="Q1720" s="203"/>
      <c r="R1720" s="203"/>
      <c r="S1720" s="203"/>
      <c r="T1720" s="204"/>
      <c r="AT1720" s="205" t="s">
        <v>157</v>
      </c>
      <c r="AU1720" s="205" t="s">
        <v>81</v>
      </c>
      <c r="AV1720" s="13" t="s">
        <v>81</v>
      </c>
      <c r="AW1720" s="13" t="s">
        <v>32</v>
      </c>
      <c r="AX1720" s="13" t="s">
        <v>71</v>
      </c>
      <c r="AY1720" s="205" t="s">
        <v>136</v>
      </c>
    </row>
    <row r="1721" spans="2:51" s="14" customFormat="1" ht="11.25">
      <c r="B1721" s="218"/>
      <c r="C1721" s="219"/>
      <c r="D1721" s="196" t="s">
        <v>157</v>
      </c>
      <c r="E1721" s="220" t="s">
        <v>19</v>
      </c>
      <c r="F1721" s="221" t="s">
        <v>2043</v>
      </c>
      <c r="G1721" s="219"/>
      <c r="H1721" s="220" t="s">
        <v>19</v>
      </c>
      <c r="I1721" s="222"/>
      <c r="J1721" s="219"/>
      <c r="K1721" s="219"/>
      <c r="L1721" s="223"/>
      <c r="M1721" s="224"/>
      <c r="N1721" s="225"/>
      <c r="O1721" s="225"/>
      <c r="P1721" s="225"/>
      <c r="Q1721" s="225"/>
      <c r="R1721" s="225"/>
      <c r="S1721" s="225"/>
      <c r="T1721" s="226"/>
      <c r="AT1721" s="227" t="s">
        <v>157</v>
      </c>
      <c r="AU1721" s="227" t="s">
        <v>81</v>
      </c>
      <c r="AV1721" s="14" t="s">
        <v>79</v>
      </c>
      <c r="AW1721" s="14" t="s">
        <v>32</v>
      </c>
      <c r="AX1721" s="14" t="s">
        <v>71</v>
      </c>
      <c r="AY1721" s="227" t="s">
        <v>136</v>
      </c>
    </row>
    <row r="1722" spans="2:51" s="13" customFormat="1" ht="11.25">
      <c r="B1722" s="194"/>
      <c r="C1722" s="195"/>
      <c r="D1722" s="196" t="s">
        <v>157</v>
      </c>
      <c r="E1722" s="197" t="s">
        <v>19</v>
      </c>
      <c r="F1722" s="198" t="s">
        <v>309</v>
      </c>
      <c r="G1722" s="195"/>
      <c r="H1722" s="199">
        <v>8.16</v>
      </c>
      <c r="I1722" s="200"/>
      <c r="J1722" s="195"/>
      <c r="K1722" s="195"/>
      <c r="L1722" s="201"/>
      <c r="M1722" s="202"/>
      <c r="N1722" s="203"/>
      <c r="O1722" s="203"/>
      <c r="P1722" s="203"/>
      <c r="Q1722" s="203"/>
      <c r="R1722" s="203"/>
      <c r="S1722" s="203"/>
      <c r="T1722" s="204"/>
      <c r="AT1722" s="205" t="s">
        <v>157</v>
      </c>
      <c r="AU1722" s="205" t="s">
        <v>81</v>
      </c>
      <c r="AV1722" s="13" t="s">
        <v>81</v>
      </c>
      <c r="AW1722" s="13" t="s">
        <v>32</v>
      </c>
      <c r="AX1722" s="13" t="s">
        <v>71</v>
      </c>
      <c r="AY1722" s="205" t="s">
        <v>136</v>
      </c>
    </row>
    <row r="1723" spans="2:51" s="14" customFormat="1" ht="11.25">
      <c r="B1723" s="218"/>
      <c r="C1723" s="219"/>
      <c r="D1723" s="196" t="s">
        <v>157</v>
      </c>
      <c r="E1723" s="220" t="s">
        <v>19</v>
      </c>
      <c r="F1723" s="221" t="s">
        <v>1955</v>
      </c>
      <c r="G1723" s="219"/>
      <c r="H1723" s="220" t="s">
        <v>19</v>
      </c>
      <c r="I1723" s="222"/>
      <c r="J1723" s="219"/>
      <c r="K1723" s="219"/>
      <c r="L1723" s="223"/>
      <c r="M1723" s="224"/>
      <c r="N1723" s="225"/>
      <c r="O1723" s="225"/>
      <c r="P1723" s="225"/>
      <c r="Q1723" s="225"/>
      <c r="R1723" s="225"/>
      <c r="S1723" s="225"/>
      <c r="T1723" s="226"/>
      <c r="AT1723" s="227" t="s">
        <v>157</v>
      </c>
      <c r="AU1723" s="227" t="s">
        <v>81</v>
      </c>
      <c r="AV1723" s="14" t="s">
        <v>79</v>
      </c>
      <c r="AW1723" s="14" t="s">
        <v>32</v>
      </c>
      <c r="AX1723" s="14" t="s">
        <v>71</v>
      </c>
      <c r="AY1723" s="227" t="s">
        <v>136</v>
      </c>
    </row>
    <row r="1724" spans="2:51" s="13" customFormat="1" ht="11.25">
      <c r="B1724" s="194"/>
      <c r="C1724" s="195"/>
      <c r="D1724" s="196" t="s">
        <v>157</v>
      </c>
      <c r="E1724" s="197" t="s">
        <v>19</v>
      </c>
      <c r="F1724" s="198" t="s">
        <v>289</v>
      </c>
      <c r="G1724" s="195"/>
      <c r="H1724" s="199">
        <v>0</v>
      </c>
      <c r="I1724" s="200"/>
      <c r="J1724" s="195"/>
      <c r="K1724" s="195"/>
      <c r="L1724" s="201"/>
      <c r="M1724" s="202"/>
      <c r="N1724" s="203"/>
      <c r="O1724" s="203"/>
      <c r="P1724" s="203"/>
      <c r="Q1724" s="203"/>
      <c r="R1724" s="203"/>
      <c r="S1724" s="203"/>
      <c r="T1724" s="204"/>
      <c r="AT1724" s="205" t="s">
        <v>157</v>
      </c>
      <c r="AU1724" s="205" t="s">
        <v>81</v>
      </c>
      <c r="AV1724" s="13" t="s">
        <v>81</v>
      </c>
      <c r="AW1724" s="13" t="s">
        <v>32</v>
      </c>
      <c r="AX1724" s="13" t="s">
        <v>71</v>
      </c>
      <c r="AY1724" s="205" t="s">
        <v>136</v>
      </c>
    </row>
    <row r="1725" spans="2:51" s="14" customFormat="1" ht="11.25">
      <c r="B1725" s="218"/>
      <c r="C1725" s="219"/>
      <c r="D1725" s="196" t="s">
        <v>157</v>
      </c>
      <c r="E1725" s="220" t="s">
        <v>19</v>
      </c>
      <c r="F1725" s="221" t="s">
        <v>2045</v>
      </c>
      <c r="G1725" s="219"/>
      <c r="H1725" s="220" t="s">
        <v>19</v>
      </c>
      <c r="I1725" s="222"/>
      <c r="J1725" s="219"/>
      <c r="K1725" s="219"/>
      <c r="L1725" s="223"/>
      <c r="M1725" s="224"/>
      <c r="N1725" s="225"/>
      <c r="O1725" s="225"/>
      <c r="P1725" s="225"/>
      <c r="Q1725" s="225"/>
      <c r="R1725" s="225"/>
      <c r="S1725" s="225"/>
      <c r="T1725" s="226"/>
      <c r="AT1725" s="227" t="s">
        <v>157</v>
      </c>
      <c r="AU1725" s="227" t="s">
        <v>81</v>
      </c>
      <c r="AV1725" s="14" t="s">
        <v>79</v>
      </c>
      <c r="AW1725" s="14" t="s">
        <v>32</v>
      </c>
      <c r="AX1725" s="14" t="s">
        <v>71</v>
      </c>
      <c r="AY1725" s="227" t="s">
        <v>136</v>
      </c>
    </row>
    <row r="1726" spans="2:51" s="13" customFormat="1" ht="11.25">
      <c r="B1726" s="194"/>
      <c r="C1726" s="195"/>
      <c r="D1726" s="196" t="s">
        <v>157</v>
      </c>
      <c r="E1726" s="197" t="s">
        <v>19</v>
      </c>
      <c r="F1726" s="198" t="s">
        <v>311</v>
      </c>
      <c r="G1726" s="195"/>
      <c r="H1726" s="199">
        <v>7.68</v>
      </c>
      <c r="I1726" s="200"/>
      <c r="J1726" s="195"/>
      <c r="K1726" s="195"/>
      <c r="L1726" s="201"/>
      <c r="M1726" s="202"/>
      <c r="N1726" s="203"/>
      <c r="O1726" s="203"/>
      <c r="P1726" s="203"/>
      <c r="Q1726" s="203"/>
      <c r="R1726" s="203"/>
      <c r="S1726" s="203"/>
      <c r="T1726" s="204"/>
      <c r="AT1726" s="205" t="s">
        <v>157</v>
      </c>
      <c r="AU1726" s="205" t="s">
        <v>81</v>
      </c>
      <c r="AV1726" s="13" t="s">
        <v>81</v>
      </c>
      <c r="AW1726" s="13" t="s">
        <v>32</v>
      </c>
      <c r="AX1726" s="13" t="s">
        <v>71</v>
      </c>
      <c r="AY1726" s="205" t="s">
        <v>136</v>
      </c>
    </row>
    <row r="1727" spans="2:51" s="13" customFormat="1" ht="11.25">
      <c r="B1727" s="194"/>
      <c r="C1727" s="195"/>
      <c r="D1727" s="196" t="s">
        <v>157</v>
      </c>
      <c r="E1727" s="197" t="s">
        <v>19</v>
      </c>
      <c r="F1727" s="198" t="s">
        <v>312</v>
      </c>
      <c r="G1727" s="195"/>
      <c r="H1727" s="199">
        <v>0</v>
      </c>
      <c r="I1727" s="200"/>
      <c r="J1727" s="195"/>
      <c r="K1727" s="195"/>
      <c r="L1727" s="201"/>
      <c r="M1727" s="202"/>
      <c r="N1727" s="203"/>
      <c r="O1727" s="203"/>
      <c r="P1727" s="203"/>
      <c r="Q1727" s="203"/>
      <c r="R1727" s="203"/>
      <c r="S1727" s="203"/>
      <c r="T1727" s="204"/>
      <c r="AT1727" s="205" t="s">
        <v>157</v>
      </c>
      <c r="AU1727" s="205" t="s">
        <v>81</v>
      </c>
      <c r="AV1727" s="13" t="s">
        <v>81</v>
      </c>
      <c r="AW1727" s="13" t="s">
        <v>32</v>
      </c>
      <c r="AX1727" s="13" t="s">
        <v>71</v>
      </c>
      <c r="AY1727" s="205" t="s">
        <v>136</v>
      </c>
    </row>
    <row r="1728" spans="2:51" s="13" customFormat="1" ht="11.25">
      <c r="B1728" s="194"/>
      <c r="C1728" s="195"/>
      <c r="D1728" s="196" t="s">
        <v>157</v>
      </c>
      <c r="E1728" s="197" t="s">
        <v>19</v>
      </c>
      <c r="F1728" s="198" t="s">
        <v>289</v>
      </c>
      <c r="G1728" s="195"/>
      <c r="H1728" s="199">
        <v>0</v>
      </c>
      <c r="I1728" s="200"/>
      <c r="J1728" s="195"/>
      <c r="K1728" s="195"/>
      <c r="L1728" s="201"/>
      <c r="M1728" s="202"/>
      <c r="N1728" s="203"/>
      <c r="O1728" s="203"/>
      <c r="P1728" s="203"/>
      <c r="Q1728" s="203"/>
      <c r="R1728" s="203"/>
      <c r="S1728" s="203"/>
      <c r="T1728" s="204"/>
      <c r="AT1728" s="205" t="s">
        <v>157</v>
      </c>
      <c r="AU1728" s="205" t="s">
        <v>81</v>
      </c>
      <c r="AV1728" s="13" t="s">
        <v>81</v>
      </c>
      <c r="AW1728" s="13" t="s">
        <v>32</v>
      </c>
      <c r="AX1728" s="13" t="s">
        <v>71</v>
      </c>
      <c r="AY1728" s="205" t="s">
        <v>136</v>
      </c>
    </row>
    <row r="1729" spans="2:51" s="14" customFormat="1" ht="11.25">
      <c r="B1729" s="218"/>
      <c r="C1729" s="219"/>
      <c r="D1729" s="196" t="s">
        <v>157</v>
      </c>
      <c r="E1729" s="220" t="s">
        <v>19</v>
      </c>
      <c r="F1729" s="221" t="s">
        <v>2047</v>
      </c>
      <c r="G1729" s="219"/>
      <c r="H1729" s="220" t="s">
        <v>19</v>
      </c>
      <c r="I1729" s="222"/>
      <c r="J1729" s="219"/>
      <c r="K1729" s="219"/>
      <c r="L1729" s="223"/>
      <c r="M1729" s="224"/>
      <c r="N1729" s="225"/>
      <c r="O1729" s="225"/>
      <c r="P1729" s="225"/>
      <c r="Q1729" s="225"/>
      <c r="R1729" s="225"/>
      <c r="S1729" s="225"/>
      <c r="T1729" s="226"/>
      <c r="AT1729" s="227" t="s">
        <v>157</v>
      </c>
      <c r="AU1729" s="227" t="s">
        <v>81</v>
      </c>
      <c r="AV1729" s="14" t="s">
        <v>79</v>
      </c>
      <c r="AW1729" s="14" t="s">
        <v>32</v>
      </c>
      <c r="AX1729" s="14" t="s">
        <v>71</v>
      </c>
      <c r="AY1729" s="227" t="s">
        <v>136</v>
      </c>
    </row>
    <row r="1730" spans="2:51" s="13" customFormat="1" ht="11.25">
      <c r="B1730" s="194"/>
      <c r="C1730" s="195"/>
      <c r="D1730" s="196" t="s">
        <v>157</v>
      </c>
      <c r="E1730" s="197" t="s">
        <v>19</v>
      </c>
      <c r="F1730" s="198" t="s">
        <v>313</v>
      </c>
      <c r="G1730" s="195"/>
      <c r="H1730" s="199">
        <v>7.75</v>
      </c>
      <c r="I1730" s="200"/>
      <c r="J1730" s="195"/>
      <c r="K1730" s="195"/>
      <c r="L1730" s="201"/>
      <c r="M1730" s="202"/>
      <c r="N1730" s="203"/>
      <c r="O1730" s="203"/>
      <c r="P1730" s="203"/>
      <c r="Q1730" s="203"/>
      <c r="R1730" s="203"/>
      <c r="S1730" s="203"/>
      <c r="T1730" s="204"/>
      <c r="AT1730" s="205" t="s">
        <v>157</v>
      </c>
      <c r="AU1730" s="205" t="s">
        <v>81</v>
      </c>
      <c r="AV1730" s="13" t="s">
        <v>81</v>
      </c>
      <c r="AW1730" s="13" t="s">
        <v>32</v>
      </c>
      <c r="AX1730" s="13" t="s">
        <v>71</v>
      </c>
      <c r="AY1730" s="205" t="s">
        <v>136</v>
      </c>
    </row>
    <row r="1731" spans="2:51" s="14" customFormat="1" ht="11.25">
      <c r="B1731" s="218"/>
      <c r="C1731" s="219"/>
      <c r="D1731" s="196" t="s">
        <v>157</v>
      </c>
      <c r="E1731" s="220" t="s">
        <v>19</v>
      </c>
      <c r="F1731" s="221" t="s">
        <v>1956</v>
      </c>
      <c r="G1731" s="219"/>
      <c r="H1731" s="220" t="s">
        <v>19</v>
      </c>
      <c r="I1731" s="222"/>
      <c r="J1731" s="219"/>
      <c r="K1731" s="219"/>
      <c r="L1731" s="223"/>
      <c r="M1731" s="224"/>
      <c r="N1731" s="225"/>
      <c r="O1731" s="225"/>
      <c r="P1731" s="225"/>
      <c r="Q1731" s="225"/>
      <c r="R1731" s="225"/>
      <c r="S1731" s="225"/>
      <c r="T1731" s="226"/>
      <c r="AT1731" s="227" t="s">
        <v>157</v>
      </c>
      <c r="AU1731" s="227" t="s">
        <v>81</v>
      </c>
      <c r="AV1731" s="14" t="s">
        <v>79</v>
      </c>
      <c r="AW1731" s="14" t="s">
        <v>32</v>
      </c>
      <c r="AX1731" s="14" t="s">
        <v>71</v>
      </c>
      <c r="AY1731" s="227" t="s">
        <v>136</v>
      </c>
    </row>
    <row r="1732" spans="2:51" s="13" customFormat="1" ht="11.25">
      <c r="B1732" s="194"/>
      <c r="C1732" s="195"/>
      <c r="D1732" s="196" t="s">
        <v>157</v>
      </c>
      <c r="E1732" s="197" t="s">
        <v>19</v>
      </c>
      <c r="F1732" s="198" t="s">
        <v>289</v>
      </c>
      <c r="G1732" s="195"/>
      <c r="H1732" s="199">
        <v>0</v>
      </c>
      <c r="I1732" s="200"/>
      <c r="J1732" s="195"/>
      <c r="K1732" s="195"/>
      <c r="L1732" s="201"/>
      <c r="M1732" s="202"/>
      <c r="N1732" s="203"/>
      <c r="O1732" s="203"/>
      <c r="P1732" s="203"/>
      <c r="Q1732" s="203"/>
      <c r="R1732" s="203"/>
      <c r="S1732" s="203"/>
      <c r="T1732" s="204"/>
      <c r="AT1732" s="205" t="s">
        <v>157</v>
      </c>
      <c r="AU1732" s="205" t="s">
        <v>81</v>
      </c>
      <c r="AV1732" s="13" t="s">
        <v>81</v>
      </c>
      <c r="AW1732" s="13" t="s">
        <v>32</v>
      </c>
      <c r="AX1732" s="13" t="s">
        <v>71</v>
      </c>
      <c r="AY1732" s="205" t="s">
        <v>136</v>
      </c>
    </row>
    <row r="1733" spans="2:51" s="14" customFormat="1" ht="11.25">
      <c r="B1733" s="218"/>
      <c r="C1733" s="219"/>
      <c r="D1733" s="196" t="s">
        <v>157</v>
      </c>
      <c r="E1733" s="220" t="s">
        <v>19</v>
      </c>
      <c r="F1733" s="221" t="s">
        <v>223</v>
      </c>
      <c r="G1733" s="219"/>
      <c r="H1733" s="220" t="s">
        <v>19</v>
      </c>
      <c r="I1733" s="222"/>
      <c r="J1733" s="219"/>
      <c r="K1733" s="219"/>
      <c r="L1733" s="223"/>
      <c r="M1733" s="224"/>
      <c r="N1733" s="225"/>
      <c r="O1733" s="225"/>
      <c r="P1733" s="225"/>
      <c r="Q1733" s="225"/>
      <c r="R1733" s="225"/>
      <c r="S1733" s="225"/>
      <c r="T1733" s="226"/>
      <c r="AT1733" s="227" t="s">
        <v>157</v>
      </c>
      <c r="AU1733" s="227" t="s">
        <v>81</v>
      </c>
      <c r="AV1733" s="14" t="s">
        <v>79</v>
      </c>
      <c r="AW1733" s="14" t="s">
        <v>32</v>
      </c>
      <c r="AX1733" s="14" t="s">
        <v>71</v>
      </c>
      <c r="AY1733" s="227" t="s">
        <v>136</v>
      </c>
    </row>
    <row r="1734" spans="2:51" s="14" customFormat="1" ht="11.25">
      <c r="B1734" s="218"/>
      <c r="C1734" s="219"/>
      <c r="D1734" s="196" t="s">
        <v>157</v>
      </c>
      <c r="E1734" s="220" t="s">
        <v>19</v>
      </c>
      <c r="F1734" s="221" t="s">
        <v>2049</v>
      </c>
      <c r="G1734" s="219"/>
      <c r="H1734" s="220" t="s">
        <v>19</v>
      </c>
      <c r="I1734" s="222"/>
      <c r="J1734" s="219"/>
      <c r="K1734" s="219"/>
      <c r="L1734" s="223"/>
      <c r="M1734" s="224"/>
      <c r="N1734" s="225"/>
      <c r="O1734" s="225"/>
      <c r="P1734" s="225"/>
      <c r="Q1734" s="225"/>
      <c r="R1734" s="225"/>
      <c r="S1734" s="225"/>
      <c r="T1734" s="226"/>
      <c r="AT1734" s="227" t="s">
        <v>157</v>
      </c>
      <c r="AU1734" s="227" t="s">
        <v>81</v>
      </c>
      <c r="AV1734" s="14" t="s">
        <v>79</v>
      </c>
      <c r="AW1734" s="14" t="s">
        <v>32</v>
      </c>
      <c r="AX1734" s="14" t="s">
        <v>71</v>
      </c>
      <c r="AY1734" s="227" t="s">
        <v>136</v>
      </c>
    </row>
    <row r="1735" spans="2:51" s="13" customFormat="1" ht="11.25">
      <c r="B1735" s="194"/>
      <c r="C1735" s="195"/>
      <c r="D1735" s="196" t="s">
        <v>157</v>
      </c>
      <c r="E1735" s="197" t="s">
        <v>19</v>
      </c>
      <c r="F1735" s="198" t="s">
        <v>315</v>
      </c>
      <c r="G1735" s="195"/>
      <c r="H1735" s="199">
        <v>76.8</v>
      </c>
      <c r="I1735" s="200"/>
      <c r="J1735" s="195"/>
      <c r="K1735" s="195"/>
      <c r="L1735" s="201"/>
      <c r="M1735" s="202"/>
      <c r="N1735" s="203"/>
      <c r="O1735" s="203"/>
      <c r="P1735" s="203"/>
      <c r="Q1735" s="203"/>
      <c r="R1735" s="203"/>
      <c r="S1735" s="203"/>
      <c r="T1735" s="204"/>
      <c r="AT1735" s="205" t="s">
        <v>157</v>
      </c>
      <c r="AU1735" s="205" t="s">
        <v>81</v>
      </c>
      <c r="AV1735" s="13" t="s">
        <v>81</v>
      </c>
      <c r="AW1735" s="13" t="s">
        <v>32</v>
      </c>
      <c r="AX1735" s="13" t="s">
        <v>71</v>
      </c>
      <c r="AY1735" s="205" t="s">
        <v>136</v>
      </c>
    </row>
    <row r="1736" spans="2:51" s="13" customFormat="1" ht="11.25">
      <c r="B1736" s="194"/>
      <c r="C1736" s="195"/>
      <c r="D1736" s="196" t="s">
        <v>157</v>
      </c>
      <c r="E1736" s="197" t="s">
        <v>19</v>
      </c>
      <c r="F1736" s="198" t="s">
        <v>1962</v>
      </c>
      <c r="G1736" s="195"/>
      <c r="H1736" s="199">
        <v>-3.4260000000000002</v>
      </c>
      <c r="I1736" s="200"/>
      <c r="J1736" s="195"/>
      <c r="K1736" s="195"/>
      <c r="L1736" s="201"/>
      <c r="M1736" s="202"/>
      <c r="N1736" s="203"/>
      <c r="O1736" s="203"/>
      <c r="P1736" s="203"/>
      <c r="Q1736" s="203"/>
      <c r="R1736" s="203"/>
      <c r="S1736" s="203"/>
      <c r="T1736" s="204"/>
      <c r="AT1736" s="205" t="s">
        <v>157</v>
      </c>
      <c r="AU1736" s="205" t="s">
        <v>81</v>
      </c>
      <c r="AV1736" s="13" t="s">
        <v>81</v>
      </c>
      <c r="AW1736" s="13" t="s">
        <v>32</v>
      </c>
      <c r="AX1736" s="13" t="s">
        <v>71</v>
      </c>
      <c r="AY1736" s="205" t="s">
        <v>136</v>
      </c>
    </row>
    <row r="1737" spans="2:51" s="13" customFormat="1" ht="11.25">
      <c r="B1737" s="194"/>
      <c r="C1737" s="195"/>
      <c r="D1737" s="196" t="s">
        <v>157</v>
      </c>
      <c r="E1737" s="197" t="s">
        <v>19</v>
      </c>
      <c r="F1737" s="198" t="s">
        <v>317</v>
      </c>
      <c r="G1737" s="195"/>
      <c r="H1737" s="199">
        <v>0.71</v>
      </c>
      <c r="I1737" s="200"/>
      <c r="J1737" s="195"/>
      <c r="K1737" s="195"/>
      <c r="L1737" s="201"/>
      <c r="M1737" s="202"/>
      <c r="N1737" s="203"/>
      <c r="O1737" s="203"/>
      <c r="P1737" s="203"/>
      <c r="Q1737" s="203"/>
      <c r="R1737" s="203"/>
      <c r="S1737" s="203"/>
      <c r="T1737" s="204"/>
      <c r="AT1737" s="205" t="s">
        <v>157</v>
      </c>
      <c r="AU1737" s="205" t="s">
        <v>81</v>
      </c>
      <c r="AV1737" s="13" t="s">
        <v>81</v>
      </c>
      <c r="AW1737" s="13" t="s">
        <v>32</v>
      </c>
      <c r="AX1737" s="13" t="s">
        <v>71</v>
      </c>
      <c r="AY1737" s="205" t="s">
        <v>136</v>
      </c>
    </row>
    <row r="1738" spans="2:51" s="14" customFormat="1" ht="11.25">
      <c r="B1738" s="218"/>
      <c r="C1738" s="219"/>
      <c r="D1738" s="196" t="s">
        <v>157</v>
      </c>
      <c r="E1738" s="220" t="s">
        <v>19</v>
      </c>
      <c r="F1738" s="221" t="s">
        <v>2051</v>
      </c>
      <c r="G1738" s="219"/>
      <c r="H1738" s="220" t="s">
        <v>19</v>
      </c>
      <c r="I1738" s="222"/>
      <c r="J1738" s="219"/>
      <c r="K1738" s="219"/>
      <c r="L1738" s="223"/>
      <c r="M1738" s="224"/>
      <c r="N1738" s="225"/>
      <c r="O1738" s="225"/>
      <c r="P1738" s="225"/>
      <c r="Q1738" s="225"/>
      <c r="R1738" s="225"/>
      <c r="S1738" s="225"/>
      <c r="T1738" s="226"/>
      <c r="AT1738" s="227" t="s">
        <v>157</v>
      </c>
      <c r="AU1738" s="227" t="s">
        <v>81</v>
      </c>
      <c r="AV1738" s="14" t="s">
        <v>79</v>
      </c>
      <c r="AW1738" s="14" t="s">
        <v>32</v>
      </c>
      <c r="AX1738" s="14" t="s">
        <v>71</v>
      </c>
      <c r="AY1738" s="227" t="s">
        <v>136</v>
      </c>
    </row>
    <row r="1739" spans="2:51" s="13" customFormat="1" ht="11.25">
      <c r="B1739" s="194"/>
      <c r="C1739" s="195"/>
      <c r="D1739" s="196" t="s">
        <v>157</v>
      </c>
      <c r="E1739" s="197" t="s">
        <v>19</v>
      </c>
      <c r="F1739" s="198" t="s">
        <v>318</v>
      </c>
      <c r="G1739" s="195"/>
      <c r="H1739" s="199">
        <v>92.8</v>
      </c>
      <c r="I1739" s="200"/>
      <c r="J1739" s="195"/>
      <c r="K1739" s="195"/>
      <c r="L1739" s="201"/>
      <c r="M1739" s="202"/>
      <c r="N1739" s="203"/>
      <c r="O1739" s="203"/>
      <c r="P1739" s="203"/>
      <c r="Q1739" s="203"/>
      <c r="R1739" s="203"/>
      <c r="S1739" s="203"/>
      <c r="T1739" s="204"/>
      <c r="AT1739" s="205" t="s">
        <v>157</v>
      </c>
      <c r="AU1739" s="205" t="s">
        <v>81</v>
      </c>
      <c r="AV1739" s="13" t="s">
        <v>81</v>
      </c>
      <c r="AW1739" s="13" t="s">
        <v>32</v>
      </c>
      <c r="AX1739" s="13" t="s">
        <v>71</v>
      </c>
      <c r="AY1739" s="205" t="s">
        <v>136</v>
      </c>
    </row>
    <row r="1740" spans="2:51" s="13" customFormat="1" ht="11.25">
      <c r="B1740" s="194"/>
      <c r="C1740" s="195"/>
      <c r="D1740" s="196" t="s">
        <v>157</v>
      </c>
      <c r="E1740" s="197" t="s">
        <v>19</v>
      </c>
      <c r="F1740" s="198" t="s">
        <v>1963</v>
      </c>
      <c r="G1740" s="195"/>
      <c r="H1740" s="199">
        <v>-5.867</v>
      </c>
      <c r="I1740" s="200"/>
      <c r="J1740" s="195"/>
      <c r="K1740" s="195"/>
      <c r="L1740" s="201"/>
      <c r="M1740" s="202"/>
      <c r="N1740" s="203"/>
      <c r="O1740" s="203"/>
      <c r="P1740" s="203"/>
      <c r="Q1740" s="203"/>
      <c r="R1740" s="203"/>
      <c r="S1740" s="203"/>
      <c r="T1740" s="204"/>
      <c r="AT1740" s="205" t="s">
        <v>157</v>
      </c>
      <c r="AU1740" s="205" t="s">
        <v>81</v>
      </c>
      <c r="AV1740" s="13" t="s">
        <v>81</v>
      </c>
      <c r="AW1740" s="13" t="s">
        <v>32</v>
      </c>
      <c r="AX1740" s="13" t="s">
        <v>71</v>
      </c>
      <c r="AY1740" s="205" t="s">
        <v>136</v>
      </c>
    </row>
    <row r="1741" spans="2:51" s="13" customFormat="1" ht="11.25">
      <c r="B1741" s="194"/>
      <c r="C1741" s="195"/>
      <c r="D1741" s="196" t="s">
        <v>157</v>
      </c>
      <c r="E1741" s="197" t="s">
        <v>19</v>
      </c>
      <c r="F1741" s="198" t="s">
        <v>320</v>
      </c>
      <c r="G1741" s="195"/>
      <c r="H1741" s="199">
        <v>2.42</v>
      </c>
      <c r="I1741" s="200"/>
      <c r="J1741" s="195"/>
      <c r="K1741" s="195"/>
      <c r="L1741" s="201"/>
      <c r="M1741" s="202"/>
      <c r="N1741" s="203"/>
      <c r="O1741" s="203"/>
      <c r="P1741" s="203"/>
      <c r="Q1741" s="203"/>
      <c r="R1741" s="203"/>
      <c r="S1741" s="203"/>
      <c r="T1741" s="204"/>
      <c r="AT1741" s="205" t="s">
        <v>157</v>
      </c>
      <c r="AU1741" s="205" t="s">
        <v>81</v>
      </c>
      <c r="AV1741" s="13" t="s">
        <v>81</v>
      </c>
      <c r="AW1741" s="13" t="s">
        <v>32</v>
      </c>
      <c r="AX1741" s="13" t="s">
        <v>71</v>
      </c>
      <c r="AY1741" s="205" t="s">
        <v>136</v>
      </c>
    </row>
    <row r="1742" spans="2:51" s="14" customFormat="1" ht="11.25">
      <c r="B1742" s="218"/>
      <c r="C1742" s="219"/>
      <c r="D1742" s="196" t="s">
        <v>157</v>
      </c>
      <c r="E1742" s="220" t="s">
        <v>19</v>
      </c>
      <c r="F1742" s="221" t="s">
        <v>2053</v>
      </c>
      <c r="G1742" s="219"/>
      <c r="H1742" s="220" t="s">
        <v>19</v>
      </c>
      <c r="I1742" s="222"/>
      <c r="J1742" s="219"/>
      <c r="K1742" s="219"/>
      <c r="L1742" s="223"/>
      <c r="M1742" s="224"/>
      <c r="N1742" s="225"/>
      <c r="O1742" s="225"/>
      <c r="P1742" s="225"/>
      <c r="Q1742" s="225"/>
      <c r="R1742" s="225"/>
      <c r="S1742" s="225"/>
      <c r="T1742" s="226"/>
      <c r="AT1742" s="227" t="s">
        <v>157</v>
      </c>
      <c r="AU1742" s="227" t="s">
        <v>81</v>
      </c>
      <c r="AV1742" s="14" t="s">
        <v>79</v>
      </c>
      <c r="AW1742" s="14" t="s">
        <v>32</v>
      </c>
      <c r="AX1742" s="14" t="s">
        <v>71</v>
      </c>
      <c r="AY1742" s="227" t="s">
        <v>136</v>
      </c>
    </row>
    <row r="1743" spans="2:51" s="13" customFormat="1" ht="11.25">
      <c r="B1743" s="194"/>
      <c r="C1743" s="195"/>
      <c r="D1743" s="196" t="s">
        <v>157</v>
      </c>
      <c r="E1743" s="197" t="s">
        <v>19</v>
      </c>
      <c r="F1743" s="198" t="s">
        <v>321</v>
      </c>
      <c r="G1743" s="195"/>
      <c r="H1743" s="199">
        <v>43.4</v>
      </c>
      <c r="I1743" s="200"/>
      <c r="J1743" s="195"/>
      <c r="K1743" s="195"/>
      <c r="L1743" s="201"/>
      <c r="M1743" s="202"/>
      <c r="N1743" s="203"/>
      <c r="O1743" s="203"/>
      <c r="P1743" s="203"/>
      <c r="Q1743" s="203"/>
      <c r="R1743" s="203"/>
      <c r="S1743" s="203"/>
      <c r="T1743" s="204"/>
      <c r="AT1743" s="205" t="s">
        <v>157</v>
      </c>
      <c r="AU1743" s="205" t="s">
        <v>81</v>
      </c>
      <c r="AV1743" s="13" t="s">
        <v>81</v>
      </c>
      <c r="AW1743" s="13" t="s">
        <v>32</v>
      </c>
      <c r="AX1743" s="13" t="s">
        <v>71</v>
      </c>
      <c r="AY1743" s="205" t="s">
        <v>136</v>
      </c>
    </row>
    <row r="1744" spans="2:51" s="14" customFormat="1" ht="11.25">
      <c r="B1744" s="218"/>
      <c r="C1744" s="219"/>
      <c r="D1744" s="196" t="s">
        <v>157</v>
      </c>
      <c r="E1744" s="220" t="s">
        <v>19</v>
      </c>
      <c r="F1744" s="221" t="s">
        <v>1964</v>
      </c>
      <c r="G1744" s="219"/>
      <c r="H1744" s="220" t="s">
        <v>19</v>
      </c>
      <c r="I1744" s="222"/>
      <c r="J1744" s="219"/>
      <c r="K1744" s="219"/>
      <c r="L1744" s="223"/>
      <c r="M1744" s="224"/>
      <c r="N1744" s="225"/>
      <c r="O1744" s="225"/>
      <c r="P1744" s="225"/>
      <c r="Q1744" s="225"/>
      <c r="R1744" s="225"/>
      <c r="S1744" s="225"/>
      <c r="T1744" s="226"/>
      <c r="AT1744" s="227" t="s">
        <v>157</v>
      </c>
      <c r="AU1744" s="227" t="s">
        <v>81</v>
      </c>
      <c r="AV1744" s="14" t="s">
        <v>79</v>
      </c>
      <c r="AW1744" s="14" t="s">
        <v>32</v>
      </c>
      <c r="AX1744" s="14" t="s">
        <v>71</v>
      </c>
      <c r="AY1744" s="227" t="s">
        <v>136</v>
      </c>
    </row>
    <row r="1745" spans="2:51" s="13" customFormat="1" ht="11.25">
      <c r="B1745" s="194"/>
      <c r="C1745" s="195"/>
      <c r="D1745" s="196" t="s">
        <v>157</v>
      </c>
      <c r="E1745" s="197" t="s">
        <v>19</v>
      </c>
      <c r="F1745" s="198" t="s">
        <v>323</v>
      </c>
      <c r="G1745" s="195"/>
      <c r="H1745" s="199">
        <v>1.5</v>
      </c>
      <c r="I1745" s="200"/>
      <c r="J1745" s="195"/>
      <c r="K1745" s="195"/>
      <c r="L1745" s="201"/>
      <c r="M1745" s="202"/>
      <c r="N1745" s="203"/>
      <c r="O1745" s="203"/>
      <c r="P1745" s="203"/>
      <c r="Q1745" s="203"/>
      <c r="R1745" s="203"/>
      <c r="S1745" s="203"/>
      <c r="T1745" s="204"/>
      <c r="AT1745" s="205" t="s">
        <v>157</v>
      </c>
      <c r="AU1745" s="205" t="s">
        <v>81</v>
      </c>
      <c r="AV1745" s="13" t="s">
        <v>81</v>
      </c>
      <c r="AW1745" s="13" t="s">
        <v>32</v>
      </c>
      <c r="AX1745" s="13" t="s">
        <v>71</v>
      </c>
      <c r="AY1745" s="205" t="s">
        <v>136</v>
      </c>
    </row>
    <row r="1746" spans="2:51" s="14" customFormat="1" ht="11.25">
      <c r="B1746" s="218"/>
      <c r="C1746" s="219"/>
      <c r="D1746" s="196" t="s">
        <v>157</v>
      </c>
      <c r="E1746" s="220" t="s">
        <v>19</v>
      </c>
      <c r="F1746" s="221" t="s">
        <v>2055</v>
      </c>
      <c r="G1746" s="219"/>
      <c r="H1746" s="220" t="s">
        <v>19</v>
      </c>
      <c r="I1746" s="222"/>
      <c r="J1746" s="219"/>
      <c r="K1746" s="219"/>
      <c r="L1746" s="223"/>
      <c r="M1746" s="224"/>
      <c r="N1746" s="225"/>
      <c r="O1746" s="225"/>
      <c r="P1746" s="225"/>
      <c r="Q1746" s="225"/>
      <c r="R1746" s="225"/>
      <c r="S1746" s="225"/>
      <c r="T1746" s="226"/>
      <c r="AT1746" s="227" t="s">
        <v>157</v>
      </c>
      <c r="AU1746" s="227" t="s">
        <v>81</v>
      </c>
      <c r="AV1746" s="14" t="s">
        <v>79</v>
      </c>
      <c r="AW1746" s="14" t="s">
        <v>32</v>
      </c>
      <c r="AX1746" s="14" t="s">
        <v>71</v>
      </c>
      <c r="AY1746" s="227" t="s">
        <v>136</v>
      </c>
    </row>
    <row r="1747" spans="2:51" s="13" customFormat="1" ht="11.25">
      <c r="B1747" s="194"/>
      <c r="C1747" s="195"/>
      <c r="D1747" s="196" t="s">
        <v>157</v>
      </c>
      <c r="E1747" s="197" t="s">
        <v>19</v>
      </c>
      <c r="F1747" s="198" t="s">
        <v>324</v>
      </c>
      <c r="G1747" s="195"/>
      <c r="H1747" s="199">
        <v>37.6</v>
      </c>
      <c r="I1747" s="200"/>
      <c r="J1747" s="195"/>
      <c r="K1747" s="195"/>
      <c r="L1747" s="201"/>
      <c r="M1747" s="202"/>
      <c r="N1747" s="203"/>
      <c r="O1747" s="203"/>
      <c r="P1747" s="203"/>
      <c r="Q1747" s="203"/>
      <c r="R1747" s="203"/>
      <c r="S1747" s="203"/>
      <c r="T1747" s="204"/>
      <c r="AT1747" s="205" t="s">
        <v>157</v>
      </c>
      <c r="AU1747" s="205" t="s">
        <v>81</v>
      </c>
      <c r="AV1747" s="13" t="s">
        <v>81</v>
      </c>
      <c r="AW1747" s="13" t="s">
        <v>32</v>
      </c>
      <c r="AX1747" s="13" t="s">
        <v>71</v>
      </c>
      <c r="AY1747" s="205" t="s">
        <v>136</v>
      </c>
    </row>
    <row r="1748" spans="2:51" s="14" customFormat="1" ht="11.25">
      <c r="B1748" s="218"/>
      <c r="C1748" s="219"/>
      <c r="D1748" s="196" t="s">
        <v>157</v>
      </c>
      <c r="E1748" s="220" t="s">
        <v>19</v>
      </c>
      <c r="F1748" s="221" t="s">
        <v>1965</v>
      </c>
      <c r="G1748" s="219"/>
      <c r="H1748" s="220" t="s">
        <v>19</v>
      </c>
      <c r="I1748" s="222"/>
      <c r="J1748" s="219"/>
      <c r="K1748" s="219"/>
      <c r="L1748" s="223"/>
      <c r="M1748" s="224"/>
      <c r="N1748" s="225"/>
      <c r="O1748" s="225"/>
      <c r="P1748" s="225"/>
      <c r="Q1748" s="225"/>
      <c r="R1748" s="225"/>
      <c r="S1748" s="225"/>
      <c r="T1748" s="226"/>
      <c r="AT1748" s="227" t="s">
        <v>157</v>
      </c>
      <c r="AU1748" s="227" t="s">
        <v>81</v>
      </c>
      <c r="AV1748" s="14" t="s">
        <v>79</v>
      </c>
      <c r="AW1748" s="14" t="s">
        <v>32</v>
      </c>
      <c r="AX1748" s="14" t="s">
        <v>71</v>
      </c>
      <c r="AY1748" s="227" t="s">
        <v>136</v>
      </c>
    </row>
    <row r="1749" spans="2:51" s="13" customFormat="1" ht="11.25">
      <c r="B1749" s="194"/>
      <c r="C1749" s="195"/>
      <c r="D1749" s="196" t="s">
        <v>157</v>
      </c>
      <c r="E1749" s="197" t="s">
        <v>19</v>
      </c>
      <c r="F1749" s="198" t="s">
        <v>326</v>
      </c>
      <c r="G1749" s="195"/>
      <c r="H1749" s="199">
        <v>1.46</v>
      </c>
      <c r="I1749" s="200"/>
      <c r="J1749" s="195"/>
      <c r="K1749" s="195"/>
      <c r="L1749" s="201"/>
      <c r="M1749" s="202"/>
      <c r="N1749" s="203"/>
      <c r="O1749" s="203"/>
      <c r="P1749" s="203"/>
      <c r="Q1749" s="203"/>
      <c r="R1749" s="203"/>
      <c r="S1749" s="203"/>
      <c r="T1749" s="204"/>
      <c r="AT1749" s="205" t="s">
        <v>157</v>
      </c>
      <c r="AU1749" s="205" t="s">
        <v>81</v>
      </c>
      <c r="AV1749" s="13" t="s">
        <v>81</v>
      </c>
      <c r="AW1749" s="13" t="s">
        <v>32</v>
      </c>
      <c r="AX1749" s="13" t="s">
        <v>71</v>
      </c>
      <c r="AY1749" s="205" t="s">
        <v>136</v>
      </c>
    </row>
    <row r="1750" spans="2:51" s="14" customFormat="1" ht="11.25">
      <c r="B1750" s="218"/>
      <c r="C1750" s="219"/>
      <c r="D1750" s="196" t="s">
        <v>157</v>
      </c>
      <c r="E1750" s="220" t="s">
        <v>19</v>
      </c>
      <c r="F1750" s="221" t="s">
        <v>2057</v>
      </c>
      <c r="G1750" s="219"/>
      <c r="H1750" s="220" t="s">
        <v>19</v>
      </c>
      <c r="I1750" s="222"/>
      <c r="J1750" s="219"/>
      <c r="K1750" s="219"/>
      <c r="L1750" s="223"/>
      <c r="M1750" s="224"/>
      <c r="N1750" s="225"/>
      <c r="O1750" s="225"/>
      <c r="P1750" s="225"/>
      <c r="Q1750" s="225"/>
      <c r="R1750" s="225"/>
      <c r="S1750" s="225"/>
      <c r="T1750" s="226"/>
      <c r="AT1750" s="227" t="s">
        <v>157</v>
      </c>
      <c r="AU1750" s="227" t="s">
        <v>81</v>
      </c>
      <c r="AV1750" s="14" t="s">
        <v>79</v>
      </c>
      <c r="AW1750" s="14" t="s">
        <v>32</v>
      </c>
      <c r="AX1750" s="14" t="s">
        <v>71</v>
      </c>
      <c r="AY1750" s="227" t="s">
        <v>136</v>
      </c>
    </row>
    <row r="1751" spans="2:51" s="13" customFormat="1" ht="11.25">
      <c r="B1751" s="194"/>
      <c r="C1751" s="195"/>
      <c r="D1751" s="196" t="s">
        <v>157</v>
      </c>
      <c r="E1751" s="197" t="s">
        <v>19</v>
      </c>
      <c r="F1751" s="198" t="s">
        <v>328</v>
      </c>
      <c r="G1751" s="195"/>
      <c r="H1751" s="199">
        <v>45.6</v>
      </c>
      <c r="I1751" s="200"/>
      <c r="J1751" s="195"/>
      <c r="K1751" s="195"/>
      <c r="L1751" s="201"/>
      <c r="M1751" s="202"/>
      <c r="N1751" s="203"/>
      <c r="O1751" s="203"/>
      <c r="P1751" s="203"/>
      <c r="Q1751" s="203"/>
      <c r="R1751" s="203"/>
      <c r="S1751" s="203"/>
      <c r="T1751" s="204"/>
      <c r="AT1751" s="205" t="s">
        <v>157</v>
      </c>
      <c r="AU1751" s="205" t="s">
        <v>81</v>
      </c>
      <c r="AV1751" s="13" t="s">
        <v>81</v>
      </c>
      <c r="AW1751" s="13" t="s">
        <v>32</v>
      </c>
      <c r="AX1751" s="13" t="s">
        <v>71</v>
      </c>
      <c r="AY1751" s="205" t="s">
        <v>136</v>
      </c>
    </row>
    <row r="1752" spans="2:51" s="13" customFormat="1" ht="11.25">
      <c r="B1752" s="194"/>
      <c r="C1752" s="195"/>
      <c r="D1752" s="196" t="s">
        <v>157</v>
      </c>
      <c r="E1752" s="197" t="s">
        <v>19</v>
      </c>
      <c r="F1752" s="198" t="s">
        <v>312</v>
      </c>
      <c r="G1752" s="195"/>
      <c r="H1752" s="199">
        <v>0</v>
      </c>
      <c r="I1752" s="200"/>
      <c r="J1752" s="195"/>
      <c r="K1752" s="195"/>
      <c r="L1752" s="201"/>
      <c r="M1752" s="202"/>
      <c r="N1752" s="203"/>
      <c r="O1752" s="203"/>
      <c r="P1752" s="203"/>
      <c r="Q1752" s="203"/>
      <c r="R1752" s="203"/>
      <c r="S1752" s="203"/>
      <c r="T1752" s="204"/>
      <c r="AT1752" s="205" t="s">
        <v>157</v>
      </c>
      <c r="AU1752" s="205" t="s">
        <v>81</v>
      </c>
      <c r="AV1752" s="13" t="s">
        <v>81</v>
      </c>
      <c r="AW1752" s="13" t="s">
        <v>32</v>
      </c>
      <c r="AX1752" s="13" t="s">
        <v>71</v>
      </c>
      <c r="AY1752" s="205" t="s">
        <v>136</v>
      </c>
    </row>
    <row r="1753" spans="2:51" s="14" customFormat="1" ht="11.25">
      <c r="B1753" s="218"/>
      <c r="C1753" s="219"/>
      <c r="D1753" s="196" t="s">
        <v>157</v>
      </c>
      <c r="E1753" s="220" t="s">
        <v>19</v>
      </c>
      <c r="F1753" s="221" t="s">
        <v>2059</v>
      </c>
      <c r="G1753" s="219"/>
      <c r="H1753" s="220" t="s">
        <v>19</v>
      </c>
      <c r="I1753" s="222"/>
      <c r="J1753" s="219"/>
      <c r="K1753" s="219"/>
      <c r="L1753" s="223"/>
      <c r="M1753" s="224"/>
      <c r="N1753" s="225"/>
      <c r="O1753" s="225"/>
      <c r="P1753" s="225"/>
      <c r="Q1753" s="225"/>
      <c r="R1753" s="225"/>
      <c r="S1753" s="225"/>
      <c r="T1753" s="226"/>
      <c r="AT1753" s="227" t="s">
        <v>157</v>
      </c>
      <c r="AU1753" s="227" t="s">
        <v>81</v>
      </c>
      <c r="AV1753" s="14" t="s">
        <v>79</v>
      </c>
      <c r="AW1753" s="14" t="s">
        <v>32</v>
      </c>
      <c r="AX1753" s="14" t="s">
        <v>71</v>
      </c>
      <c r="AY1753" s="227" t="s">
        <v>136</v>
      </c>
    </row>
    <row r="1754" spans="2:51" s="13" customFormat="1" ht="11.25">
      <c r="B1754" s="194"/>
      <c r="C1754" s="195"/>
      <c r="D1754" s="196" t="s">
        <v>157</v>
      </c>
      <c r="E1754" s="197" t="s">
        <v>19</v>
      </c>
      <c r="F1754" s="198" t="s">
        <v>329</v>
      </c>
      <c r="G1754" s="195"/>
      <c r="H1754" s="199">
        <v>14.04</v>
      </c>
      <c r="I1754" s="200"/>
      <c r="J1754" s="195"/>
      <c r="K1754" s="195"/>
      <c r="L1754" s="201"/>
      <c r="M1754" s="202"/>
      <c r="N1754" s="203"/>
      <c r="O1754" s="203"/>
      <c r="P1754" s="203"/>
      <c r="Q1754" s="203"/>
      <c r="R1754" s="203"/>
      <c r="S1754" s="203"/>
      <c r="T1754" s="204"/>
      <c r="AT1754" s="205" t="s">
        <v>157</v>
      </c>
      <c r="AU1754" s="205" t="s">
        <v>81</v>
      </c>
      <c r="AV1754" s="13" t="s">
        <v>81</v>
      </c>
      <c r="AW1754" s="13" t="s">
        <v>32</v>
      </c>
      <c r="AX1754" s="13" t="s">
        <v>71</v>
      </c>
      <c r="AY1754" s="205" t="s">
        <v>136</v>
      </c>
    </row>
    <row r="1755" spans="2:51" s="14" customFormat="1" ht="11.25">
      <c r="B1755" s="218"/>
      <c r="C1755" s="219"/>
      <c r="D1755" s="196" t="s">
        <v>157</v>
      </c>
      <c r="E1755" s="220" t="s">
        <v>19</v>
      </c>
      <c r="F1755" s="221" t="s">
        <v>1966</v>
      </c>
      <c r="G1755" s="219"/>
      <c r="H1755" s="220" t="s">
        <v>19</v>
      </c>
      <c r="I1755" s="222"/>
      <c r="J1755" s="219"/>
      <c r="K1755" s="219"/>
      <c r="L1755" s="223"/>
      <c r="M1755" s="224"/>
      <c r="N1755" s="225"/>
      <c r="O1755" s="225"/>
      <c r="P1755" s="225"/>
      <c r="Q1755" s="225"/>
      <c r="R1755" s="225"/>
      <c r="S1755" s="225"/>
      <c r="T1755" s="226"/>
      <c r="AT1755" s="227" t="s">
        <v>157</v>
      </c>
      <c r="AU1755" s="227" t="s">
        <v>81</v>
      </c>
      <c r="AV1755" s="14" t="s">
        <v>79</v>
      </c>
      <c r="AW1755" s="14" t="s">
        <v>32</v>
      </c>
      <c r="AX1755" s="14" t="s">
        <v>71</v>
      </c>
      <c r="AY1755" s="227" t="s">
        <v>136</v>
      </c>
    </row>
    <row r="1756" spans="2:51" s="13" customFormat="1" ht="11.25">
      <c r="B1756" s="194"/>
      <c r="C1756" s="195"/>
      <c r="D1756" s="196" t="s">
        <v>157</v>
      </c>
      <c r="E1756" s="197" t="s">
        <v>19</v>
      </c>
      <c r="F1756" s="198" t="s">
        <v>2129</v>
      </c>
      <c r="G1756" s="195"/>
      <c r="H1756" s="199">
        <v>0.75</v>
      </c>
      <c r="I1756" s="200"/>
      <c r="J1756" s="195"/>
      <c r="K1756" s="195"/>
      <c r="L1756" s="201"/>
      <c r="M1756" s="202"/>
      <c r="N1756" s="203"/>
      <c r="O1756" s="203"/>
      <c r="P1756" s="203"/>
      <c r="Q1756" s="203"/>
      <c r="R1756" s="203"/>
      <c r="S1756" s="203"/>
      <c r="T1756" s="204"/>
      <c r="AT1756" s="205" t="s">
        <v>157</v>
      </c>
      <c r="AU1756" s="205" t="s">
        <v>81</v>
      </c>
      <c r="AV1756" s="13" t="s">
        <v>81</v>
      </c>
      <c r="AW1756" s="13" t="s">
        <v>32</v>
      </c>
      <c r="AX1756" s="13" t="s">
        <v>71</v>
      </c>
      <c r="AY1756" s="205" t="s">
        <v>136</v>
      </c>
    </row>
    <row r="1757" spans="2:51" s="14" customFormat="1" ht="11.25">
      <c r="B1757" s="218"/>
      <c r="C1757" s="219"/>
      <c r="D1757" s="196" t="s">
        <v>157</v>
      </c>
      <c r="E1757" s="220" t="s">
        <v>19</v>
      </c>
      <c r="F1757" s="221" t="s">
        <v>2061</v>
      </c>
      <c r="G1757" s="219"/>
      <c r="H1757" s="220" t="s">
        <v>19</v>
      </c>
      <c r="I1757" s="222"/>
      <c r="J1757" s="219"/>
      <c r="K1757" s="219"/>
      <c r="L1757" s="223"/>
      <c r="M1757" s="224"/>
      <c r="N1757" s="225"/>
      <c r="O1757" s="225"/>
      <c r="P1757" s="225"/>
      <c r="Q1757" s="225"/>
      <c r="R1757" s="225"/>
      <c r="S1757" s="225"/>
      <c r="T1757" s="226"/>
      <c r="AT1757" s="227" t="s">
        <v>157</v>
      </c>
      <c r="AU1757" s="227" t="s">
        <v>81</v>
      </c>
      <c r="AV1757" s="14" t="s">
        <v>79</v>
      </c>
      <c r="AW1757" s="14" t="s">
        <v>32</v>
      </c>
      <c r="AX1757" s="14" t="s">
        <v>71</v>
      </c>
      <c r="AY1757" s="227" t="s">
        <v>136</v>
      </c>
    </row>
    <row r="1758" spans="2:51" s="13" customFormat="1" ht="11.25">
      <c r="B1758" s="194"/>
      <c r="C1758" s="195"/>
      <c r="D1758" s="196" t="s">
        <v>157</v>
      </c>
      <c r="E1758" s="197" t="s">
        <v>19</v>
      </c>
      <c r="F1758" s="198" t="s">
        <v>332</v>
      </c>
      <c r="G1758" s="195"/>
      <c r="H1758" s="199">
        <v>62.4</v>
      </c>
      <c r="I1758" s="200"/>
      <c r="J1758" s="195"/>
      <c r="K1758" s="195"/>
      <c r="L1758" s="201"/>
      <c r="M1758" s="202"/>
      <c r="N1758" s="203"/>
      <c r="O1758" s="203"/>
      <c r="P1758" s="203"/>
      <c r="Q1758" s="203"/>
      <c r="R1758" s="203"/>
      <c r="S1758" s="203"/>
      <c r="T1758" s="204"/>
      <c r="AT1758" s="205" t="s">
        <v>157</v>
      </c>
      <c r="AU1758" s="205" t="s">
        <v>81</v>
      </c>
      <c r="AV1758" s="13" t="s">
        <v>81</v>
      </c>
      <c r="AW1758" s="13" t="s">
        <v>32</v>
      </c>
      <c r="AX1758" s="13" t="s">
        <v>71</v>
      </c>
      <c r="AY1758" s="205" t="s">
        <v>136</v>
      </c>
    </row>
    <row r="1759" spans="2:51" s="13" customFormat="1" ht="11.25">
      <c r="B1759" s="194"/>
      <c r="C1759" s="195"/>
      <c r="D1759" s="196" t="s">
        <v>157</v>
      </c>
      <c r="E1759" s="197" t="s">
        <v>19</v>
      </c>
      <c r="F1759" s="198" t="s">
        <v>1967</v>
      </c>
      <c r="G1759" s="195"/>
      <c r="H1759" s="199">
        <v>-2.1429999999999998</v>
      </c>
      <c r="I1759" s="200"/>
      <c r="J1759" s="195"/>
      <c r="K1759" s="195"/>
      <c r="L1759" s="201"/>
      <c r="M1759" s="202"/>
      <c r="N1759" s="203"/>
      <c r="O1759" s="203"/>
      <c r="P1759" s="203"/>
      <c r="Q1759" s="203"/>
      <c r="R1759" s="203"/>
      <c r="S1759" s="203"/>
      <c r="T1759" s="204"/>
      <c r="AT1759" s="205" t="s">
        <v>157</v>
      </c>
      <c r="AU1759" s="205" t="s">
        <v>81</v>
      </c>
      <c r="AV1759" s="13" t="s">
        <v>81</v>
      </c>
      <c r="AW1759" s="13" t="s">
        <v>32</v>
      </c>
      <c r="AX1759" s="13" t="s">
        <v>71</v>
      </c>
      <c r="AY1759" s="205" t="s">
        <v>136</v>
      </c>
    </row>
    <row r="1760" spans="2:51" s="13" customFormat="1" ht="11.25">
      <c r="B1760" s="194"/>
      <c r="C1760" s="195"/>
      <c r="D1760" s="196" t="s">
        <v>157</v>
      </c>
      <c r="E1760" s="197" t="s">
        <v>19</v>
      </c>
      <c r="F1760" s="198" t="s">
        <v>289</v>
      </c>
      <c r="G1760" s="195"/>
      <c r="H1760" s="199">
        <v>0</v>
      </c>
      <c r="I1760" s="200"/>
      <c r="J1760" s="195"/>
      <c r="K1760" s="195"/>
      <c r="L1760" s="201"/>
      <c r="M1760" s="202"/>
      <c r="N1760" s="203"/>
      <c r="O1760" s="203"/>
      <c r="P1760" s="203"/>
      <c r="Q1760" s="203"/>
      <c r="R1760" s="203"/>
      <c r="S1760" s="203"/>
      <c r="T1760" s="204"/>
      <c r="AT1760" s="205" t="s">
        <v>157</v>
      </c>
      <c r="AU1760" s="205" t="s">
        <v>81</v>
      </c>
      <c r="AV1760" s="13" t="s">
        <v>81</v>
      </c>
      <c r="AW1760" s="13" t="s">
        <v>32</v>
      </c>
      <c r="AX1760" s="13" t="s">
        <v>71</v>
      </c>
      <c r="AY1760" s="205" t="s">
        <v>136</v>
      </c>
    </row>
    <row r="1761" spans="2:51" s="14" customFormat="1" ht="11.25">
      <c r="B1761" s="218"/>
      <c r="C1761" s="219"/>
      <c r="D1761" s="196" t="s">
        <v>157</v>
      </c>
      <c r="E1761" s="220" t="s">
        <v>19</v>
      </c>
      <c r="F1761" s="221" t="s">
        <v>2063</v>
      </c>
      <c r="G1761" s="219"/>
      <c r="H1761" s="220" t="s">
        <v>19</v>
      </c>
      <c r="I1761" s="222"/>
      <c r="J1761" s="219"/>
      <c r="K1761" s="219"/>
      <c r="L1761" s="223"/>
      <c r="M1761" s="224"/>
      <c r="N1761" s="225"/>
      <c r="O1761" s="225"/>
      <c r="P1761" s="225"/>
      <c r="Q1761" s="225"/>
      <c r="R1761" s="225"/>
      <c r="S1761" s="225"/>
      <c r="T1761" s="226"/>
      <c r="AT1761" s="227" t="s">
        <v>157</v>
      </c>
      <c r="AU1761" s="227" t="s">
        <v>81</v>
      </c>
      <c r="AV1761" s="14" t="s">
        <v>79</v>
      </c>
      <c r="AW1761" s="14" t="s">
        <v>32</v>
      </c>
      <c r="AX1761" s="14" t="s">
        <v>71</v>
      </c>
      <c r="AY1761" s="227" t="s">
        <v>136</v>
      </c>
    </row>
    <row r="1762" spans="2:51" s="13" customFormat="1" ht="11.25">
      <c r="B1762" s="194"/>
      <c r="C1762" s="195"/>
      <c r="D1762" s="196" t="s">
        <v>157</v>
      </c>
      <c r="E1762" s="197" t="s">
        <v>19</v>
      </c>
      <c r="F1762" s="198" t="s">
        <v>334</v>
      </c>
      <c r="G1762" s="195"/>
      <c r="H1762" s="199">
        <v>19.8</v>
      </c>
      <c r="I1762" s="200"/>
      <c r="J1762" s="195"/>
      <c r="K1762" s="195"/>
      <c r="L1762" s="201"/>
      <c r="M1762" s="202"/>
      <c r="N1762" s="203"/>
      <c r="O1762" s="203"/>
      <c r="P1762" s="203"/>
      <c r="Q1762" s="203"/>
      <c r="R1762" s="203"/>
      <c r="S1762" s="203"/>
      <c r="T1762" s="204"/>
      <c r="AT1762" s="205" t="s">
        <v>157</v>
      </c>
      <c r="AU1762" s="205" t="s">
        <v>81</v>
      </c>
      <c r="AV1762" s="13" t="s">
        <v>81</v>
      </c>
      <c r="AW1762" s="13" t="s">
        <v>32</v>
      </c>
      <c r="AX1762" s="13" t="s">
        <v>71</v>
      </c>
      <c r="AY1762" s="205" t="s">
        <v>136</v>
      </c>
    </row>
    <row r="1763" spans="2:51" s="14" customFormat="1" ht="11.25">
      <c r="B1763" s="218"/>
      <c r="C1763" s="219"/>
      <c r="D1763" s="196" t="s">
        <v>157</v>
      </c>
      <c r="E1763" s="220" t="s">
        <v>19</v>
      </c>
      <c r="F1763" s="221" t="s">
        <v>1968</v>
      </c>
      <c r="G1763" s="219"/>
      <c r="H1763" s="220" t="s">
        <v>19</v>
      </c>
      <c r="I1763" s="222"/>
      <c r="J1763" s="219"/>
      <c r="K1763" s="219"/>
      <c r="L1763" s="223"/>
      <c r="M1763" s="224"/>
      <c r="N1763" s="225"/>
      <c r="O1763" s="225"/>
      <c r="P1763" s="225"/>
      <c r="Q1763" s="225"/>
      <c r="R1763" s="225"/>
      <c r="S1763" s="225"/>
      <c r="T1763" s="226"/>
      <c r="AT1763" s="227" t="s">
        <v>157</v>
      </c>
      <c r="AU1763" s="227" t="s">
        <v>81</v>
      </c>
      <c r="AV1763" s="14" t="s">
        <v>79</v>
      </c>
      <c r="AW1763" s="14" t="s">
        <v>32</v>
      </c>
      <c r="AX1763" s="14" t="s">
        <v>71</v>
      </c>
      <c r="AY1763" s="227" t="s">
        <v>136</v>
      </c>
    </row>
    <row r="1764" spans="2:51" s="13" customFormat="1" ht="11.25">
      <c r="B1764" s="194"/>
      <c r="C1764" s="195"/>
      <c r="D1764" s="196" t="s">
        <v>157</v>
      </c>
      <c r="E1764" s="197" t="s">
        <v>19</v>
      </c>
      <c r="F1764" s="198" t="s">
        <v>336</v>
      </c>
      <c r="G1764" s="195"/>
      <c r="H1764" s="199">
        <v>0.71</v>
      </c>
      <c r="I1764" s="200"/>
      <c r="J1764" s="195"/>
      <c r="K1764" s="195"/>
      <c r="L1764" s="201"/>
      <c r="M1764" s="202"/>
      <c r="N1764" s="203"/>
      <c r="O1764" s="203"/>
      <c r="P1764" s="203"/>
      <c r="Q1764" s="203"/>
      <c r="R1764" s="203"/>
      <c r="S1764" s="203"/>
      <c r="T1764" s="204"/>
      <c r="AT1764" s="205" t="s">
        <v>157</v>
      </c>
      <c r="AU1764" s="205" t="s">
        <v>81</v>
      </c>
      <c r="AV1764" s="13" t="s">
        <v>81</v>
      </c>
      <c r="AW1764" s="13" t="s">
        <v>32</v>
      </c>
      <c r="AX1764" s="13" t="s">
        <v>71</v>
      </c>
      <c r="AY1764" s="205" t="s">
        <v>136</v>
      </c>
    </row>
    <row r="1765" spans="2:51" s="14" customFormat="1" ht="11.25">
      <c r="B1765" s="218"/>
      <c r="C1765" s="219"/>
      <c r="D1765" s="196" t="s">
        <v>157</v>
      </c>
      <c r="E1765" s="220" t="s">
        <v>19</v>
      </c>
      <c r="F1765" s="221" t="s">
        <v>2065</v>
      </c>
      <c r="G1765" s="219"/>
      <c r="H1765" s="220" t="s">
        <v>19</v>
      </c>
      <c r="I1765" s="222"/>
      <c r="J1765" s="219"/>
      <c r="K1765" s="219"/>
      <c r="L1765" s="223"/>
      <c r="M1765" s="224"/>
      <c r="N1765" s="225"/>
      <c r="O1765" s="225"/>
      <c r="P1765" s="225"/>
      <c r="Q1765" s="225"/>
      <c r="R1765" s="225"/>
      <c r="S1765" s="225"/>
      <c r="T1765" s="226"/>
      <c r="AT1765" s="227" t="s">
        <v>157</v>
      </c>
      <c r="AU1765" s="227" t="s">
        <v>81</v>
      </c>
      <c r="AV1765" s="14" t="s">
        <v>79</v>
      </c>
      <c r="AW1765" s="14" t="s">
        <v>32</v>
      </c>
      <c r="AX1765" s="14" t="s">
        <v>71</v>
      </c>
      <c r="AY1765" s="227" t="s">
        <v>136</v>
      </c>
    </row>
    <row r="1766" spans="2:51" s="13" customFormat="1" ht="11.25">
      <c r="B1766" s="194"/>
      <c r="C1766" s="195"/>
      <c r="D1766" s="196" t="s">
        <v>157</v>
      </c>
      <c r="E1766" s="197" t="s">
        <v>19</v>
      </c>
      <c r="F1766" s="198" t="s">
        <v>338</v>
      </c>
      <c r="G1766" s="195"/>
      <c r="H1766" s="199">
        <v>124.56</v>
      </c>
      <c r="I1766" s="200"/>
      <c r="J1766" s="195"/>
      <c r="K1766" s="195"/>
      <c r="L1766" s="201"/>
      <c r="M1766" s="202"/>
      <c r="N1766" s="203"/>
      <c r="O1766" s="203"/>
      <c r="P1766" s="203"/>
      <c r="Q1766" s="203"/>
      <c r="R1766" s="203"/>
      <c r="S1766" s="203"/>
      <c r="T1766" s="204"/>
      <c r="AT1766" s="205" t="s">
        <v>157</v>
      </c>
      <c r="AU1766" s="205" t="s">
        <v>81</v>
      </c>
      <c r="AV1766" s="13" t="s">
        <v>81</v>
      </c>
      <c r="AW1766" s="13" t="s">
        <v>32</v>
      </c>
      <c r="AX1766" s="13" t="s">
        <v>71</v>
      </c>
      <c r="AY1766" s="205" t="s">
        <v>136</v>
      </c>
    </row>
    <row r="1767" spans="2:51" s="13" customFormat="1" ht="22.5">
      <c r="B1767" s="194"/>
      <c r="C1767" s="195"/>
      <c r="D1767" s="196" t="s">
        <v>157</v>
      </c>
      <c r="E1767" s="197" t="s">
        <v>19</v>
      </c>
      <c r="F1767" s="198" t="s">
        <v>1969</v>
      </c>
      <c r="G1767" s="195"/>
      <c r="H1767" s="199">
        <v>-6.7370000000000001</v>
      </c>
      <c r="I1767" s="200"/>
      <c r="J1767" s="195"/>
      <c r="K1767" s="195"/>
      <c r="L1767" s="201"/>
      <c r="M1767" s="202"/>
      <c r="N1767" s="203"/>
      <c r="O1767" s="203"/>
      <c r="P1767" s="203"/>
      <c r="Q1767" s="203"/>
      <c r="R1767" s="203"/>
      <c r="S1767" s="203"/>
      <c r="T1767" s="204"/>
      <c r="AT1767" s="205" t="s">
        <v>157</v>
      </c>
      <c r="AU1767" s="205" t="s">
        <v>81</v>
      </c>
      <c r="AV1767" s="13" t="s">
        <v>81</v>
      </c>
      <c r="AW1767" s="13" t="s">
        <v>32</v>
      </c>
      <c r="AX1767" s="13" t="s">
        <v>71</v>
      </c>
      <c r="AY1767" s="205" t="s">
        <v>136</v>
      </c>
    </row>
    <row r="1768" spans="2:51" s="13" customFormat="1" ht="11.25">
      <c r="B1768" s="194"/>
      <c r="C1768" s="195"/>
      <c r="D1768" s="196" t="s">
        <v>157</v>
      </c>
      <c r="E1768" s="197" t="s">
        <v>19</v>
      </c>
      <c r="F1768" s="198" t="s">
        <v>340</v>
      </c>
      <c r="G1768" s="195"/>
      <c r="H1768" s="199">
        <v>6.32</v>
      </c>
      <c r="I1768" s="200"/>
      <c r="J1768" s="195"/>
      <c r="K1768" s="195"/>
      <c r="L1768" s="201"/>
      <c r="M1768" s="202"/>
      <c r="N1768" s="203"/>
      <c r="O1768" s="203"/>
      <c r="P1768" s="203"/>
      <c r="Q1768" s="203"/>
      <c r="R1768" s="203"/>
      <c r="S1768" s="203"/>
      <c r="T1768" s="204"/>
      <c r="AT1768" s="205" t="s">
        <v>157</v>
      </c>
      <c r="AU1768" s="205" t="s">
        <v>81</v>
      </c>
      <c r="AV1768" s="13" t="s">
        <v>81</v>
      </c>
      <c r="AW1768" s="13" t="s">
        <v>32</v>
      </c>
      <c r="AX1768" s="13" t="s">
        <v>71</v>
      </c>
      <c r="AY1768" s="205" t="s">
        <v>136</v>
      </c>
    </row>
    <row r="1769" spans="2:51" s="14" customFormat="1" ht="11.25">
      <c r="B1769" s="218"/>
      <c r="C1769" s="219"/>
      <c r="D1769" s="196" t="s">
        <v>157</v>
      </c>
      <c r="E1769" s="220" t="s">
        <v>19</v>
      </c>
      <c r="F1769" s="221" t="s">
        <v>2067</v>
      </c>
      <c r="G1769" s="219"/>
      <c r="H1769" s="220" t="s">
        <v>19</v>
      </c>
      <c r="I1769" s="222"/>
      <c r="J1769" s="219"/>
      <c r="K1769" s="219"/>
      <c r="L1769" s="223"/>
      <c r="M1769" s="224"/>
      <c r="N1769" s="225"/>
      <c r="O1769" s="225"/>
      <c r="P1769" s="225"/>
      <c r="Q1769" s="225"/>
      <c r="R1769" s="225"/>
      <c r="S1769" s="225"/>
      <c r="T1769" s="226"/>
      <c r="AT1769" s="227" t="s">
        <v>157</v>
      </c>
      <c r="AU1769" s="227" t="s">
        <v>81</v>
      </c>
      <c r="AV1769" s="14" t="s">
        <v>79</v>
      </c>
      <c r="AW1769" s="14" t="s">
        <v>32</v>
      </c>
      <c r="AX1769" s="14" t="s">
        <v>71</v>
      </c>
      <c r="AY1769" s="227" t="s">
        <v>136</v>
      </c>
    </row>
    <row r="1770" spans="2:51" s="13" customFormat="1" ht="11.25">
      <c r="B1770" s="194"/>
      <c r="C1770" s="195"/>
      <c r="D1770" s="196" t="s">
        <v>157</v>
      </c>
      <c r="E1770" s="197" t="s">
        <v>19</v>
      </c>
      <c r="F1770" s="198" t="s">
        <v>341</v>
      </c>
      <c r="G1770" s="195"/>
      <c r="H1770" s="199">
        <v>76</v>
      </c>
      <c r="I1770" s="200"/>
      <c r="J1770" s="195"/>
      <c r="K1770" s="195"/>
      <c r="L1770" s="201"/>
      <c r="M1770" s="202"/>
      <c r="N1770" s="203"/>
      <c r="O1770" s="203"/>
      <c r="P1770" s="203"/>
      <c r="Q1770" s="203"/>
      <c r="R1770" s="203"/>
      <c r="S1770" s="203"/>
      <c r="T1770" s="204"/>
      <c r="AT1770" s="205" t="s">
        <v>157</v>
      </c>
      <c r="AU1770" s="205" t="s">
        <v>81</v>
      </c>
      <c r="AV1770" s="13" t="s">
        <v>81</v>
      </c>
      <c r="AW1770" s="13" t="s">
        <v>32</v>
      </c>
      <c r="AX1770" s="13" t="s">
        <v>71</v>
      </c>
      <c r="AY1770" s="205" t="s">
        <v>136</v>
      </c>
    </row>
    <row r="1771" spans="2:51" s="13" customFormat="1" ht="11.25">
      <c r="B1771" s="194"/>
      <c r="C1771" s="195"/>
      <c r="D1771" s="196" t="s">
        <v>157</v>
      </c>
      <c r="E1771" s="197" t="s">
        <v>19</v>
      </c>
      <c r="F1771" s="198" t="s">
        <v>1970</v>
      </c>
      <c r="G1771" s="195"/>
      <c r="H1771" s="199">
        <v>-2.2069999999999999</v>
      </c>
      <c r="I1771" s="200"/>
      <c r="J1771" s="195"/>
      <c r="K1771" s="195"/>
      <c r="L1771" s="201"/>
      <c r="M1771" s="202"/>
      <c r="N1771" s="203"/>
      <c r="O1771" s="203"/>
      <c r="P1771" s="203"/>
      <c r="Q1771" s="203"/>
      <c r="R1771" s="203"/>
      <c r="S1771" s="203"/>
      <c r="T1771" s="204"/>
      <c r="AT1771" s="205" t="s">
        <v>157</v>
      </c>
      <c r="AU1771" s="205" t="s">
        <v>81</v>
      </c>
      <c r="AV1771" s="13" t="s">
        <v>81</v>
      </c>
      <c r="AW1771" s="13" t="s">
        <v>32</v>
      </c>
      <c r="AX1771" s="13" t="s">
        <v>71</v>
      </c>
      <c r="AY1771" s="205" t="s">
        <v>136</v>
      </c>
    </row>
    <row r="1772" spans="2:51" s="13" customFormat="1" ht="11.25">
      <c r="B1772" s="194"/>
      <c r="C1772" s="195"/>
      <c r="D1772" s="196" t="s">
        <v>157</v>
      </c>
      <c r="E1772" s="197" t="s">
        <v>19</v>
      </c>
      <c r="F1772" s="198" t="s">
        <v>343</v>
      </c>
      <c r="G1772" s="195"/>
      <c r="H1772" s="199">
        <v>6.03</v>
      </c>
      <c r="I1772" s="200"/>
      <c r="J1772" s="195"/>
      <c r="K1772" s="195"/>
      <c r="L1772" s="201"/>
      <c r="M1772" s="202"/>
      <c r="N1772" s="203"/>
      <c r="O1772" s="203"/>
      <c r="P1772" s="203"/>
      <c r="Q1772" s="203"/>
      <c r="R1772" s="203"/>
      <c r="S1772" s="203"/>
      <c r="T1772" s="204"/>
      <c r="AT1772" s="205" t="s">
        <v>157</v>
      </c>
      <c r="AU1772" s="205" t="s">
        <v>81</v>
      </c>
      <c r="AV1772" s="13" t="s">
        <v>81</v>
      </c>
      <c r="AW1772" s="13" t="s">
        <v>32</v>
      </c>
      <c r="AX1772" s="13" t="s">
        <v>71</v>
      </c>
      <c r="AY1772" s="205" t="s">
        <v>136</v>
      </c>
    </row>
    <row r="1773" spans="2:51" s="14" customFormat="1" ht="11.25">
      <c r="B1773" s="218"/>
      <c r="C1773" s="219"/>
      <c r="D1773" s="196" t="s">
        <v>157</v>
      </c>
      <c r="E1773" s="220" t="s">
        <v>19</v>
      </c>
      <c r="F1773" s="221" t="s">
        <v>2069</v>
      </c>
      <c r="G1773" s="219"/>
      <c r="H1773" s="220" t="s">
        <v>19</v>
      </c>
      <c r="I1773" s="222"/>
      <c r="J1773" s="219"/>
      <c r="K1773" s="219"/>
      <c r="L1773" s="223"/>
      <c r="M1773" s="224"/>
      <c r="N1773" s="225"/>
      <c r="O1773" s="225"/>
      <c r="P1773" s="225"/>
      <c r="Q1773" s="225"/>
      <c r="R1773" s="225"/>
      <c r="S1773" s="225"/>
      <c r="T1773" s="226"/>
      <c r="AT1773" s="227" t="s">
        <v>157</v>
      </c>
      <c r="AU1773" s="227" t="s">
        <v>81</v>
      </c>
      <c r="AV1773" s="14" t="s">
        <v>79</v>
      </c>
      <c r="AW1773" s="14" t="s">
        <v>32</v>
      </c>
      <c r="AX1773" s="14" t="s">
        <v>71</v>
      </c>
      <c r="AY1773" s="227" t="s">
        <v>136</v>
      </c>
    </row>
    <row r="1774" spans="2:51" s="13" customFormat="1" ht="11.25">
      <c r="B1774" s="194"/>
      <c r="C1774" s="195"/>
      <c r="D1774" s="196" t="s">
        <v>157</v>
      </c>
      <c r="E1774" s="197" t="s">
        <v>19</v>
      </c>
      <c r="F1774" s="198" t="s">
        <v>344</v>
      </c>
      <c r="G1774" s="195"/>
      <c r="H1774" s="199">
        <v>59.52</v>
      </c>
      <c r="I1774" s="200"/>
      <c r="J1774" s="195"/>
      <c r="K1774" s="195"/>
      <c r="L1774" s="201"/>
      <c r="M1774" s="202"/>
      <c r="N1774" s="203"/>
      <c r="O1774" s="203"/>
      <c r="P1774" s="203"/>
      <c r="Q1774" s="203"/>
      <c r="R1774" s="203"/>
      <c r="S1774" s="203"/>
      <c r="T1774" s="204"/>
      <c r="AT1774" s="205" t="s">
        <v>157</v>
      </c>
      <c r="AU1774" s="205" t="s">
        <v>81</v>
      </c>
      <c r="AV1774" s="13" t="s">
        <v>81</v>
      </c>
      <c r="AW1774" s="13" t="s">
        <v>32</v>
      </c>
      <c r="AX1774" s="13" t="s">
        <v>71</v>
      </c>
      <c r="AY1774" s="205" t="s">
        <v>136</v>
      </c>
    </row>
    <row r="1775" spans="2:51" s="14" customFormat="1" ht="11.25">
      <c r="B1775" s="218"/>
      <c r="C1775" s="219"/>
      <c r="D1775" s="196" t="s">
        <v>157</v>
      </c>
      <c r="E1775" s="220" t="s">
        <v>19</v>
      </c>
      <c r="F1775" s="221" t="s">
        <v>1971</v>
      </c>
      <c r="G1775" s="219"/>
      <c r="H1775" s="220" t="s">
        <v>19</v>
      </c>
      <c r="I1775" s="222"/>
      <c r="J1775" s="219"/>
      <c r="K1775" s="219"/>
      <c r="L1775" s="223"/>
      <c r="M1775" s="224"/>
      <c r="N1775" s="225"/>
      <c r="O1775" s="225"/>
      <c r="P1775" s="225"/>
      <c r="Q1775" s="225"/>
      <c r="R1775" s="225"/>
      <c r="S1775" s="225"/>
      <c r="T1775" s="226"/>
      <c r="AT1775" s="227" t="s">
        <v>157</v>
      </c>
      <c r="AU1775" s="227" t="s">
        <v>81</v>
      </c>
      <c r="AV1775" s="14" t="s">
        <v>79</v>
      </c>
      <c r="AW1775" s="14" t="s">
        <v>32</v>
      </c>
      <c r="AX1775" s="14" t="s">
        <v>71</v>
      </c>
      <c r="AY1775" s="227" t="s">
        <v>136</v>
      </c>
    </row>
    <row r="1776" spans="2:51" s="13" customFormat="1" ht="11.25">
      <c r="B1776" s="194"/>
      <c r="C1776" s="195"/>
      <c r="D1776" s="196" t="s">
        <v>157</v>
      </c>
      <c r="E1776" s="197" t="s">
        <v>19</v>
      </c>
      <c r="F1776" s="198" t="s">
        <v>289</v>
      </c>
      <c r="G1776" s="195"/>
      <c r="H1776" s="199">
        <v>0</v>
      </c>
      <c r="I1776" s="200"/>
      <c r="J1776" s="195"/>
      <c r="K1776" s="195"/>
      <c r="L1776" s="201"/>
      <c r="M1776" s="202"/>
      <c r="N1776" s="203"/>
      <c r="O1776" s="203"/>
      <c r="P1776" s="203"/>
      <c r="Q1776" s="203"/>
      <c r="R1776" s="203"/>
      <c r="S1776" s="203"/>
      <c r="T1776" s="204"/>
      <c r="AT1776" s="205" t="s">
        <v>157</v>
      </c>
      <c r="AU1776" s="205" t="s">
        <v>81</v>
      </c>
      <c r="AV1776" s="13" t="s">
        <v>81</v>
      </c>
      <c r="AW1776" s="13" t="s">
        <v>32</v>
      </c>
      <c r="AX1776" s="13" t="s">
        <v>71</v>
      </c>
      <c r="AY1776" s="205" t="s">
        <v>136</v>
      </c>
    </row>
    <row r="1777" spans="2:51" s="14" customFormat="1" ht="11.25">
      <c r="B1777" s="218"/>
      <c r="C1777" s="219"/>
      <c r="D1777" s="196" t="s">
        <v>157</v>
      </c>
      <c r="E1777" s="220" t="s">
        <v>19</v>
      </c>
      <c r="F1777" s="221" t="s">
        <v>2071</v>
      </c>
      <c r="G1777" s="219"/>
      <c r="H1777" s="220" t="s">
        <v>19</v>
      </c>
      <c r="I1777" s="222"/>
      <c r="J1777" s="219"/>
      <c r="K1777" s="219"/>
      <c r="L1777" s="223"/>
      <c r="M1777" s="224"/>
      <c r="N1777" s="225"/>
      <c r="O1777" s="225"/>
      <c r="P1777" s="225"/>
      <c r="Q1777" s="225"/>
      <c r="R1777" s="225"/>
      <c r="S1777" s="225"/>
      <c r="T1777" s="226"/>
      <c r="AT1777" s="227" t="s">
        <v>157</v>
      </c>
      <c r="AU1777" s="227" t="s">
        <v>81</v>
      </c>
      <c r="AV1777" s="14" t="s">
        <v>79</v>
      </c>
      <c r="AW1777" s="14" t="s">
        <v>32</v>
      </c>
      <c r="AX1777" s="14" t="s">
        <v>71</v>
      </c>
      <c r="AY1777" s="227" t="s">
        <v>136</v>
      </c>
    </row>
    <row r="1778" spans="2:51" s="13" customFormat="1" ht="11.25">
      <c r="B1778" s="194"/>
      <c r="C1778" s="195"/>
      <c r="D1778" s="196" t="s">
        <v>157</v>
      </c>
      <c r="E1778" s="197" t="s">
        <v>19</v>
      </c>
      <c r="F1778" s="198" t="s">
        <v>346</v>
      </c>
      <c r="G1778" s="195"/>
      <c r="H1778" s="199">
        <v>24.24</v>
      </c>
      <c r="I1778" s="200"/>
      <c r="J1778" s="195"/>
      <c r="K1778" s="195"/>
      <c r="L1778" s="201"/>
      <c r="M1778" s="202"/>
      <c r="N1778" s="203"/>
      <c r="O1778" s="203"/>
      <c r="P1778" s="203"/>
      <c r="Q1778" s="203"/>
      <c r="R1778" s="203"/>
      <c r="S1778" s="203"/>
      <c r="T1778" s="204"/>
      <c r="AT1778" s="205" t="s">
        <v>157</v>
      </c>
      <c r="AU1778" s="205" t="s">
        <v>81</v>
      </c>
      <c r="AV1778" s="13" t="s">
        <v>81</v>
      </c>
      <c r="AW1778" s="13" t="s">
        <v>32</v>
      </c>
      <c r="AX1778" s="13" t="s">
        <v>71</v>
      </c>
      <c r="AY1778" s="205" t="s">
        <v>136</v>
      </c>
    </row>
    <row r="1779" spans="2:51" s="14" customFormat="1" ht="11.25">
      <c r="B1779" s="218"/>
      <c r="C1779" s="219"/>
      <c r="D1779" s="196" t="s">
        <v>157</v>
      </c>
      <c r="E1779" s="220" t="s">
        <v>19</v>
      </c>
      <c r="F1779" s="221" t="s">
        <v>1972</v>
      </c>
      <c r="G1779" s="219"/>
      <c r="H1779" s="220" t="s">
        <v>19</v>
      </c>
      <c r="I1779" s="222"/>
      <c r="J1779" s="219"/>
      <c r="K1779" s="219"/>
      <c r="L1779" s="223"/>
      <c r="M1779" s="224"/>
      <c r="N1779" s="225"/>
      <c r="O1779" s="225"/>
      <c r="P1779" s="225"/>
      <c r="Q1779" s="225"/>
      <c r="R1779" s="225"/>
      <c r="S1779" s="225"/>
      <c r="T1779" s="226"/>
      <c r="AT1779" s="227" t="s">
        <v>157</v>
      </c>
      <c r="AU1779" s="227" t="s">
        <v>81</v>
      </c>
      <c r="AV1779" s="14" t="s">
        <v>79</v>
      </c>
      <c r="AW1779" s="14" t="s">
        <v>32</v>
      </c>
      <c r="AX1779" s="14" t="s">
        <v>71</v>
      </c>
      <c r="AY1779" s="227" t="s">
        <v>136</v>
      </c>
    </row>
    <row r="1780" spans="2:51" s="13" customFormat="1" ht="11.25">
      <c r="B1780" s="194"/>
      <c r="C1780" s="195"/>
      <c r="D1780" s="196" t="s">
        <v>157</v>
      </c>
      <c r="E1780" s="197" t="s">
        <v>19</v>
      </c>
      <c r="F1780" s="198" t="s">
        <v>348</v>
      </c>
      <c r="G1780" s="195"/>
      <c r="H1780" s="199">
        <v>1.17</v>
      </c>
      <c r="I1780" s="200"/>
      <c r="J1780" s="195"/>
      <c r="K1780" s="195"/>
      <c r="L1780" s="201"/>
      <c r="M1780" s="202"/>
      <c r="N1780" s="203"/>
      <c r="O1780" s="203"/>
      <c r="P1780" s="203"/>
      <c r="Q1780" s="203"/>
      <c r="R1780" s="203"/>
      <c r="S1780" s="203"/>
      <c r="T1780" s="204"/>
      <c r="AT1780" s="205" t="s">
        <v>157</v>
      </c>
      <c r="AU1780" s="205" t="s">
        <v>81</v>
      </c>
      <c r="AV1780" s="13" t="s">
        <v>81</v>
      </c>
      <c r="AW1780" s="13" t="s">
        <v>32</v>
      </c>
      <c r="AX1780" s="13" t="s">
        <v>71</v>
      </c>
      <c r="AY1780" s="205" t="s">
        <v>136</v>
      </c>
    </row>
    <row r="1781" spans="2:51" s="14" customFormat="1" ht="11.25">
      <c r="B1781" s="218"/>
      <c r="C1781" s="219"/>
      <c r="D1781" s="196" t="s">
        <v>157</v>
      </c>
      <c r="E1781" s="220" t="s">
        <v>19</v>
      </c>
      <c r="F1781" s="221" t="s">
        <v>2073</v>
      </c>
      <c r="G1781" s="219"/>
      <c r="H1781" s="220" t="s">
        <v>19</v>
      </c>
      <c r="I1781" s="222"/>
      <c r="J1781" s="219"/>
      <c r="K1781" s="219"/>
      <c r="L1781" s="223"/>
      <c r="M1781" s="224"/>
      <c r="N1781" s="225"/>
      <c r="O1781" s="225"/>
      <c r="P1781" s="225"/>
      <c r="Q1781" s="225"/>
      <c r="R1781" s="225"/>
      <c r="S1781" s="225"/>
      <c r="T1781" s="226"/>
      <c r="AT1781" s="227" t="s">
        <v>157</v>
      </c>
      <c r="AU1781" s="227" t="s">
        <v>81</v>
      </c>
      <c r="AV1781" s="14" t="s">
        <v>79</v>
      </c>
      <c r="AW1781" s="14" t="s">
        <v>32</v>
      </c>
      <c r="AX1781" s="14" t="s">
        <v>71</v>
      </c>
      <c r="AY1781" s="227" t="s">
        <v>136</v>
      </c>
    </row>
    <row r="1782" spans="2:51" s="13" customFormat="1" ht="11.25">
      <c r="B1782" s="194"/>
      <c r="C1782" s="195"/>
      <c r="D1782" s="196" t="s">
        <v>157</v>
      </c>
      <c r="E1782" s="197" t="s">
        <v>19</v>
      </c>
      <c r="F1782" s="198" t="s">
        <v>349</v>
      </c>
      <c r="G1782" s="195"/>
      <c r="H1782" s="199">
        <v>18.399999999999999</v>
      </c>
      <c r="I1782" s="200"/>
      <c r="J1782" s="195"/>
      <c r="K1782" s="195"/>
      <c r="L1782" s="201"/>
      <c r="M1782" s="202"/>
      <c r="N1782" s="203"/>
      <c r="O1782" s="203"/>
      <c r="P1782" s="203"/>
      <c r="Q1782" s="203"/>
      <c r="R1782" s="203"/>
      <c r="S1782" s="203"/>
      <c r="T1782" s="204"/>
      <c r="AT1782" s="205" t="s">
        <v>157</v>
      </c>
      <c r="AU1782" s="205" t="s">
        <v>81</v>
      </c>
      <c r="AV1782" s="13" t="s">
        <v>81</v>
      </c>
      <c r="AW1782" s="13" t="s">
        <v>32</v>
      </c>
      <c r="AX1782" s="13" t="s">
        <v>71</v>
      </c>
      <c r="AY1782" s="205" t="s">
        <v>136</v>
      </c>
    </row>
    <row r="1783" spans="2:51" s="14" customFormat="1" ht="11.25">
      <c r="B1783" s="218"/>
      <c r="C1783" s="219"/>
      <c r="D1783" s="196" t="s">
        <v>157</v>
      </c>
      <c r="E1783" s="220" t="s">
        <v>19</v>
      </c>
      <c r="F1783" s="221" t="s">
        <v>1973</v>
      </c>
      <c r="G1783" s="219"/>
      <c r="H1783" s="220" t="s">
        <v>19</v>
      </c>
      <c r="I1783" s="222"/>
      <c r="J1783" s="219"/>
      <c r="K1783" s="219"/>
      <c r="L1783" s="223"/>
      <c r="M1783" s="224"/>
      <c r="N1783" s="225"/>
      <c r="O1783" s="225"/>
      <c r="P1783" s="225"/>
      <c r="Q1783" s="225"/>
      <c r="R1783" s="225"/>
      <c r="S1783" s="225"/>
      <c r="T1783" s="226"/>
      <c r="AT1783" s="227" t="s">
        <v>157</v>
      </c>
      <c r="AU1783" s="227" t="s">
        <v>81</v>
      </c>
      <c r="AV1783" s="14" t="s">
        <v>79</v>
      </c>
      <c r="AW1783" s="14" t="s">
        <v>32</v>
      </c>
      <c r="AX1783" s="14" t="s">
        <v>71</v>
      </c>
      <c r="AY1783" s="227" t="s">
        <v>136</v>
      </c>
    </row>
    <row r="1784" spans="2:51" s="14" customFormat="1" ht="11.25">
      <c r="B1784" s="218"/>
      <c r="C1784" s="219"/>
      <c r="D1784" s="196" t="s">
        <v>157</v>
      </c>
      <c r="E1784" s="220" t="s">
        <v>19</v>
      </c>
      <c r="F1784" s="221" t="s">
        <v>2075</v>
      </c>
      <c r="G1784" s="219"/>
      <c r="H1784" s="220" t="s">
        <v>19</v>
      </c>
      <c r="I1784" s="222"/>
      <c r="J1784" s="219"/>
      <c r="K1784" s="219"/>
      <c r="L1784" s="223"/>
      <c r="M1784" s="224"/>
      <c r="N1784" s="225"/>
      <c r="O1784" s="225"/>
      <c r="P1784" s="225"/>
      <c r="Q1784" s="225"/>
      <c r="R1784" s="225"/>
      <c r="S1784" s="225"/>
      <c r="T1784" s="226"/>
      <c r="AT1784" s="227" t="s">
        <v>157</v>
      </c>
      <c r="AU1784" s="227" t="s">
        <v>81</v>
      </c>
      <c r="AV1784" s="14" t="s">
        <v>79</v>
      </c>
      <c r="AW1784" s="14" t="s">
        <v>32</v>
      </c>
      <c r="AX1784" s="14" t="s">
        <v>71</v>
      </c>
      <c r="AY1784" s="227" t="s">
        <v>136</v>
      </c>
    </row>
    <row r="1785" spans="2:51" s="13" customFormat="1" ht="11.25">
      <c r="B1785" s="194"/>
      <c r="C1785" s="195"/>
      <c r="D1785" s="196" t="s">
        <v>157</v>
      </c>
      <c r="E1785" s="197" t="s">
        <v>19</v>
      </c>
      <c r="F1785" s="198" t="s">
        <v>352</v>
      </c>
      <c r="G1785" s="195"/>
      <c r="H1785" s="199">
        <v>20.2</v>
      </c>
      <c r="I1785" s="200"/>
      <c r="J1785" s="195"/>
      <c r="K1785" s="195"/>
      <c r="L1785" s="201"/>
      <c r="M1785" s="202"/>
      <c r="N1785" s="203"/>
      <c r="O1785" s="203"/>
      <c r="P1785" s="203"/>
      <c r="Q1785" s="203"/>
      <c r="R1785" s="203"/>
      <c r="S1785" s="203"/>
      <c r="T1785" s="204"/>
      <c r="AT1785" s="205" t="s">
        <v>157</v>
      </c>
      <c r="AU1785" s="205" t="s">
        <v>81</v>
      </c>
      <c r="AV1785" s="13" t="s">
        <v>81</v>
      </c>
      <c r="AW1785" s="13" t="s">
        <v>32</v>
      </c>
      <c r="AX1785" s="13" t="s">
        <v>71</v>
      </c>
      <c r="AY1785" s="205" t="s">
        <v>136</v>
      </c>
    </row>
    <row r="1786" spans="2:51" s="14" customFormat="1" ht="11.25">
      <c r="B1786" s="218"/>
      <c r="C1786" s="219"/>
      <c r="D1786" s="196" t="s">
        <v>157</v>
      </c>
      <c r="E1786" s="220" t="s">
        <v>19</v>
      </c>
      <c r="F1786" s="221" t="s">
        <v>1974</v>
      </c>
      <c r="G1786" s="219"/>
      <c r="H1786" s="220" t="s">
        <v>19</v>
      </c>
      <c r="I1786" s="222"/>
      <c r="J1786" s="219"/>
      <c r="K1786" s="219"/>
      <c r="L1786" s="223"/>
      <c r="M1786" s="224"/>
      <c r="N1786" s="225"/>
      <c r="O1786" s="225"/>
      <c r="P1786" s="225"/>
      <c r="Q1786" s="225"/>
      <c r="R1786" s="225"/>
      <c r="S1786" s="225"/>
      <c r="T1786" s="226"/>
      <c r="AT1786" s="227" t="s">
        <v>157</v>
      </c>
      <c r="AU1786" s="227" t="s">
        <v>81</v>
      </c>
      <c r="AV1786" s="14" t="s">
        <v>79</v>
      </c>
      <c r="AW1786" s="14" t="s">
        <v>32</v>
      </c>
      <c r="AX1786" s="14" t="s">
        <v>71</v>
      </c>
      <c r="AY1786" s="227" t="s">
        <v>136</v>
      </c>
    </row>
    <row r="1787" spans="2:51" s="13" customFormat="1" ht="11.25">
      <c r="B1787" s="194"/>
      <c r="C1787" s="195"/>
      <c r="D1787" s="196" t="s">
        <v>157</v>
      </c>
      <c r="E1787" s="197" t="s">
        <v>19</v>
      </c>
      <c r="F1787" s="198" t="s">
        <v>354</v>
      </c>
      <c r="G1787" s="195"/>
      <c r="H1787" s="199">
        <v>1.75</v>
      </c>
      <c r="I1787" s="200"/>
      <c r="J1787" s="195"/>
      <c r="K1787" s="195"/>
      <c r="L1787" s="201"/>
      <c r="M1787" s="202"/>
      <c r="N1787" s="203"/>
      <c r="O1787" s="203"/>
      <c r="P1787" s="203"/>
      <c r="Q1787" s="203"/>
      <c r="R1787" s="203"/>
      <c r="S1787" s="203"/>
      <c r="T1787" s="204"/>
      <c r="AT1787" s="205" t="s">
        <v>157</v>
      </c>
      <c r="AU1787" s="205" t="s">
        <v>81</v>
      </c>
      <c r="AV1787" s="13" t="s">
        <v>81</v>
      </c>
      <c r="AW1787" s="13" t="s">
        <v>32</v>
      </c>
      <c r="AX1787" s="13" t="s">
        <v>71</v>
      </c>
      <c r="AY1787" s="205" t="s">
        <v>136</v>
      </c>
    </row>
    <row r="1788" spans="2:51" s="14" customFormat="1" ht="11.25">
      <c r="B1788" s="218"/>
      <c r="C1788" s="219"/>
      <c r="D1788" s="196" t="s">
        <v>157</v>
      </c>
      <c r="E1788" s="220" t="s">
        <v>19</v>
      </c>
      <c r="F1788" s="221" t="s">
        <v>2077</v>
      </c>
      <c r="G1788" s="219"/>
      <c r="H1788" s="220" t="s">
        <v>19</v>
      </c>
      <c r="I1788" s="222"/>
      <c r="J1788" s="219"/>
      <c r="K1788" s="219"/>
      <c r="L1788" s="223"/>
      <c r="M1788" s="224"/>
      <c r="N1788" s="225"/>
      <c r="O1788" s="225"/>
      <c r="P1788" s="225"/>
      <c r="Q1788" s="225"/>
      <c r="R1788" s="225"/>
      <c r="S1788" s="225"/>
      <c r="T1788" s="226"/>
      <c r="AT1788" s="227" t="s">
        <v>157</v>
      </c>
      <c r="AU1788" s="227" t="s">
        <v>81</v>
      </c>
      <c r="AV1788" s="14" t="s">
        <v>79</v>
      </c>
      <c r="AW1788" s="14" t="s">
        <v>32</v>
      </c>
      <c r="AX1788" s="14" t="s">
        <v>71</v>
      </c>
      <c r="AY1788" s="227" t="s">
        <v>136</v>
      </c>
    </row>
    <row r="1789" spans="2:51" s="13" customFormat="1" ht="11.25">
      <c r="B1789" s="194"/>
      <c r="C1789" s="195"/>
      <c r="D1789" s="196" t="s">
        <v>157</v>
      </c>
      <c r="E1789" s="197" t="s">
        <v>19</v>
      </c>
      <c r="F1789" s="198" t="s">
        <v>355</v>
      </c>
      <c r="G1789" s="195"/>
      <c r="H1789" s="199">
        <v>27.2</v>
      </c>
      <c r="I1789" s="200"/>
      <c r="J1789" s="195"/>
      <c r="K1789" s="195"/>
      <c r="L1789" s="201"/>
      <c r="M1789" s="202"/>
      <c r="N1789" s="203"/>
      <c r="O1789" s="203"/>
      <c r="P1789" s="203"/>
      <c r="Q1789" s="203"/>
      <c r="R1789" s="203"/>
      <c r="S1789" s="203"/>
      <c r="T1789" s="204"/>
      <c r="AT1789" s="205" t="s">
        <v>157</v>
      </c>
      <c r="AU1789" s="205" t="s">
        <v>81</v>
      </c>
      <c r="AV1789" s="13" t="s">
        <v>81</v>
      </c>
      <c r="AW1789" s="13" t="s">
        <v>32</v>
      </c>
      <c r="AX1789" s="13" t="s">
        <v>71</v>
      </c>
      <c r="AY1789" s="205" t="s">
        <v>136</v>
      </c>
    </row>
    <row r="1790" spans="2:51" s="14" customFormat="1" ht="11.25">
      <c r="B1790" s="218"/>
      <c r="C1790" s="219"/>
      <c r="D1790" s="196" t="s">
        <v>157</v>
      </c>
      <c r="E1790" s="220" t="s">
        <v>19</v>
      </c>
      <c r="F1790" s="221" t="s">
        <v>1954</v>
      </c>
      <c r="G1790" s="219"/>
      <c r="H1790" s="220" t="s">
        <v>19</v>
      </c>
      <c r="I1790" s="222"/>
      <c r="J1790" s="219"/>
      <c r="K1790" s="219"/>
      <c r="L1790" s="223"/>
      <c r="M1790" s="224"/>
      <c r="N1790" s="225"/>
      <c r="O1790" s="225"/>
      <c r="P1790" s="225"/>
      <c r="Q1790" s="225"/>
      <c r="R1790" s="225"/>
      <c r="S1790" s="225"/>
      <c r="T1790" s="226"/>
      <c r="AT1790" s="227" t="s">
        <v>157</v>
      </c>
      <c r="AU1790" s="227" t="s">
        <v>81</v>
      </c>
      <c r="AV1790" s="14" t="s">
        <v>79</v>
      </c>
      <c r="AW1790" s="14" t="s">
        <v>32</v>
      </c>
      <c r="AX1790" s="14" t="s">
        <v>71</v>
      </c>
      <c r="AY1790" s="227" t="s">
        <v>136</v>
      </c>
    </row>
    <row r="1791" spans="2:51" s="13" customFormat="1" ht="11.25">
      <c r="B1791" s="194"/>
      <c r="C1791" s="195"/>
      <c r="D1791" s="196" t="s">
        <v>157</v>
      </c>
      <c r="E1791" s="197" t="s">
        <v>19</v>
      </c>
      <c r="F1791" s="198" t="s">
        <v>289</v>
      </c>
      <c r="G1791" s="195"/>
      <c r="H1791" s="199">
        <v>0</v>
      </c>
      <c r="I1791" s="200"/>
      <c r="J1791" s="195"/>
      <c r="K1791" s="195"/>
      <c r="L1791" s="201"/>
      <c r="M1791" s="202"/>
      <c r="N1791" s="203"/>
      <c r="O1791" s="203"/>
      <c r="P1791" s="203"/>
      <c r="Q1791" s="203"/>
      <c r="R1791" s="203"/>
      <c r="S1791" s="203"/>
      <c r="T1791" s="204"/>
      <c r="AT1791" s="205" t="s">
        <v>157</v>
      </c>
      <c r="AU1791" s="205" t="s">
        <v>81</v>
      </c>
      <c r="AV1791" s="13" t="s">
        <v>81</v>
      </c>
      <c r="AW1791" s="13" t="s">
        <v>32</v>
      </c>
      <c r="AX1791" s="13" t="s">
        <v>71</v>
      </c>
      <c r="AY1791" s="205" t="s">
        <v>136</v>
      </c>
    </row>
    <row r="1792" spans="2:51" s="14" customFormat="1" ht="11.25">
      <c r="B1792" s="218"/>
      <c r="C1792" s="219"/>
      <c r="D1792" s="196" t="s">
        <v>157</v>
      </c>
      <c r="E1792" s="220" t="s">
        <v>19</v>
      </c>
      <c r="F1792" s="221" t="s">
        <v>2079</v>
      </c>
      <c r="G1792" s="219"/>
      <c r="H1792" s="220" t="s">
        <v>19</v>
      </c>
      <c r="I1792" s="222"/>
      <c r="J1792" s="219"/>
      <c r="K1792" s="219"/>
      <c r="L1792" s="223"/>
      <c r="M1792" s="224"/>
      <c r="N1792" s="225"/>
      <c r="O1792" s="225"/>
      <c r="P1792" s="225"/>
      <c r="Q1792" s="225"/>
      <c r="R1792" s="225"/>
      <c r="S1792" s="225"/>
      <c r="T1792" s="226"/>
      <c r="AT1792" s="227" t="s">
        <v>157</v>
      </c>
      <c r="AU1792" s="227" t="s">
        <v>81</v>
      </c>
      <c r="AV1792" s="14" t="s">
        <v>79</v>
      </c>
      <c r="AW1792" s="14" t="s">
        <v>32</v>
      </c>
      <c r="AX1792" s="14" t="s">
        <v>71</v>
      </c>
      <c r="AY1792" s="227" t="s">
        <v>136</v>
      </c>
    </row>
    <row r="1793" spans="2:51" s="13" customFormat="1" ht="11.25">
      <c r="B1793" s="194"/>
      <c r="C1793" s="195"/>
      <c r="D1793" s="196" t="s">
        <v>157</v>
      </c>
      <c r="E1793" s="197" t="s">
        <v>19</v>
      </c>
      <c r="F1793" s="198" t="s">
        <v>356</v>
      </c>
      <c r="G1793" s="195"/>
      <c r="H1793" s="199">
        <v>26.4</v>
      </c>
      <c r="I1793" s="200"/>
      <c r="J1793" s="195"/>
      <c r="K1793" s="195"/>
      <c r="L1793" s="201"/>
      <c r="M1793" s="202"/>
      <c r="N1793" s="203"/>
      <c r="O1793" s="203"/>
      <c r="P1793" s="203"/>
      <c r="Q1793" s="203"/>
      <c r="R1793" s="203"/>
      <c r="S1793" s="203"/>
      <c r="T1793" s="204"/>
      <c r="AT1793" s="205" t="s">
        <v>157</v>
      </c>
      <c r="AU1793" s="205" t="s">
        <v>81</v>
      </c>
      <c r="AV1793" s="13" t="s">
        <v>81</v>
      </c>
      <c r="AW1793" s="13" t="s">
        <v>32</v>
      </c>
      <c r="AX1793" s="13" t="s">
        <v>71</v>
      </c>
      <c r="AY1793" s="205" t="s">
        <v>136</v>
      </c>
    </row>
    <row r="1794" spans="2:51" s="14" customFormat="1" ht="11.25">
      <c r="B1794" s="218"/>
      <c r="C1794" s="219"/>
      <c r="D1794" s="196" t="s">
        <v>157</v>
      </c>
      <c r="E1794" s="220" t="s">
        <v>19</v>
      </c>
      <c r="F1794" s="221" t="s">
        <v>1949</v>
      </c>
      <c r="G1794" s="219"/>
      <c r="H1794" s="220" t="s">
        <v>19</v>
      </c>
      <c r="I1794" s="222"/>
      <c r="J1794" s="219"/>
      <c r="K1794" s="219"/>
      <c r="L1794" s="223"/>
      <c r="M1794" s="224"/>
      <c r="N1794" s="225"/>
      <c r="O1794" s="225"/>
      <c r="P1794" s="225"/>
      <c r="Q1794" s="225"/>
      <c r="R1794" s="225"/>
      <c r="S1794" s="225"/>
      <c r="T1794" s="226"/>
      <c r="AT1794" s="227" t="s">
        <v>157</v>
      </c>
      <c r="AU1794" s="227" t="s">
        <v>81</v>
      </c>
      <c r="AV1794" s="14" t="s">
        <v>79</v>
      </c>
      <c r="AW1794" s="14" t="s">
        <v>32</v>
      </c>
      <c r="AX1794" s="14" t="s">
        <v>71</v>
      </c>
      <c r="AY1794" s="227" t="s">
        <v>136</v>
      </c>
    </row>
    <row r="1795" spans="2:51" s="13" customFormat="1" ht="11.25">
      <c r="B1795" s="194"/>
      <c r="C1795" s="195"/>
      <c r="D1795" s="196" t="s">
        <v>157</v>
      </c>
      <c r="E1795" s="197" t="s">
        <v>19</v>
      </c>
      <c r="F1795" s="198" t="s">
        <v>289</v>
      </c>
      <c r="G1795" s="195"/>
      <c r="H1795" s="199">
        <v>0</v>
      </c>
      <c r="I1795" s="200"/>
      <c r="J1795" s="195"/>
      <c r="K1795" s="195"/>
      <c r="L1795" s="201"/>
      <c r="M1795" s="202"/>
      <c r="N1795" s="203"/>
      <c r="O1795" s="203"/>
      <c r="P1795" s="203"/>
      <c r="Q1795" s="203"/>
      <c r="R1795" s="203"/>
      <c r="S1795" s="203"/>
      <c r="T1795" s="204"/>
      <c r="AT1795" s="205" t="s">
        <v>157</v>
      </c>
      <c r="AU1795" s="205" t="s">
        <v>81</v>
      </c>
      <c r="AV1795" s="13" t="s">
        <v>81</v>
      </c>
      <c r="AW1795" s="13" t="s">
        <v>32</v>
      </c>
      <c r="AX1795" s="13" t="s">
        <v>71</v>
      </c>
      <c r="AY1795" s="205" t="s">
        <v>136</v>
      </c>
    </row>
    <row r="1796" spans="2:51" s="14" customFormat="1" ht="11.25">
      <c r="B1796" s="218"/>
      <c r="C1796" s="219"/>
      <c r="D1796" s="196" t="s">
        <v>157</v>
      </c>
      <c r="E1796" s="220" t="s">
        <v>19</v>
      </c>
      <c r="F1796" s="221" t="s">
        <v>2081</v>
      </c>
      <c r="G1796" s="219"/>
      <c r="H1796" s="220" t="s">
        <v>19</v>
      </c>
      <c r="I1796" s="222"/>
      <c r="J1796" s="219"/>
      <c r="K1796" s="219"/>
      <c r="L1796" s="223"/>
      <c r="M1796" s="224"/>
      <c r="N1796" s="225"/>
      <c r="O1796" s="225"/>
      <c r="P1796" s="225"/>
      <c r="Q1796" s="225"/>
      <c r="R1796" s="225"/>
      <c r="S1796" s="225"/>
      <c r="T1796" s="226"/>
      <c r="AT1796" s="227" t="s">
        <v>157</v>
      </c>
      <c r="AU1796" s="227" t="s">
        <v>81</v>
      </c>
      <c r="AV1796" s="14" t="s">
        <v>79</v>
      </c>
      <c r="AW1796" s="14" t="s">
        <v>32</v>
      </c>
      <c r="AX1796" s="14" t="s">
        <v>71</v>
      </c>
      <c r="AY1796" s="227" t="s">
        <v>136</v>
      </c>
    </row>
    <row r="1797" spans="2:51" s="13" customFormat="1" ht="11.25">
      <c r="B1797" s="194"/>
      <c r="C1797" s="195"/>
      <c r="D1797" s="196" t="s">
        <v>157</v>
      </c>
      <c r="E1797" s="197" t="s">
        <v>19</v>
      </c>
      <c r="F1797" s="198" t="s">
        <v>357</v>
      </c>
      <c r="G1797" s="195"/>
      <c r="H1797" s="199">
        <v>43.2</v>
      </c>
      <c r="I1797" s="200"/>
      <c r="J1797" s="195"/>
      <c r="K1797" s="195"/>
      <c r="L1797" s="201"/>
      <c r="M1797" s="202"/>
      <c r="N1797" s="203"/>
      <c r="O1797" s="203"/>
      <c r="P1797" s="203"/>
      <c r="Q1797" s="203"/>
      <c r="R1797" s="203"/>
      <c r="S1797" s="203"/>
      <c r="T1797" s="204"/>
      <c r="AT1797" s="205" t="s">
        <v>157</v>
      </c>
      <c r="AU1797" s="205" t="s">
        <v>81</v>
      </c>
      <c r="AV1797" s="13" t="s">
        <v>81</v>
      </c>
      <c r="AW1797" s="13" t="s">
        <v>32</v>
      </c>
      <c r="AX1797" s="13" t="s">
        <v>71</v>
      </c>
      <c r="AY1797" s="205" t="s">
        <v>136</v>
      </c>
    </row>
    <row r="1798" spans="2:51" s="13" customFormat="1" ht="11.25">
      <c r="B1798" s="194"/>
      <c r="C1798" s="195"/>
      <c r="D1798" s="196" t="s">
        <v>157</v>
      </c>
      <c r="E1798" s="197" t="s">
        <v>19</v>
      </c>
      <c r="F1798" s="198" t="s">
        <v>1975</v>
      </c>
      <c r="G1798" s="195"/>
      <c r="H1798" s="199">
        <v>-0.749</v>
      </c>
      <c r="I1798" s="200"/>
      <c r="J1798" s="195"/>
      <c r="K1798" s="195"/>
      <c r="L1798" s="201"/>
      <c r="M1798" s="202"/>
      <c r="N1798" s="203"/>
      <c r="O1798" s="203"/>
      <c r="P1798" s="203"/>
      <c r="Q1798" s="203"/>
      <c r="R1798" s="203"/>
      <c r="S1798" s="203"/>
      <c r="T1798" s="204"/>
      <c r="AT1798" s="205" t="s">
        <v>157</v>
      </c>
      <c r="AU1798" s="205" t="s">
        <v>81</v>
      </c>
      <c r="AV1798" s="13" t="s">
        <v>81</v>
      </c>
      <c r="AW1798" s="13" t="s">
        <v>32</v>
      </c>
      <c r="AX1798" s="13" t="s">
        <v>71</v>
      </c>
      <c r="AY1798" s="205" t="s">
        <v>136</v>
      </c>
    </row>
    <row r="1799" spans="2:51" s="13" customFormat="1" ht="11.25">
      <c r="B1799" s="194"/>
      <c r="C1799" s="195"/>
      <c r="D1799" s="196" t="s">
        <v>157</v>
      </c>
      <c r="E1799" s="197" t="s">
        <v>19</v>
      </c>
      <c r="F1799" s="198" t="s">
        <v>359</v>
      </c>
      <c r="G1799" s="195"/>
      <c r="H1799" s="199">
        <v>1.21</v>
      </c>
      <c r="I1799" s="200"/>
      <c r="J1799" s="195"/>
      <c r="K1799" s="195"/>
      <c r="L1799" s="201"/>
      <c r="M1799" s="202"/>
      <c r="N1799" s="203"/>
      <c r="O1799" s="203"/>
      <c r="P1799" s="203"/>
      <c r="Q1799" s="203"/>
      <c r="R1799" s="203"/>
      <c r="S1799" s="203"/>
      <c r="T1799" s="204"/>
      <c r="AT1799" s="205" t="s">
        <v>157</v>
      </c>
      <c r="AU1799" s="205" t="s">
        <v>81</v>
      </c>
      <c r="AV1799" s="13" t="s">
        <v>81</v>
      </c>
      <c r="AW1799" s="13" t="s">
        <v>32</v>
      </c>
      <c r="AX1799" s="13" t="s">
        <v>71</v>
      </c>
      <c r="AY1799" s="205" t="s">
        <v>136</v>
      </c>
    </row>
    <row r="1800" spans="2:51" s="14" customFormat="1" ht="11.25">
      <c r="B1800" s="218"/>
      <c r="C1800" s="219"/>
      <c r="D1800" s="196" t="s">
        <v>157</v>
      </c>
      <c r="E1800" s="220" t="s">
        <v>19</v>
      </c>
      <c r="F1800" s="221" t="s">
        <v>248</v>
      </c>
      <c r="G1800" s="219"/>
      <c r="H1800" s="220" t="s">
        <v>19</v>
      </c>
      <c r="I1800" s="222"/>
      <c r="J1800" s="219"/>
      <c r="K1800" s="219"/>
      <c r="L1800" s="223"/>
      <c r="M1800" s="224"/>
      <c r="N1800" s="225"/>
      <c r="O1800" s="225"/>
      <c r="P1800" s="225"/>
      <c r="Q1800" s="225"/>
      <c r="R1800" s="225"/>
      <c r="S1800" s="225"/>
      <c r="T1800" s="226"/>
      <c r="AT1800" s="227" t="s">
        <v>157</v>
      </c>
      <c r="AU1800" s="227" t="s">
        <v>81</v>
      </c>
      <c r="AV1800" s="14" t="s">
        <v>79</v>
      </c>
      <c r="AW1800" s="14" t="s">
        <v>32</v>
      </c>
      <c r="AX1800" s="14" t="s">
        <v>71</v>
      </c>
      <c r="AY1800" s="227" t="s">
        <v>136</v>
      </c>
    </row>
    <row r="1801" spans="2:51" s="13" customFormat="1" ht="11.25">
      <c r="B1801" s="194"/>
      <c r="C1801" s="195"/>
      <c r="D1801" s="196" t="s">
        <v>157</v>
      </c>
      <c r="E1801" s="197" t="s">
        <v>19</v>
      </c>
      <c r="F1801" s="198" t="s">
        <v>360</v>
      </c>
      <c r="G1801" s="195"/>
      <c r="H1801" s="199">
        <v>111.68</v>
      </c>
      <c r="I1801" s="200"/>
      <c r="J1801" s="195"/>
      <c r="K1801" s="195"/>
      <c r="L1801" s="201"/>
      <c r="M1801" s="202"/>
      <c r="N1801" s="203"/>
      <c r="O1801" s="203"/>
      <c r="P1801" s="203"/>
      <c r="Q1801" s="203"/>
      <c r="R1801" s="203"/>
      <c r="S1801" s="203"/>
      <c r="T1801" s="204"/>
      <c r="AT1801" s="205" t="s">
        <v>157</v>
      </c>
      <c r="AU1801" s="205" t="s">
        <v>81</v>
      </c>
      <c r="AV1801" s="13" t="s">
        <v>81</v>
      </c>
      <c r="AW1801" s="13" t="s">
        <v>32</v>
      </c>
      <c r="AX1801" s="13" t="s">
        <v>71</v>
      </c>
      <c r="AY1801" s="205" t="s">
        <v>136</v>
      </c>
    </row>
    <row r="1802" spans="2:51" s="13" customFormat="1" ht="11.25">
      <c r="B1802" s="194"/>
      <c r="C1802" s="195"/>
      <c r="D1802" s="196" t="s">
        <v>157</v>
      </c>
      <c r="E1802" s="197" t="s">
        <v>19</v>
      </c>
      <c r="F1802" s="198" t="s">
        <v>1976</v>
      </c>
      <c r="G1802" s="195"/>
      <c r="H1802" s="199">
        <v>-11.428000000000001</v>
      </c>
      <c r="I1802" s="200"/>
      <c r="J1802" s="195"/>
      <c r="K1802" s="195"/>
      <c r="L1802" s="201"/>
      <c r="M1802" s="202"/>
      <c r="N1802" s="203"/>
      <c r="O1802" s="203"/>
      <c r="P1802" s="203"/>
      <c r="Q1802" s="203"/>
      <c r="R1802" s="203"/>
      <c r="S1802" s="203"/>
      <c r="T1802" s="204"/>
      <c r="AT1802" s="205" t="s">
        <v>157</v>
      </c>
      <c r="AU1802" s="205" t="s">
        <v>81</v>
      </c>
      <c r="AV1802" s="13" t="s">
        <v>81</v>
      </c>
      <c r="AW1802" s="13" t="s">
        <v>32</v>
      </c>
      <c r="AX1802" s="13" t="s">
        <v>71</v>
      </c>
      <c r="AY1802" s="205" t="s">
        <v>136</v>
      </c>
    </row>
    <row r="1803" spans="2:51" s="13" customFormat="1" ht="11.25">
      <c r="B1803" s="194"/>
      <c r="C1803" s="195"/>
      <c r="D1803" s="196" t="s">
        <v>157</v>
      </c>
      <c r="E1803" s="197" t="s">
        <v>19</v>
      </c>
      <c r="F1803" s="198" t="s">
        <v>362</v>
      </c>
      <c r="G1803" s="195"/>
      <c r="H1803" s="199">
        <v>6.6</v>
      </c>
      <c r="I1803" s="200"/>
      <c r="J1803" s="195"/>
      <c r="K1803" s="195"/>
      <c r="L1803" s="201"/>
      <c r="M1803" s="202"/>
      <c r="N1803" s="203"/>
      <c r="O1803" s="203"/>
      <c r="P1803" s="203"/>
      <c r="Q1803" s="203"/>
      <c r="R1803" s="203"/>
      <c r="S1803" s="203"/>
      <c r="T1803" s="204"/>
      <c r="AT1803" s="205" t="s">
        <v>157</v>
      </c>
      <c r="AU1803" s="205" t="s">
        <v>81</v>
      </c>
      <c r="AV1803" s="13" t="s">
        <v>81</v>
      </c>
      <c r="AW1803" s="13" t="s">
        <v>32</v>
      </c>
      <c r="AX1803" s="13" t="s">
        <v>71</v>
      </c>
      <c r="AY1803" s="205" t="s">
        <v>136</v>
      </c>
    </row>
    <row r="1804" spans="2:51" s="14" customFormat="1" ht="11.25">
      <c r="B1804" s="218"/>
      <c r="C1804" s="219"/>
      <c r="D1804" s="196" t="s">
        <v>157</v>
      </c>
      <c r="E1804" s="220" t="s">
        <v>19</v>
      </c>
      <c r="F1804" s="221" t="s">
        <v>2084</v>
      </c>
      <c r="G1804" s="219"/>
      <c r="H1804" s="220" t="s">
        <v>19</v>
      </c>
      <c r="I1804" s="222"/>
      <c r="J1804" s="219"/>
      <c r="K1804" s="219"/>
      <c r="L1804" s="223"/>
      <c r="M1804" s="224"/>
      <c r="N1804" s="225"/>
      <c r="O1804" s="225"/>
      <c r="P1804" s="225"/>
      <c r="Q1804" s="225"/>
      <c r="R1804" s="225"/>
      <c r="S1804" s="225"/>
      <c r="T1804" s="226"/>
      <c r="AT1804" s="227" t="s">
        <v>157</v>
      </c>
      <c r="AU1804" s="227" t="s">
        <v>81</v>
      </c>
      <c r="AV1804" s="14" t="s">
        <v>79</v>
      </c>
      <c r="AW1804" s="14" t="s">
        <v>32</v>
      </c>
      <c r="AX1804" s="14" t="s">
        <v>71</v>
      </c>
      <c r="AY1804" s="227" t="s">
        <v>136</v>
      </c>
    </row>
    <row r="1805" spans="2:51" s="13" customFormat="1" ht="11.25">
      <c r="B1805" s="194"/>
      <c r="C1805" s="195"/>
      <c r="D1805" s="196" t="s">
        <v>157</v>
      </c>
      <c r="E1805" s="197" t="s">
        <v>19</v>
      </c>
      <c r="F1805" s="198" t="s">
        <v>363</v>
      </c>
      <c r="G1805" s="195"/>
      <c r="H1805" s="199">
        <v>57.2</v>
      </c>
      <c r="I1805" s="200"/>
      <c r="J1805" s="195"/>
      <c r="K1805" s="195"/>
      <c r="L1805" s="201"/>
      <c r="M1805" s="202"/>
      <c r="N1805" s="203"/>
      <c r="O1805" s="203"/>
      <c r="P1805" s="203"/>
      <c r="Q1805" s="203"/>
      <c r="R1805" s="203"/>
      <c r="S1805" s="203"/>
      <c r="T1805" s="204"/>
      <c r="AT1805" s="205" t="s">
        <v>157</v>
      </c>
      <c r="AU1805" s="205" t="s">
        <v>81</v>
      </c>
      <c r="AV1805" s="13" t="s">
        <v>81</v>
      </c>
      <c r="AW1805" s="13" t="s">
        <v>32</v>
      </c>
      <c r="AX1805" s="13" t="s">
        <v>71</v>
      </c>
      <c r="AY1805" s="205" t="s">
        <v>136</v>
      </c>
    </row>
    <row r="1806" spans="2:51" s="13" customFormat="1" ht="11.25">
      <c r="B1806" s="194"/>
      <c r="C1806" s="195"/>
      <c r="D1806" s="196" t="s">
        <v>157</v>
      </c>
      <c r="E1806" s="197" t="s">
        <v>19</v>
      </c>
      <c r="F1806" s="198" t="s">
        <v>1977</v>
      </c>
      <c r="G1806" s="195"/>
      <c r="H1806" s="199">
        <v>-2.3250000000000002</v>
      </c>
      <c r="I1806" s="200"/>
      <c r="J1806" s="195"/>
      <c r="K1806" s="195"/>
      <c r="L1806" s="201"/>
      <c r="M1806" s="202"/>
      <c r="N1806" s="203"/>
      <c r="O1806" s="203"/>
      <c r="P1806" s="203"/>
      <c r="Q1806" s="203"/>
      <c r="R1806" s="203"/>
      <c r="S1806" s="203"/>
      <c r="T1806" s="204"/>
      <c r="AT1806" s="205" t="s">
        <v>157</v>
      </c>
      <c r="AU1806" s="205" t="s">
        <v>81</v>
      </c>
      <c r="AV1806" s="13" t="s">
        <v>81</v>
      </c>
      <c r="AW1806" s="13" t="s">
        <v>32</v>
      </c>
      <c r="AX1806" s="13" t="s">
        <v>71</v>
      </c>
      <c r="AY1806" s="205" t="s">
        <v>136</v>
      </c>
    </row>
    <row r="1807" spans="2:51" s="13" customFormat="1" ht="11.25">
      <c r="B1807" s="194"/>
      <c r="C1807" s="195"/>
      <c r="D1807" s="196" t="s">
        <v>157</v>
      </c>
      <c r="E1807" s="197" t="s">
        <v>19</v>
      </c>
      <c r="F1807" s="198" t="s">
        <v>359</v>
      </c>
      <c r="G1807" s="195"/>
      <c r="H1807" s="199">
        <v>1.21</v>
      </c>
      <c r="I1807" s="200"/>
      <c r="J1807" s="195"/>
      <c r="K1807" s="195"/>
      <c r="L1807" s="201"/>
      <c r="M1807" s="202"/>
      <c r="N1807" s="203"/>
      <c r="O1807" s="203"/>
      <c r="P1807" s="203"/>
      <c r="Q1807" s="203"/>
      <c r="R1807" s="203"/>
      <c r="S1807" s="203"/>
      <c r="T1807" s="204"/>
      <c r="AT1807" s="205" t="s">
        <v>157</v>
      </c>
      <c r="AU1807" s="205" t="s">
        <v>81</v>
      </c>
      <c r="AV1807" s="13" t="s">
        <v>81</v>
      </c>
      <c r="AW1807" s="13" t="s">
        <v>32</v>
      </c>
      <c r="AX1807" s="13" t="s">
        <v>71</v>
      </c>
      <c r="AY1807" s="205" t="s">
        <v>136</v>
      </c>
    </row>
    <row r="1808" spans="2:51" s="13" customFormat="1" ht="11.25">
      <c r="B1808" s="194"/>
      <c r="C1808" s="195"/>
      <c r="D1808" s="196" t="s">
        <v>157</v>
      </c>
      <c r="E1808" s="197" t="s">
        <v>19</v>
      </c>
      <c r="F1808" s="198" t="s">
        <v>2086</v>
      </c>
      <c r="G1808" s="195"/>
      <c r="H1808" s="199">
        <v>10.8</v>
      </c>
      <c r="I1808" s="200"/>
      <c r="J1808" s="195"/>
      <c r="K1808" s="195"/>
      <c r="L1808" s="201"/>
      <c r="M1808" s="202"/>
      <c r="N1808" s="203"/>
      <c r="O1808" s="203"/>
      <c r="P1808" s="203"/>
      <c r="Q1808" s="203"/>
      <c r="R1808" s="203"/>
      <c r="S1808" s="203"/>
      <c r="T1808" s="204"/>
      <c r="AT1808" s="205" t="s">
        <v>157</v>
      </c>
      <c r="AU1808" s="205" t="s">
        <v>81</v>
      </c>
      <c r="AV1808" s="13" t="s">
        <v>81</v>
      </c>
      <c r="AW1808" s="13" t="s">
        <v>32</v>
      </c>
      <c r="AX1808" s="13" t="s">
        <v>71</v>
      </c>
      <c r="AY1808" s="205" t="s">
        <v>136</v>
      </c>
    </row>
    <row r="1809" spans="2:51" s="13" customFormat="1" ht="11.25">
      <c r="B1809" s="194"/>
      <c r="C1809" s="195"/>
      <c r="D1809" s="196" t="s">
        <v>157</v>
      </c>
      <c r="E1809" s="197" t="s">
        <v>19</v>
      </c>
      <c r="F1809" s="198" t="s">
        <v>366</v>
      </c>
      <c r="G1809" s="195"/>
      <c r="H1809" s="199">
        <v>52.8</v>
      </c>
      <c r="I1809" s="200"/>
      <c r="J1809" s="195"/>
      <c r="K1809" s="195"/>
      <c r="L1809" s="201"/>
      <c r="M1809" s="202"/>
      <c r="N1809" s="203"/>
      <c r="O1809" s="203"/>
      <c r="P1809" s="203"/>
      <c r="Q1809" s="203"/>
      <c r="R1809" s="203"/>
      <c r="S1809" s="203"/>
      <c r="T1809" s="204"/>
      <c r="AT1809" s="205" t="s">
        <v>157</v>
      </c>
      <c r="AU1809" s="205" t="s">
        <v>81</v>
      </c>
      <c r="AV1809" s="13" t="s">
        <v>81</v>
      </c>
      <c r="AW1809" s="13" t="s">
        <v>32</v>
      </c>
      <c r="AX1809" s="13" t="s">
        <v>71</v>
      </c>
      <c r="AY1809" s="205" t="s">
        <v>136</v>
      </c>
    </row>
    <row r="1810" spans="2:51" s="14" customFormat="1" ht="11.25">
      <c r="B1810" s="218"/>
      <c r="C1810" s="219"/>
      <c r="D1810" s="196" t="s">
        <v>157</v>
      </c>
      <c r="E1810" s="220" t="s">
        <v>19</v>
      </c>
      <c r="F1810" s="221" t="s">
        <v>1950</v>
      </c>
      <c r="G1810" s="219"/>
      <c r="H1810" s="220" t="s">
        <v>19</v>
      </c>
      <c r="I1810" s="222"/>
      <c r="J1810" s="219"/>
      <c r="K1810" s="219"/>
      <c r="L1810" s="223"/>
      <c r="M1810" s="224"/>
      <c r="N1810" s="225"/>
      <c r="O1810" s="225"/>
      <c r="P1810" s="225"/>
      <c r="Q1810" s="225"/>
      <c r="R1810" s="225"/>
      <c r="S1810" s="225"/>
      <c r="T1810" s="226"/>
      <c r="AT1810" s="227" t="s">
        <v>157</v>
      </c>
      <c r="AU1810" s="227" t="s">
        <v>81</v>
      </c>
      <c r="AV1810" s="14" t="s">
        <v>79</v>
      </c>
      <c r="AW1810" s="14" t="s">
        <v>32</v>
      </c>
      <c r="AX1810" s="14" t="s">
        <v>71</v>
      </c>
      <c r="AY1810" s="227" t="s">
        <v>136</v>
      </c>
    </row>
    <row r="1811" spans="2:51" s="13" customFormat="1" ht="11.25">
      <c r="B1811" s="194"/>
      <c r="C1811" s="195"/>
      <c r="D1811" s="196" t="s">
        <v>157</v>
      </c>
      <c r="E1811" s="197" t="s">
        <v>19</v>
      </c>
      <c r="F1811" s="198" t="s">
        <v>367</v>
      </c>
      <c r="G1811" s="195"/>
      <c r="H1811" s="199">
        <v>2.97</v>
      </c>
      <c r="I1811" s="200"/>
      <c r="J1811" s="195"/>
      <c r="K1811" s="195"/>
      <c r="L1811" s="201"/>
      <c r="M1811" s="202"/>
      <c r="N1811" s="203"/>
      <c r="O1811" s="203"/>
      <c r="P1811" s="203"/>
      <c r="Q1811" s="203"/>
      <c r="R1811" s="203"/>
      <c r="S1811" s="203"/>
      <c r="T1811" s="204"/>
      <c r="AT1811" s="205" t="s">
        <v>157</v>
      </c>
      <c r="AU1811" s="205" t="s">
        <v>81</v>
      </c>
      <c r="AV1811" s="13" t="s">
        <v>81</v>
      </c>
      <c r="AW1811" s="13" t="s">
        <v>32</v>
      </c>
      <c r="AX1811" s="13" t="s">
        <v>71</v>
      </c>
      <c r="AY1811" s="205" t="s">
        <v>136</v>
      </c>
    </row>
    <row r="1812" spans="2:51" s="14" customFormat="1" ht="11.25">
      <c r="B1812" s="218"/>
      <c r="C1812" s="219"/>
      <c r="D1812" s="196" t="s">
        <v>157</v>
      </c>
      <c r="E1812" s="220" t="s">
        <v>19</v>
      </c>
      <c r="F1812" s="221" t="s">
        <v>368</v>
      </c>
      <c r="G1812" s="219"/>
      <c r="H1812" s="220" t="s">
        <v>19</v>
      </c>
      <c r="I1812" s="222"/>
      <c r="J1812" s="219"/>
      <c r="K1812" s="219"/>
      <c r="L1812" s="223"/>
      <c r="M1812" s="224"/>
      <c r="N1812" s="225"/>
      <c r="O1812" s="225"/>
      <c r="P1812" s="225"/>
      <c r="Q1812" s="225"/>
      <c r="R1812" s="225"/>
      <c r="S1812" s="225"/>
      <c r="T1812" s="226"/>
      <c r="AT1812" s="227" t="s">
        <v>157</v>
      </c>
      <c r="AU1812" s="227" t="s">
        <v>81</v>
      </c>
      <c r="AV1812" s="14" t="s">
        <v>79</v>
      </c>
      <c r="AW1812" s="14" t="s">
        <v>32</v>
      </c>
      <c r="AX1812" s="14" t="s">
        <v>71</v>
      </c>
      <c r="AY1812" s="227" t="s">
        <v>136</v>
      </c>
    </row>
    <row r="1813" spans="2:51" s="13" customFormat="1" ht="11.25">
      <c r="B1813" s="194"/>
      <c r="C1813" s="195"/>
      <c r="D1813" s="196" t="s">
        <v>157</v>
      </c>
      <c r="E1813" s="197" t="s">
        <v>19</v>
      </c>
      <c r="F1813" s="198" t="s">
        <v>369</v>
      </c>
      <c r="G1813" s="195"/>
      <c r="H1813" s="199">
        <v>133.19999999999999</v>
      </c>
      <c r="I1813" s="200"/>
      <c r="J1813" s="195"/>
      <c r="K1813" s="195"/>
      <c r="L1813" s="201"/>
      <c r="M1813" s="202"/>
      <c r="N1813" s="203"/>
      <c r="O1813" s="203"/>
      <c r="P1813" s="203"/>
      <c r="Q1813" s="203"/>
      <c r="R1813" s="203"/>
      <c r="S1813" s="203"/>
      <c r="T1813" s="204"/>
      <c r="AT1813" s="205" t="s">
        <v>157</v>
      </c>
      <c r="AU1813" s="205" t="s">
        <v>81</v>
      </c>
      <c r="AV1813" s="13" t="s">
        <v>81</v>
      </c>
      <c r="AW1813" s="13" t="s">
        <v>32</v>
      </c>
      <c r="AX1813" s="13" t="s">
        <v>71</v>
      </c>
      <c r="AY1813" s="205" t="s">
        <v>136</v>
      </c>
    </row>
    <row r="1814" spans="2:51" s="13" customFormat="1" ht="11.25">
      <c r="B1814" s="194"/>
      <c r="C1814" s="195"/>
      <c r="D1814" s="196" t="s">
        <v>157</v>
      </c>
      <c r="E1814" s="197" t="s">
        <v>19</v>
      </c>
      <c r="F1814" s="198" t="s">
        <v>1979</v>
      </c>
      <c r="G1814" s="195"/>
      <c r="H1814" s="199">
        <v>-11.842000000000001</v>
      </c>
      <c r="I1814" s="200"/>
      <c r="J1814" s="195"/>
      <c r="K1814" s="195"/>
      <c r="L1814" s="201"/>
      <c r="M1814" s="202"/>
      <c r="N1814" s="203"/>
      <c r="O1814" s="203"/>
      <c r="P1814" s="203"/>
      <c r="Q1814" s="203"/>
      <c r="R1814" s="203"/>
      <c r="S1814" s="203"/>
      <c r="T1814" s="204"/>
      <c r="AT1814" s="205" t="s">
        <v>157</v>
      </c>
      <c r="AU1814" s="205" t="s">
        <v>81</v>
      </c>
      <c r="AV1814" s="13" t="s">
        <v>81</v>
      </c>
      <c r="AW1814" s="13" t="s">
        <v>32</v>
      </c>
      <c r="AX1814" s="13" t="s">
        <v>71</v>
      </c>
      <c r="AY1814" s="205" t="s">
        <v>136</v>
      </c>
    </row>
    <row r="1815" spans="2:51" s="13" customFormat="1" ht="11.25">
      <c r="B1815" s="194"/>
      <c r="C1815" s="195"/>
      <c r="D1815" s="196" t="s">
        <v>157</v>
      </c>
      <c r="E1815" s="197" t="s">
        <v>19</v>
      </c>
      <c r="F1815" s="198" t="s">
        <v>371</v>
      </c>
      <c r="G1815" s="195"/>
      <c r="H1815" s="199">
        <v>7.81</v>
      </c>
      <c r="I1815" s="200"/>
      <c r="J1815" s="195"/>
      <c r="K1815" s="195"/>
      <c r="L1815" s="201"/>
      <c r="M1815" s="202"/>
      <c r="N1815" s="203"/>
      <c r="O1815" s="203"/>
      <c r="P1815" s="203"/>
      <c r="Q1815" s="203"/>
      <c r="R1815" s="203"/>
      <c r="S1815" s="203"/>
      <c r="T1815" s="204"/>
      <c r="AT1815" s="205" t="s">
        <v>157</v>
      </c>
      <c r="AU1815" s="205" t="s">
        <v>81</v>
      </c>
      <c r="AV1815" s="13" t="s">
        <v>81</v>
      </c>
      <c r="AW1815" s="13" t="s">
        <v>32</v>
      </c>
      <c r="AX1815" s="13" t="s">
        <v>71</v>
      </c>
      <c r="AY1815" s="205" t="s">
        <v>136</v>
      </c>
    </row>
    <row r="1816" spans="2:51" s="14" customFormat="1" ht="11.25">
      <c r="B1816" s="218"/>
      <c r="C1816" s="219"/>
      <c r="D1816" s="196" t="s">
        <v>157</v>
      </c>
      <c r="E1816" s="220" t="s">
        <v>19</v>
      </c>
      <c r="F1816" s="221" t="s">
        <v>252</v>
      </c>
      <c r="G1816" s="219"/>
      <c r="H1816" s="220" t="s">
        <v>19</v>
      </c>
      <c r="I1816" s="222"/>
      <c r="J1816" s="219"/>
      <c r="K1816" s="219"/>
      <c r="L1816" s="223"/>
      <c r="M1816" s="224"/>
      <c r="N1816" s="225"/>
      <c r="O1816" s="225"/>
      <c r="P1816" s="225"/>
      <c r="Q1816" s="225"/>
      <c r="R1816" s="225"/>
      <c r="S1816" s="225"/>
      <c r="T1816" s="226"/>
      <c r="AT1816" s="227" t="s">
        <v>157</v>
      </c>
      <c r="AU1816" s="227" t="s">
        <v>81</v>
      </c>
      <c r="AV1816" s="14" t="s">
        <v>79</v>
      </c>
      <c r="AW1816" s="14" t="s">
        <v>32</v>
      </c>
      <c r="AX1816" s="14" t="s">
        <v>71</v>
      </c>
      <c r="AY1816" s="227" t="s">
        <v>136</v>
      </c>
    </row>
    <row r="1817" spans="2:51" s="14" customFormat="1" ht="11.25">
      <c r="B1817" s="218"/>
      <c r="C1817" s="219"/>
      <c r="D1817" s="196" t="s">
        <v>157</v>
      </c>
      <c r="E1817" s="220" t="s">
        <v>19</v>
      </c>
      <c r="F1817" s="221" t="s">
        <v>2089</v>
      </c>
      <c r="G1817" s="219"/>
      <c r="H1817" s="220" t="s">
        <v>19</v>
      </c>
      <c r="I1817" s="222"/>
      <c r="J1817" s="219"/>
      <c r="K1817" s="219"/>
      <c r="L1817" s="223"/>
      <c r="M1817" s="224"/>
      <c r="N1817" s="225"/>
      <c r="O1817" s="225"/>
      <c r="P1817" s="225"/>
      <c r="Q1817" s="225"/>
      <c r="R1817" s="225"/>
      <c r="S1817" s="225"/>
      <c r="T1817" s="226"/>
      <c r="AT1817" s="227" t="s">
        <v>157</v>
      </c>
      <c r="AU1817" s="227" t="s">
        <v>81</v>
      </c>
      <c r="AV1817" s="14" t="s">
        <v>79</v>
      </c>
      <c r="AW1817" s="14" t="s">
        <v>32</v>
      </c>
      <c r="AX1817" s="14" t="s">
        <v>71</v>
      </c>
      <c r="AY1817" s="227" t="s">
        <v>136</v>
      </c>
    </row>
    <row r="1818" spans="2:51" s="13" customFormat="1" ht="11.25">
      <c r="B1818" s="194"/>
      <c r="C1818" s="195"/>
      <c r="D1818" s="196" t="s">
        <v>157</v>
      </c>
      <c r="E1818" s="197" t="s">
        <v>19</v>
      </c>
      <c r="F1818" s="198" t="s">
        <v>373</v>
      </c>
      <c r="G1818" s="195"/>
      <c r="H1818" s="199">
        <v>164.28</v>
      </c>
      <c r="I1818" s="200"/>
      <c r="J1818" s="195"/>
      <c r="K1818" s="195"/>
      <c r="L1818" s="201"/>
      <c r="M1818" s="202"/>
      <c r="N1818" s="203"/>
      <c r="O1818" s="203"/>
      <c r="P1818" s="203"/>
      <c r="Q1818" s="203"/>
      <c r="R1818" s="203"/>
      <c r="S1818" s="203"/>
      <c r="T1818" s="204"/>
      <c r="AT1818" s="205" t="s">
        <v>157</v>
      </c>
      <c r="AU1818" s="205" t="s">
        <v>81</v>
      </c>
      <c r="AV1818" s="13" t="s">
        <v>81</v>
      </c>
      <c r="AW1818" s="13" t="s">
        <v>32</v>
      </c>
      <c r="AX1818" s="13" t="s">
        <v>71</v>
      </c>
      <c r="AY1818" s="205" t="s">
        <v>136</v>
      </c>
    </row>
    <row r="1819" spans="2:51" s="13" customFormat="1" ht="11.25">
      <c r="B1819" s="194"/>
      <c r="C1819" s="195"/>
      <c r="D1819" s="196" t="s">
        <v>157</v>
      </c>
      <c r="E1819" s="197" t="s">
        <v>19</v>
      </c>
      <c r="F1819" s="198" t="s">
        <v>1980</v>
      </c>
      <c r="G1819" s="195"/>
      <c r="H1819" s="199">
        <v>-12.436999999999999</v>
      </c>
      <c r="I1819" s="200"/>
      <c r="J1819" s="195"/>
      <c r="K1819" s="195"/>
      <c r="L1819" s="201"/>
      <c r="M1819" s="202"/>
      <c r="N1819" s="203"/>
      <c r="O1819" s="203"/>
      <c r="P1819" s="203"/>
      <c r="Q1819" s="203"/>
      <c r="R1819" s="203"/>
      <c r="S1819" s="203"/>
      <c r="T1819" s="204"/>
      <c r="AT1819" s="205" t="s">
        <v>157</v>
      </c>
      <c r="AU1819" s="205" t="s">
        <v>81</v>
      </c>
      <c r="AV1819" s="13" t="s">
        <v>81</v>
      </c>
      <c r="AW1819" s="13" t="s">
        <v>32</v>
      </c>
      <c r="AX1819" s="13" t="s">
        <v>71</v>
      </c>
      <c r="AY1819" s="205" t="s">
        <v>136</v>
      </c>
    </row>
    <row r="1820" spans="2:51" s="13" customFormat="1" ht="11.25">
      <c r="B1820" s="194"/>
      <c r="C1820" s="195"/>
      <c r="D1820" s="196" t="s">
        <v>157</v>
      </c>
      <c r="E1820" s="197" t="s">
        <v>19</v>
      </c>
      <c r="F1820" s="198" t="s">
        <v>375</v>
      </c>
      <c r="G1820" s="195"/>
      <c r="H1820" s="199">
        <v>9.3000000000000007</v>
      </c>
      <c r="I1820" s="200"/>
      <c r="J1820" s="195"/>
      <c r="K1820" s="195"/>
      <c r="L1820" s="201"/>
      <c r="M1820" s="202"/>
      <c r="N1820" s="203"/>
      <c r="O1820" s="203"/>
      <c r="P1820" s="203"/>
      <c r="Q1820" s="203"/>
      <c r="R1820" s="203"/>
      <c r="S1820" s="203"/>
      <c r="T1820" s="204"/>
      <c r="AT1820" s="205" t="s">
        <v>157</v>
      </c>
      <c r="AU1820" s="205" t="s">
        <v>81</v>
      </c>
      <c r="AV1820" s="13" t="s">
        <v>81</v>
      </c>
      <c r="AW1820" s="13" t="s">
        <v>32</v>
      </c>
      <c r="AX1820" s="13" t="s">
        <v>71</v>
      </c>
      <c r="AY1820" s="205" t="s">
        <v>136</v>
      </c>
    </row>
    <row r="1821" spans="2:51" s="14" customFormat="1" ht="11.25">
      <c r="B1821" s="218"/>
      <c r="C1821" s="219"/>
      <c r="D1821" s="196" t="s">
        <v>157</v>
      </c>
      <c r="E1821" s="220" t="s">
        <v>19</v>
      </c>
      <c r="F1821" s="221" t="s">
        <v>2091</v>
      </c>
      <c r="G1821" s="219"/>
      <c r="H1821" s="220" t="s">
        <v>19</v>
      </c>
      <c r="I1821" s="222"/>
      <c r="J1821" s="219"/>
      <c r="K1821" s="219"/>
      <c r="L1821" s="223"/>
      <c r="M1821" s="224"/>
      <c r="N1821" s="225"/>
      <c r="O1821" s="225"/>
      <c r="P1821" s="225"/>
      <c r="Q1821" s="225"/>
      <c r="R1821" s="225"/>
      <c r="S1821" s="225"/>
      <c r="T1821" s="226"/>
      <c r="AT1821" s="227" t="s">
        <v>157</v>
      </c>
      <c r="AU1821" s="227" t="s">
        <v>81</v>
      </c>
      <c r="AV1821" s="14" t="s">
        <v>79</v>
      </c>
      <c r="AW1821" s="14" t="s">
        <v>32</v>
      </c>
      <c r="AX1821" s="14" t="s">
        <v>71</v>
      </c>
      <c r="AY1821" s="227" t="s">
        <v>136</v>
      </c>
    </row>
    <row r="1822" spans="2:51" s="13" customFormat="1" ht="11.25">
      <c r="B1822" s="194"/>
      <c r="C1822" s="195"/>
      <c r="D1822" s="196" t="s">
        <v>157</v>
      </c>
      <c r="E1822" s="197" t="s">
        <v>19</v>
      </c>
      <c r="F1822" s="198" t="s">
        <v>376</v>
      </c>
      <c r="G1822" s="195"/>
      <c r="H1822" s="199">
        <v>59.496000000000002</v>
      </c>
      <c r="I1822" s="200"/>
      <c r="J1822" s="195"/>
      <c r="K1822" s="195"/>
      <c r="L1822" s="201"/>
      <c r="M1822" s="202"/>
      <c r="N1822" s="203"/>
      <c r="O1822" s="203"/>
      <c r="P1822" s="203"/>
      <c r="Q1822" s="203"/>
      <c r="R1822" s="203"/>
      <c r="S1822" s="203"/>
      <c r="T1822" s="204"/>
      <c r="AT1822" s="205" t="s">
        <v>157</v>
      </c>
      <c r="AU1822" s="205" t="s">
        <v>81</v>
      </c>
      <c r="AV1822" s="13" t="s">
        <v>81</v>
      </c>
      <c r="AW1822" s="13" t="s">
        <v>32</v>
      </c>
      <c r="AX1822" s="13" t="s">
        <v>71</v>
      </c>
      <c r="AY1822" s="205" t="s">
        <v>136</v>
      </c>
    </row>
    <row r="1823" spans="2:51" s="13" customFormat="1" ht="11.25">
      <c r="B1823" s="194"/>
      <c r="C1823" s="195"/>
      <c r="D1823" s="196" t="s">
        <v>157</v>
      </c>
      <c r="E1823" s="197" t="s">
        <v>19</v>
      </c>
      <c r="F1823" s="198" t="s">
        <v>1981</v>
      </c>
      <c r="G1823" s="195"/>
      <c r="H1823" s="199">
        <v>-0.27900000000000003</v>
      </c>
      <c r="I1823" s="200"/>
      <c r="J1823" s="195"/>
      <c r="K1823" s="195"/>
      <c r="L1823" s="201"/>
      <c r="M1823" s="202"/>
      <c r="N1823" s="203"/>
      <c r="O1823" s="203"/>
      <c r="P1823" s="203"/>
      <c r="Q1823" s="203"/>
      <c r="R1823" s="203"/>
      <c r="S1823" s="203"/>
      <c r="T1823" s="204"/>
      <c r="AT1823" s="205" t="s">
        <v>157</v>
      </c>
      <c r="AU1823" s="205" t="s">
        <v>81</v>
      </c>
      <c r="AV1823" s="13" t="s">
        <v>81</v>
      </c>
      <c r="AW1823" s="13" t="s">
        <v>32</v>
      </c>
      <c r="AX1823" s="13" t="s">
        <v>71</v>
      </c>
      <c r="AY1823" s="205" t="s">
        <v>136</v>
      </c>
    </row>
    <row r="1824" spans="2:51" s="13" customFormat="1" ht="11.25">
      <c r="B1824" s="194"/>
      <c r="C1824" s="195"/>
      <c r="D1824" s="196" t="s">
        <v>157</v>
      </c>
      <c r="E1824" s="197" t="s">
        <v>19</v>
      </c>
      <c r="F1824" s="198" t="s">
        <v>348</v>
      </c>
      <c r="G1824" s="195"/>
      <c r="H1824" s="199">
        <v>1.17</v>
      </c>
      <c r="I1824" s="200"/>
      <c r="J1824" s="195"/>
      <c r="K1824" s="195"/>
      <c r="L1824" s="201"/>
      <c r="M1824" s="202"/>
      <c r="N1824" s="203"/>
      <c r="O1824" s="203"/>
      <c r="P1824" s="203"/>
      <c r="Q1824" s="203"/>
      <c r="R1824" s="203"/>
      <c r="S1824" s="203"/>
      <c r="T1824" s="204"/>
      <c r="AT1824" s="205" t="s">
        <v>157</v>
      </c>
      <c r="AU1824" s="205" t="s">
        <v>81</v>
      </c>
      <c r="AV1824" s="13" t="s">
        <v>81</v>
      </c>
      <c r="AW1824" s="13" t="s">
        <v>32</v>
      </c>
      <c r="AX1824" s="13" t="s">
        <v>71</v>
      </c>
      <c r="AY1824" s="205" t="s">
        <v>136</v>
      </c>
    </row>
    <row r="1825" spans="2:51" s="14" customFormat="1" ht="11.25">
      <c r="B1825" s="218"/>
      <c r="C1825" s="219"/>
      <c r="D1825" s="196" t="s">
        <v>157</v>
      </c>
      <c r="E1825" s="220" t="s">
        <v>19</v>
      </c>
      <c r="F1825" s="221" t="s">
        <v>2093</v>
      </c>
      <c r="G1825" s="219"/>
      <c r="H1825" s="220" t="s">
        <v>19</v>
      </c>
      <c r="I1825" s="222"/>
      <c r="J1825" s="219"/>
      <c r="K1825" s="219"/>
      <c r="L1825" s="223"/>
      <c r="M1825" s="224"/>
      <c r="N1825" s="225"/>
      <c r="O1825" s="225"/>
      <c r="P1825" s="225"/>
      <c r="Q1825" s="225"/>
      <c r="R1825" s="225"/>
      <c r="S1825" s="225"/>
      <c r="T1825" s="226"/>
      <c r="AT1825" s="227" t="s">
        <v>157</v>
      </c>
      <c r="AU1825" s="227" t="s">
        <v>81</v>
      </c>
      <c r="AV1825" s="14" t="s">
        <v>79</v>
      </c>
      <c r="AW1825" s="14" t="s">
        <v>32</v>
      </c>
      <c r="AX1825" s="14" t="s">
        <v>71</v>
      </c>
      <c r="AY1825" s="227" t="s">
        <v>136</v>
      </c>
    </row>
    <row r="1826" spans="2:51" s="13" customFormat="1" ht="11.25">
      <c r="B1826" s="194"/>
      <c r="C1826" s="195"/>
      <c r="D1826" s="196" t="s">
        <v>157</v>
      </c>
      <c r="E1826" s="197" t="s">
        <v>19</v>
      </c>
      <c r="F1826" s="198" t="s">
        <v>378</v>
      </c>
      <c r="G1826" s="195"/>
      <c r="H1826" s="199">
        <v>50.487000000000002</v>
      </c>
      <c r="I1826" s="200"/>
      <c r="J1826" s="195"/>
      <c r="K1826" s="195"/>
      <c r="L1826" s="201"/>
      <c r="M1826" s="202"/>
      <c r="N1826" s="203"/>
      <c r="O1826" s="203"/>
      <c r="P1826" s="203"/>
      <c r="Q1826" s="203"/>
      <c r="R1826" s="203"/>
      <c r="S1826" s="203"/>
      <c r="T1826" s="204"/>
      <c r="AT1826" s="205" t="s">
        <v>157</v>
      </c>
      <c r="AU1826" s="205" t="s">
        <v>81</v>
      </c>
      <c r="AV1826" s="13" t="s">
        <v>81</v>
      </c>
      <c r="AW1826" s="13" t="s">
        <v>32</v>
      </c>
      <c r="AX1826" s="13" t="s">
        <v>71</v>
      </c>
      <c r="AY1826" s="205" t="s">
        <v>136</v>
      </c>
    </row>
    <row r="1827" spans="2:51" s="14" customFormat="1" ht="11.25">
      <c r="B1827" s="218"/>
      <c r="C1827" s="219"/>
      <c r="D1827" s="196" t="s">
        <v>157</v>
      </c>
      <c r="E1827" s="220" t="s">
        <v>19</v>
      </c>
      <c r="F1827" s="221" t="s">
        <v>1982</v>
      </c>
      <c r="G1827" s="219"/>
      <c r="H1827" s="220" t="s">
        <v>19</v>
      </c>
      <c r="I1827" s="222"/>
      <c r="J1827" s="219"/>
      <c r="K1827" s="219"/>
      <c r="L1827" s="223"/>
      <c r="M1827" s="224"/>
      <c r="N1827" s="225"/>
      <c r="O1827" s="225"/>
      <c r="P1827" s="225"/>
      <c r="Q1827" s="225"/>
      <c r="R1827" s="225"/>
      <c r="S1827" s="225"/>
      <c r="T1827" s="226"/>
      <c r="AT1827" s="227" t="s">
        <v>157</v>
      </c>
      <c r="AU1827" s="227" t="s">
        <v>81</v>
      </c>
      <c r="AV1827" s="14" t="s">
        <v>79</v>
      </c>
      <c r="AW1827" s="14" t="s">
        <v>32</v>
      </c>
      <c r="AX1827" s="14" t="s">
        <v>71</v>
      </c>
      <c r="AY1827" s="227" t="s">
        <v>136</v>
      </c>
    </row>
    <row r="1828" spans="2:51" s="13" customFormat="1" ht="11.25">
      <c r="B1828" s="194"/>
      <c r="C1828" s="195"/>
      <c r="D1828" s="196" t="s">
        <v>157</v>
      </c>
      <c r="E1828" s="197" t="s">
        <v>19</v>
      </c>
      <c r="F1828" s="198" t="s">
        <v>380</v>
      </c>
      <c r="G1828" s="195"/>
      <c r="H1828" s="199">
        <v>2.67</v>
      </c>
      <c r="I1828" s="200"/>
      <c r="J1828" s="195"/>
      <c r="K1828" s="195"/>
      <c r="L1828" s="201"/>
      <c r="M1828" s="202"/>
      <c r="N1828" s="203"/>
      <c r="O1828" s="203"/>
      <c r="P1828" s="203"/>
      <c r="Q1828" s="203"/>
      <c r="R1828" s="203"/>
      <c r="S1828" s="203"/>
      <c r="T1828" s="204"/>
      <c r="AT1828" s="205" t="s">
        <v>157</v>
      </c>
      <c r="AU1828" s="205" t="s">
        <v>81</v>
      </c>
      <c r="AV1828" s="13" t="s">
        <v>81</v>
      </c>
      <c r="AW1828" s="13" t="s">
        <v>32</v>
      </c>
      <c r="AX1828" s="13" t="s">
        <v>71</v>
      </c>
      <c r="AY1828" s="205" t="s">
        <v>136</v>
      </c>
    </row>
    <row r="1829" spans="2:51" s="14" customFormat="1" ht="11.25">
      <c r="B1829" s="218"/>
      <c r="C1829" s="219"/>
      <c r="D1829" s="196" t="s">
        <v>157</v>
      </c>
      <c r="E1829" s="220" t="s">
        <v>19</v>
      </c>
      <c r="F1829" s="221" t="s">
        <v>2095</v>
      </c>
      <c r="G1829" s="219"/>
      <c r="H1829" s="220" t="s">
        <v>19</v>
      </c>
      <c r="I1829" s="222"/>
      <c r="J1829" s="219"/>
      <c r="K1829" s="219"/>
      <c r="L1829" s="223"/>
      <c r="M1829" s="224"/>
      <c r="N1829" s="225"/>
      <c r="O1829" s="225"/>
      <c r="P1829" s="225"/>
      <c r="Q1829" s="225"/>
      <c r="R1829" s="225"/>
      <c r="S1829" s="225"/>
      <c r="T1829" s="226"/>
      <c r="AT1829" s="227" t="s">
        <v>157</v>
      </c>
      <c r="AU1829" s="227" t="s">
        <v>81</v>
      </c>
      <c r="AV1829" s="14" t="s">
        <v>79</v>
      </c>
      <c r="AW1829" s="14" t="s">
        <v>32</v>
      </c>
      <c r="AX1829" s="14" t="s">
        <v>71</v>
      </c>
      <c r="AY1829" s="227" t="s">
        <v>136</v>
      </c>
    </row>
    <row r="1830" spans="2:51" s="13" customFormat="1" ht="11.25">
      <c r="B1830" s="194"/>
      <c r="C1830" s="195"/>
      <c r="D1830" s="196" t="s">
        <v>157</v>
      </c>
      <c r="E1830" s="197" t="s">
        <v>19</v>
      </c>
      <c r="F1830" s="198" t="s">
        <v>381</v>
      </c>
      <c r="G1830" s="195"/>
      <c r="H1830" s="199">
        <v>23.673999999999999</v>
      </c>
      <c r="I1830" s="200"/>
      <c r="J1830" s="195"/>
      <c r="K1830" s="195"/>
      <c r="L1830" s="201"/>
      <c r="M1830" s="202"/>
      <c r="N1830" s="203"/>
      <c r="O1830" s="203"/>
      <c r="P1830" s="203"/>
      <c r="Q1830" s="203"/>
      <c r="R1830" s="203"/>
      <c r="S1830" s="203"/>
      <c r="T1830" s="204"/>
      <c r="AT1830" s="205" t="s">
        <v>157</v>
      </c>
      <c r="AU1830" s="205" t="s">
        <v>81</v>
      </c>
      <c r="AV1830" s="13" t="s">
        <v>81</v>
      </c>
      <c r="AW1830" s="13" t="s">
        <v>32</v>
      </c>
      <c r="AX1830" s="13" t="s">
        <v>71</v>
      </c>
      <c r="AY1830" s="205" t="s">
        <v>136</v>
      </c>
    </row>
    <row r="1831" spans="2:51" s="14" customFormat="1" ht="11.25">
      <c r="B1831" s="218"/>
      <c r="C1831" s="219"/>
      <c r="D1831" s="196" t="s">
        <v>157</v>
      </c>
      <c r="E1831" s="220" t="s">
        <v>19</v>
      </c>
      <c r="F1831" s="221" t="s">
        <v>1983</v>
      </c>
      <c r="G1831" s="219"/>
      <c r="H1831" s="220" t="s">
        <v>19</v>
      </c>
      <c r="I1831" s="222"/>
      <c r="J1831" s="219"/>
      <c r="K1831" s="219"/>
      <c r="L1831" s="223"/>
      <c r="M1831" s="224"/>
      <c r="N1831" s="225"/>
      <c r="O1831" s="225"/>
      <c r="P1831" s="225"/>
      <c r="Q1831" s="225"/>
      <c r="R1831" s="225"/>
      <c r="S1831" s="225"/>
      <c r="T1831" s="226"/>
      <c r="AT1831" s="227" t="s">
        <v>157</v>
      </c>
      <c r="AU1831" s="227" t="s">
        <v>81</v>
      </c>
      <c r="AV1831" s="14" t="s">
        <v>79</v>
      </c>
      <c r="AW1831" s="14" t="s">
        <v>32</v>
      </c>
      <c r="AX1831" s="14" t="s">
        <v>71</v>
      </c>
      <c r="AY1831" s="227" t="s">
        <v>136</v>
      </c>
    </row>
    <row r="1832" spans="2:51" s="13" customFormat="1" ht="11.25">
      <c r="B1832" s="194"/>
      <c r="C1832" s="195"/>
      <c r="D1832" s="196" t="s">
        <v>157</v>
      </c>
      <c r="E1832" s="197" t="s">
        <v>19</v>
      </c>
      <c r="F1832" s="198" t="s">
        <v>383</v>
      </c>
      <c r="G1832" s="195"/>
      <c r="H1832" s="199">
        <v>1.45</v>
      </c>
      <c r="I1832" s="200"/>
      <c r="J1832" s="195"/>
      <c r="K1832" s="195"/>
      <c r="L1832" s="201"/>
      <c r="M1832" s="202"/>
      <c r="N1832" s="203"/>
      <c r="O1832" s="203"/>
      <c r="P1832" s="203"/>
      <c r="Q1832" s="203"/>
      <c r="R1832" s="203"/>
      <c r="S1832" s="203"/>
      <c r="T1832" s="204"/>
      <c r="AT1832" s="205" t="s">
        <v>157</v>
      </c>
      <c r="AU1832" s="205" t="s">
        <v>81</v>
      </c>
      <c r="AV1832" s="13" t="s">
        <v>81</v>
      </c>
      <c r="AW1832" s="13" t="s">
        <v>32</v>
      </c>
      <c r="AX1832" s="13" t="s">
        <v>71</v>
      </c>
      <c r="AY1832" s="205" t="s">
        <v>136</v>
      </c>
    </row>
    <row r="1833" spans="2:51" s="14" customFormat="1" ht="11.25">
      <c r="B1833" s="218"/>
      <c r="C1833" s="219"/>
      <c r="D1833" s="196" t="s">
        <v>157</v>
      </c>
      <c r="E1833" s="220" t="s">
        <v>19</v>
      </c>
      <c r="F1833" s="221" t="s">
        <v>2097</v>
      </c>
      <c r="G1833" s="219"/>
      <c r="H1833" s="220" t="s">
        <v>19</v>
      </c>
      <c r="I1833" s="222"/>
      <c r="J1833" s="219"/>
      <c r="K1833" s="219"/>
      <c r="L1833" s="223"/>
      <c r="M1833" s="224"/>
      <c r="N1833" s="225"/>
      <c r="O1833" s="225"/>
      <c r="P1833" s="225"/>
      <c r="Q1833" s="225"/>
      <c r="R1833" s="225"/>
      <c r="S1833" s="225"/>
      <c r="T1833" s="226"/>
      <c r="AT1833" s="227" t="s">
        <v>157</v>
      </c>
      <c r="AU1833" s="227" t="s">
        <v>81</v>
      </c>
      <c r="AV1833" s="14" t="s">
        <v>79</v>
      </c>
      <c r="AW1833" s="14" t="s">
        <v>32</v>
      </c>
      <c r="AX1833" s="14" t="s">
        <v>71</v>
      </c>
      <c r="AY1833" s="227" t="s">
        <v>136</v>
      </c>
    </row>
    <row r="1834" spans="2:51" s="13" customFormat="1" ht="22.5">
      <c r="B1834" s="194"/>
      <c r="C1834" s="195"/>
      <c r="D1834" s="196" t="s">
        <v>157</v>
      </c>
      <c r="E1834" s="197" t="s">
        <v>19</v>
      </c>
      <c r="F1834" s="198" t="s">
        <v>384</v>
      </c>
      <c r="G1834" s="195"/>
      <c r="H1834" s="199">
        <v>49.978999999999999</v>
      </c>
      <c r="I1834" s="200"/>
      <c r="J1834" s="195"/>
      <c r="K1834" s="195"/>
      <c r="L1834" s="201"/>
      <c r="M1834" s="202"/>
      <c r="N1834" s="203"/>
      <c r="O1834" s="203"/>
      <c r="P1834" s="203"/>
      <c r="Q1834" s="203"/>
      <c r="R1834" s="203"/>
      <c r="S1834" s="203"/>
      <c r="T1834" s="204"/>
      <c r="AT1834" s="205" t="s">
        <v>157</v>
      </c>
      <c r="AU1834" s="205" t="s">
        <v>81</v>
      </c>
      <c r="AV1834" s="13" t="s">
        <v>81</v>
      </c>
      <c r="AW1834" s="13" t="s">
        <v>32</v>
      </c>
      <c r="AX1834" s="13" t="s">
        <v>71</v>
      </c>
      <c r="AY1834" s="205" t="s">
        <v>136</v>
      </c>
    </row>
    <row r="1835" spans="2:51" s="14" customFormat="1" ht="11.25">
      <c r="B1835" s="218"/>
      <c r="C1835" s="219"/>
      <c r="D1835" s="196" t="s">
        <v>157</v>
      </c>
      <c r="E1835" s="220" t="s">
        <v>19</v>
      </c>
      <c r="F1835" s="221" t="s">
        <v>1984</v>
      </c>
      <c r="G1835" s="219"/>
      <c r="H1835" s="220" t="s">
        <v>19</v>
      </c>
      <c r="I1835" s="222"/>
      <c r="J1835" s="219"/>
      <c r="K1835" s="219"/>
      <c r="L1835" s="223"/>
      <c r="M1835" s="224"/>
      <c r="N1835" s="225"/>
      <c r="O1835" s="225"/>
      <c r="P1835" s="225"/>
      <c r="Q1835" s="225"/>
      <c r="R1835" s="225"/>
      <c r="S1835" s="225"/>
      <c r="T1835" s="226"/>
      <c r="AT1835" s="227" t="s">
        <v>157</v>
      </c>
      <c r="AU1835" s="227" t="s">
        <v>81</v>
      </c>
      <c r="AV1835" s="14" t="s">
        <v>79</v>
      </c>
      <c r="AW1835" s="14" t="s">
        <v>32</v>
      </c>
      <c r="AX1835" s="14" t="s">
        <v>71</v>
      </c>
      <c r="AY1835" s="227" t="s">
        <v>136</v>
      </c>
    </row>
    <row r="1836" spans="2:51" s="13" customFormat="1" ht="11.25">
      <c r="B1836" s="194"/>
      <c r="C1836" s="195"/>
      <c r="D1836" s="196" t="s">
        <v>157</v>
      </c>
      <c r="E1836" s="197" t="s">
        <v>19</v>
      </c>
      <c r="F1836" s="198" t="s">
        <v>386</v>
      </c>
      <c r="G1836" s="195"/>
      <c r="H1836" s="199">
        <v>0.99</v>
      </c>
      <c r="I1836" s="200"/>
      <c r="J1836" s="195"/>
      <c r="K1836" s="195"/>
      <c r="L1836" s="201"/>
      <c r="M1836" s="202"/>
      <c r="N1836" s="203"/>
      <c r="O1836" s="203"/>
      <c r="P1836" s="203"/>
      <c r="Q1836" s="203"/>
      <c r="R1836" s="203"/>
      <c r="S1836" s="203"/>
      <c r="T1836" s="204"/>
      <c r="AT1836" s="205" t="s">
        <v>157</v>
      </c>
      <c r="AU1836" s="205" t="s">
        <v>81</v>
      </c>
      <c r="AV1836" s="13" t="s">
        <v>81</v>
      </c>
      <c r="AW1836" s="13" t="s">
        <v>32</v>
      </c>
      <c r="AX1836" s="13" t="s">
        <v>71</v>
      </c>
      <c r="AY1836" s="205" t="s">
        <v>136</v>
      </c>
    </row>
    <row r="1837" spans="2:51" s="14" customFormat="1" ht="11.25">
      <c r="B1837" s="218"/>
      <c r="C1837" s="219"/>
      <c r="D1837" s="196" t="s">
        <v>157</v>
      </c>
      <c r="E1837" s="220" t="s">
        <v>19</v>
      </c>
      <c r="F1837" s="221" t="s">
        <v>2099</v>
      </c>
      <c r="G1837" s="219"/>
      <c r="H1837" s="220" t="s">
        <v>19</v>
      </c>
      <c r="I1837" s="222"/>
      <c r="J1837" s="219"/>
      <c r="K1837" s="219"/>
      <c r="L1837" s="223"/>
      <c r="M1837" s="224"/>
      <c r="N1837" s="225"/>
      <c r="O1837" s="225"/>
      <c r="P1837" s="225"/>
      <c r="Q1837" s="225"/>
      <c r="R1837" s="225"/>
      <c r="S1837" s="225"/>
      <c r="T1837" s="226"/>
      <c r="AT1837" s="227" t="s">
        <v>157</v>
      </c>
      <c r="AU1837" s="227" t="s">
        <v>81</v>
      </c>
      <c r="AV1837" s="14" t="s">
        <v>79</v>
      </c>
      <c r="AW1837" s="14" t="s">
        <v>32</v>
      </c>
      <c r="AX1837" s="14" t="s">
        <v>71</v>
      </c>
      <c r="AY1837" s="227" t="s">
        <v>136</v>
      </c>
    </row>
    <row r="1838" spans="2:51" s="13" customFormat="1" ht="11.25">
      <c r="B1838" s="194"/>
      <c r="C1838" s="195"/>
      <c r="D1838" s="196" t="s">
        <v>157</v>
      </c>
      <c r="E1838" s="197" t="s">
        <v>19</v>
      </c>
      <c r="F1838" s="198" t="s">
        <v>387</v>
      </c>
      <c r="G1838" s="195"/>
      <c r="H1838" s="199">
        <v>39.753999999999998</v>
      </c>
      <c r="I1838" s="200"/>
      <c r="J1838" s="195"/>
      <c r="K1838" s="195"/>
      <c r="L1838" s="201"/>
      <c r="M1838" s="202"/>
      <c r="N1838" s="203"/>
      <c r="O1838" s="203"/>
      <c r="P1838" s="203"/>
      <c r="Q1838" s="203"/>
      <c r="R1838" s="203"/>
      <c r="S1838" s="203"/>
      <c r="T1838" s="204"/>
      <c r="AT1838" s="205" t="s">
        <v>157</v>
      </c>
      <c r="AU1838" s="205" t="s">
        <v>81</v>
      </c>
      <c r="AV1838" s="13" t="s">
        <v>81</v>
      </c>
      <c r="AW1838" s="13" t="s">
        <v>32</v>
      </c>
      <c r="AX1838" s="13" t="s">
        <v>71</v>
      </c>
      <c r="AY1838" s="205" t="s">
        <v>136</v>
      </c>
    </row>
    <row r="1839" spans="2:51" s="13" customFormat="1" ht="11.25">
      <c r="B1839" s="194"/>
      <c r="C1839" s="195"/>
      <c r="D1839" s="196" t="s">
        <v>157</v>
      </c>
      <c r="E1839" s="197" t="s">
        <v>19</v>
      </c>
      <c r="F1839" s="198" t="s">
        <v>1985</v>
      </c>
      <c r="G1839" s="195"/>
      <c r="H1839" s="199">
        <v>-0.56299999999999994</v>
      </c>
      <c r="I1839" s="200"/>
      <c r="J1839" s="195"/>
      <c r="K1839" s="195"/>
      <c r="L1839" s="201"/>
      <c r="M1839" s="202"/>
      <c r="N1839" s="203"/>
      <c r="O1839" s="203"/>
      <c r="P1839" s="203"/>
      <c r="Q1839" s="203"/>
      <c r="R1839" s="203"/>
      <c r="S1839" s="203"/>
      <c r="T1839" s="204"/>
      <c r="AT1839" s="205" t="s">
        <v>157</v>
      </c>
      <c r="AU1839" s="205" t="s">
        <v>81</v>
      </c>
      <c r="AV1839" s="13" t="s">
        <v>81</v>
      </c>
      <c r="AW1839" s="13" t="s">
        <v>32</v>
      </c>
      <c r="AX1839" s="13" t="s">
        <v>71</v>
      </c>
      <c r="AY1839" s="205" t="s">
        <v>136</v>
      </c>
    </row>
    <row r="1840" spans="2:51" s="13" customFormat="1" ht="11.25">
      <c r="B1840" s="194"/>
      <c r="C1840" s="195"/>
      <c r="D1840" s="196" t="s">
        <v>157</v>
      </c>
      <c r="E1840" s="197" t="s">
        <v>19</v>
      </c>
      <c r="F1840" s="198" t="s">
        <v>389</v>
      </c>
      <c r="G1840" s="195"/>
      <c r="H1840" s="199">
        <v>1.89</v>
      </c>
      <c r="I1840" s="200"/>
      <c r="J1840" s="195"/>
      <c r="K1840" s="195"/>
      <c r="L1840" s="201"/>
      <c r="M1840" s="202"/>
      <c r="N1840" s="203"/>
      <c r="O1840" s="203"/>
      <c r="P1840" s="203"/>
      <c r="Q1840" s="203"/>
      <c r="R1840" s="203"/>
      <c r="S1840" s="203"/>
      <c r="T1840" s="204"/>
      <c r="AT1840" s="205" t="s">
        <v>157</v>
      </c>
      <c r="AU1840" s="205" t="s">
        <v>81</v>
      </c>
      <c r="AV1840" s="13" t="s">
        <v>81</v>
      </c>
      <c r="AW1840" s="13" t="s">
        <v>32</v>
      </c>
      <c r="AX1840" s="13" t="s">
        <v>71</v>
      </c>
      <c r="AY1840" s="205" t="s">
        <v>136</v>
      </c>
    </row>
    <row r="1841" spans="2:51" s="14" customFormat="1" ht="11.25">
      <c r="B1841" s="218"/>
      <c r="C1841" s="219"/>
      <c r="D1841" s="196" t="s">
        <v>157</v>
      </c>
      <c r="E1841" s="220" t="s">
        <v>19</v>
      </c>
      <c r="F1841" s="221" t="s">
        <v>2101</v>
      </c>
      <c r="G1841" s="219"/>
      <c r="H1841" s="220" t="s">
        <v>19</v>
      </c>
      <c r="I1841" s="222"/>
      <c r="J1841" s="219"/>
      <c r="K1841" s="219"/>
      <c r="L1841" s="223"/>
      <c r="M1841" s="224"/>
      <c r="N1841" s="225"/>
      <c r="O1841" s="225"/>
      <c r="P1841" s="225"/>
      <c r="Q1841" s="225"/>
      <c r="R1841" s="225"/>
      <c r="S1841" s="225"/>
      <c r="T1841" s="226"/>
      <c r="AT1841" s="227" t="s">
        <v>157</v>
      </c>
      <c r="AU1841" s="227" t="s">
        <v>81</v>
      </c>
      <c r="AV1841" s="14" t="s">
        <v>79</v>
      </c>
      <c r="AW1841" s="14" t="s">
        <v>32</v>
      </c>
      <c r="AX1841" s="14" t="s">
        <v>71</v>
      </c>
      <c r="AY1841" s="227" t="s">
        <v>136</v>
      </c>
    </row>
    <row r="1842" spans="2:51" s="13" customFormat="1" ht="11.25">
      <c r="B1842" s="194"/>
      <c r="C1842" s="195"/>
      <c r="D1842" s="196" t="s">
        <v>157</v>
      </c>
      <c r="E1842" s="197" t="s">
        <v>19</v>
      </c>
      <c r="F1842" s="198" t="s">
        <v>390</v>
      </c>
      <c r="G1842" s="195"/>
      <c r="H1842" s="199">
        <v>37.895000000000003</v>
      </c>
      <c r="I1842" s="200"/>
      <c r="J1842" s="195"/>
      <c r="K1842" s="195"/>
      <c r="L1842" s="201"/>
      <c r="M1842" s="202"/>
      <c r="N1842" s="203"/>
      <c r="O1842" s="203"/>
      <c r="P1842" s="203"/>
      <c r="Q1842" s="203"/>
      <c r="R1842" s="203"/>
      <c r="S1842" s="203"/>
      <c r="T1842" s="204"/>
      <c r="AT1842" s="205" t="s">
        <v>157</v>
      </c>
      <c r="AU1842" s="205" t="s">
        <v>81</v>
      </c>
      <c r="AV1842" s="13" t="s">
        <v>81</v>
      </c>
      <c r="AW1842" s="13" t="s">
        <v>32</v>
      </c>
      <c r="AX1842" s="13" t="s">
        <v>71</v>
      </c>
      <c r="AY1842" s="205" t="s">
        <v>136</v>
      </c>
    </row>
    <row r="1843" spans="2:51" s="14" customFormat="1" ht="11.25">
      <c r="B1843" s="218"/>
      <c r="C1843" s="219"/>
      <c r="D1843" s="196" t="s">
        <v>157</v>
      </c>
      <c r="E1843" s="220" t="s">
        <v>19</v>
      </c>
      <c r="F1843" s="221" t="s">
        <v>1986</v>
      </c>
      <c r="G1843" s="219"/>
      <c r="H1843" s="220" t="s">
        <v>19</v>
      </c>
      <c r="I1843" s="222"/>
      <c r="J1843" s="219"/>
      <c r="K1843" s="219"/>
      <c r="L1843" s="223"/>
      <c r="M1843" s="224"/>
      <c r="N1843" s="225"/>
      <c r="O1843" s="225"/>
      <c r="P1843" s="225"/>
      <c r="Q1843" s="225"/>
      <c r="R1843" s="225"/>
      <c r="S1843" s="225"/>
      <c r="T1843" s="226"/>
      <c r="AT1843" s="227" t="s">
        <v>157</v>
      </c>
      <c r="AU1843" s="227" t="s">
        <v>81</v>
      </c>
      <c r="AV1843" s="14" t="s">
        <v>79</v>
      </c>
      <c r="AW1843" s="14" t="s">
        <v>32</v>
      </c>
      <c r="AX1843" s="14" t="s">
        <v>71</v>
      </c>
      <c r="AY1843" s="227" t="s">
        <v>136</v>
      </c>
    </row>
    <row r="1844" spans="2:51" s="13" customFormat="1" ht="11.25">
      <c r="B1844" s="194"/>
      <c r="C1844" s="195"/>
      <c r="D1844" s="196" t="s">
        <v>157</v>
      </c>
      <c r="E1844" s="197" t="s">
        <v>19</v>
      </c>
      <c r="F1844" s="198" t="s">
        <v>392</v>
      </c>
      <c r="G1844" s="195"/>
      <c r="H1844" s="199">
        <v>0.9</v>
      </c>
      <c r="I1844" s="200"/>
      <c r="J1844" s="195"/>
      <c r="K1844" s="195"/>
      <c r="L1844" s="201"/>
      <c r="M1844" s="202"/>
      <c r="N1844" s="203"/>
      <c r="O1844" s="203"/>
      <c r="P1844" s="203"/>
      <c r="Q1844" s="203"/>
      <c r="R1844" s="203"/>
      <c r="S1844" s="203"/>
      <c r="T1844" s="204"/>
      <c r="AT1844" s="205" t="s">
        <v>157</v>
      </c>
      <c r="AU1844" s="205" t="s">
        <v>81</v>
      </c>
      <c r="AV1844" s="13" t="s">
        <v>81</v>
      </c>
      <c r="AW1844" s="13" t="s">
        <v>32</v>
      </c>
      <c r="AX1844" s="13" t="s">
        <v>71</v>
      </c>
      <c r="AY1844" s="205" t="s">
        <v>136</v>
      </c>
    </row>
    <row r="1845" spans="2:51" s="14" customFormat="1" ht="11.25">
      <c r="B1845" s="218"/>
      <c r="C1845" s="219"/>
      <c r="D1845" s="196" t="s">
        <v>157</v>
      </c>
      <c r="E1845" s="220" t="s">
        <v>19</v>
      </c>
      <c r="F1845" s="221" t="s">
        <v>2103</v>
      </c>
      <c r="G1845" s="219"/>
      <c r="H1845" s="220" t="s">
        <v>19</v>
      </c>
      <c r="I1845" s="222"/>
      <c r="J1845" s="219"/>
      <c r="K1845" s="219"/>
      <c r="L1845" s="223"/>
      <c r="M1845" s="224"/>
      <c r="N1845" s="225"/>
      <c r="O1845" s="225"/>
      <c r="P1845" s="225"/>
      <c r="Q1845" s="225"/>
      <c r="R1845" s="225"/>
      <c r="S1845" s="225"/>
      <c r="T1845" s="226"/>
      <c r="AT1845" s="227" t="s">
        <v>157</v>
      </c>
      <c r="AU1845" s="227" t="s">
        <v>81</v>
      </c>
      <c r="AV1845" s="14" t="s">
        <v>79</v>
      </c>
      <c r="AW1845" s="14" t="s">
        <v>32</v>
      </c>
      <c r="AX1845" s="14" t="s">
        <v>71</v>
      </c>
      <c r="AY1845" s="227" t="s">
        <v>136</v>
      </c>
    </row>
    <row r="1846" spans="2:51" s="13" customFormat="1" ht="11.25">
      <c r="B1846" s="194"/>
      <c r="C1846" s="195"/>
      <c r="D1846" s="196" t="s">
        <v>157</v>
      </c>
      <c r="E1846" s="197" t="s">
        <v>19</v>
      </c>
      <c r="F1846" s="198" t="s">
        <v>393</v>
      </c>
      <c r="G1846" s="195"/>
      <c r="H1846" s="199">
        <v>46.305999999999997</v>
      </c>
      <c r="I1846" s="200"/>
      <c r="J1846" s="195"/>
      <c r="K1846" s="195"/>
      <c r="L1846" s="201"/>
      <c r="M1846" s="202"/>
      <c r="N1846" s="203"/>
      <c r="O1846" s="203"/>
      <c r="P1846" s="203"/>
      <c r="Q1846" s="203"/>
      <c r="R1846" s="203"/>
      <c r="S1846" s="203"/>
      <c r="T1846" s="204"/>
      <c r="AT1846" s="205" t="s">
        <v>157</v>
      </c>
      <c r="AU1846" s="205" t="s">
        <v>81</v>
      </c>
      <c r="AV1846" s="13" t="s">
        <v>81</v>
      </c>
      <c r="AW1846" s="13" t="s">
        <v>32</v>
      </c>
      <c r="AX1846" s="13" t="s">
        <v>71</v>
      </c>
      <c r="AY1846" s="205" t="s">
        <v>136</v>
      </c>
    </row>
    <row r="1847" spans="2:51" s="13" customFormat="1" ht="11.25">
      <c r="B1847" s="194"/>
      <c r="C1847" s="195"/>
      <c r="D1847" s="196" t="s">
        <v>157</v>
      </c>
      <c r="E1847" s="197" t="s">
        <v>19</v>
      </c>
      <c r="F1847" s="198" t="s">
        <v>394</v>
      </c>
      <c r="G1847" s="195"/>
      <c r="H1847" s="199">
        <v>-4.7489999999999997</v>
      </c>
      <c r="I1847" s="200"/>
      <c r="J1847" s="195"/>
      <c r="K1847" s="195"/>
      <c r="L1847" s="201"/>
      <c r="M1847" s="202"/>
      <c r="N1847" s="203"/>
      <c r="O1847" s="203"/>
      <c r="P1847" s="203"/>
      <c r="Q1847" s="203"/>
      <c r="R1847" s="203"/>
      <c r="S1847" s="203"/>
      <c r="T1847" s="204"/>
      <c r="AT1847" s="205" t="s">
        <v>157</v>
      </c>
      <c r="AU1847" s="205" t="s">
        <v>81</v>
      </c>
      <c r="AV1847" s="13" t="s">
        <v>81</v>
      </c>
      <c r="AW1847" s="13" t="s">
        <v>32</v>
      </c>
      <c r="AX1847" s="13" t="s">
        <v>71</v>
      </c>
      <c r="AY1847" s="205" t="s">
        <v>136</v>
      </c>
    </row>
    <row r="1848" spans="2:51" s="13" customFormat="1" ht="11.25">
      <c r="B1848" s="194"/>
      <c r="C1848" s="195"/>
      <c r="D1848" s="196" t="s">
        <v>157</v>
      </c>
      <c r="E1848" s="197" t="s">
        <v>19</v>
      </c>
      <c r="F1848" s="198" t="s">
        <v>395</v>
      </c>
      <c r="G1848" s="195"/>
      <c r="H1848" s="199">
        <v>1.21</v>
      </c>
      <c r="I1848" s="200"/>
      <c r="J1848" s="195"/>
      <c r="K1848" s="195"/>
      <c r="L1848" s="201"/>
      <c r="M1848" s="202"/>
      <c r="N1848" s="203"/>
      <c r="O1848" s="203"/>
      <c r="P1848" s="203"/>
      <c r="Q1848" s="203"/>
      <c r="R1848" s="203"/>
      <c r="S1848" s="203"/>
      <c r="T1848" s="204"/>
      <c r="AT1848" s="205" t="s">
        <v>157</v>
      </c>
      <c r="AU1848" s="205" t="s">
        <v>81</v>
      </c>
      <c r="AV1848" s="13" t="s">
        <v>81</v>
      </c>
      <c r="AW1848" s="13" t="s">
        <v>32</v>
      </c>
      <c r="AX1848" s="13" t="s">
        <v>71</v>
      </c>
      <c r="AY1848" s="205" t="s">
        <v>136</v>
      </c>
    </row>
    <row r="1849" spans="2:51" s="14" customFormat="1" ht="11.25">
      <c r="B1849" s="218"/>
      <c r="C1849" s="219"/>
      <c r="D1849" s="196" t="s">
        <v>157</v>
      </c>
      <c r="E1849" s="220" t="s">
        <v>19</v>
      </c>
      <c r="F1849" s="221" t="s">
        <v>2105</v>
      </c>
      <c r="G1849" s="219"/>
      <c r="H1849" s="220" t="s">
        <v>19</v>
      </c>
      <c r="I1849" s="222"/>
      <c r="J1849" s="219"/>
      <c r="K1849" s="219"/>
      <c r="L1849" s="223"/>
      <c r="M1849" s="224"/>
      <c r="N1849" s="225"/>
      <c r="O1849" s="225"/>
      <c r="P1849" s="225"/>
      <c r="Q1849" s="225"/>
      <c r="R1849" s="225"/>
      <c r="S1849" s="225"/>
      <c r="T1849" s="226"/>
      <c r="AT1849" s="227" t="s">
        <v>157</v>
      </c>
      <c r="AU1849" s="227" t="s">
        <v>81</v>
      </c>
      <c r="AV1849" s="14" t="s">
        <v>79</v>
      </c>
      <c r="AW1849" s="14" t="s">
        <v>32</v>
      </c>
      <c r="AX1849" s="14" t="s">
        <v>71</v>
      </c>
      <c r="AY1849" s="227" t="s">
        <v>136</v>
      </c>
    </row>
    <row r="1850" spans="2:51" s="13" customFormat="1" ht="11.25">
      <c r="B1850" s="194"/>
      <c r="C1850" s="195"/>
      <c r="D1850" s="196" t="s">
        <v>157</v>
      </c>
      <c r="E1850" s="197" t="s">
        <v>19</v>
      </c>
      <c r="F1850" s="198" t="s">
        <v>396</v>
      </c>
      <c r="G1850" s="195"/>
      <c r="H1850" s="199">
        <v>28.585000000000001</v>
      </c>
      <c r="I1850" s="200"/>
      <c r="J1850" s="195"/>
      <c r="K1850" s="195"/>
      <c r="L1850" s="201"/>
      <c r="M1850" s="202"/>
      <c r="N1850" s="203"/>
      <c r="O1850" s="203"/>
      <c r="P1850" s="203"/>
      <c r="Q1850" s="203"/>
      <c r="R1850" s="203"/>
      <c r="S1850" s="203"/>
      <c r="T1850" s="204"/>
      <c r="AT1850" s="205" t="s">
        <v>157</v>
      </c>
      <c r="AU1850" s="205" t="s">
        <v>81</v>
      </c>
      <c r="AV1850" s="13" t="s">
        <v>81</v>
      </c>
      <c r="AW1850" s="13" t="s">
        <v>32</v>
      </c>
      <c r="AX1850" s="13" t="s">
        <v>71</v>
      </c>
      <c r="AY1850" s="205" t="s">
        <v>136</v>
      </c>
    </row>
    <row r="1851" spans="2:51" s="14" customFormat="1" ht="11.25">
      <c r="B1851" s="218"/>
      <c r="C1851" s="219"/>
      <c r="D1851" s="196" t="s">
        <v>157</v>
      </c>
      <c r="E1851" s="220" t="s">
        <v>19</v>
      </c>
      <c r="F1851" s="221" t="s">
        <v>1949</v>
      </c>
      <c r="G1851" s="219"/>
      <c r="H1851" s="220" t="s">
        <v>19</v>
      </c>
      <c r="I1851" s="222"/>
      <c r="J1851" s="219"/>
      <c r="K1851" s="219"/>
      <c r="L1851" s="223"/>
      <c r="M1851" s="224"/>
      <c r="N1851" s="225"/>
      <c r="O1851" s="225"/>
      <c r="P1851" s="225"/>
      <c r="Q1851" s="225"/>
      <c r="R1851" s="225"/>
      <c r="S1851" s="225"/>
      <c r="T1851" s="226"/>
      <c r="AT1851" s="227" t="s">
        <v>157</v>
      </c>
      <c r="AU1851" s="227" t="s">
        <v>81</v>
      </c>
      <c r="AV1851" s="14" t="s">
        <v>79</v>
      </c>
      <c r="AW1851" s="14" t="s">
        <v>32</v>
      </c>
      <c r="AX1851" s="14" t="s">
        <v>71</v>
      </c>
      <c r="AY1851" s="227" t="s">
        <v>136</v>
      </c>
    </row>
    <row r="1852" spans="2:51" s="13" customFormat="1" ht="11.25">
      <c r="B1852" s="194"/>
      <c r="C1852" s="195"/>
      <c r="D1852" s="196" t="s">
        <v>157</v>
      </c>
      <c r="E1852" s="197" t="s">
        <v>19</v>
      </c>
      <c r="F1852" s="198" t="s">
        <v>289</v>
      </c>
      <c r="G1852" s="195"/>
      <c r="H1852" s="199">
        <v>0</v>
      </c>
      <c r="I1852" s="200"/>
      <c r="J1852" s="195"/>
      <c r="K1852" s="195"/>
      <c r="L1852" s="201"/>
      <c r="M1852" s="202"/>
      <c r="N1852" s="203"/>
      <c r="O1852" s="203"/>
      <c r="P1852" s="203"/>
      <c r="Q1852" s="203"/>
      <c r="R1852" s="203"/>
      <c r="S1852" s="203"/>
      <c r="T1852" s="204"/>
      <c r="AT1852" s="205" t="s">
        <v>157</v>
      </c>
      <c r="AU1852" s="205" t="s">
        <v>81</v>
      </c>
      <c r="AV1852" s="13" t="s">
        <v>81</v>
      </c>
      <c r="AW1852" s="13" t="s">
        <v>32</v>
      </c>
      <c r="AX1852" s="13" t="s">
        <v>71</v>
      </c>
      <c r="AY1852" s="205" t="s">
        <v>136</v>
      </c>
    </row>
    <row r="1853" spans="2:51" s="14" customFormat="1" ht="11.25">
      <c r="B1853" s="218"/>
      <c r="C1853" s="219"/>
      <c r="D1853" s="196" t="s">
        <v>157</v>
      </c>
      <c r="E1853" s="220" t="s">
        <v>19</v>
      </c>
      <c r="F1853" s="221" t="s">
        <v>2107</v>
      </c>
      <c r="G1853" s="219"/>
      <c r="H1853" s="220" t="s">
        <v>19</v>
      </c>
      <c r="I1853" s="222"/>
      <c r="J1853" s="219"/>
      <c r="K1853" s="219"/>
      <c r="L1853" s="223"/>
      <c r="M1853" s="224"/>
      <c r="N1853" s="225"/>
      <c r="O1853" s="225"/>
      <c r="P1853" s="225"/>
      <c r="Q1853" s="225"/>
      <c r="R1853" s="225"/>
      <c r="S1853" s="225"/>
      <c r="T1853" s="226"/>
      <c r="AT1853" s="227" t="s">
        <v>157</v>
      </c>
      <c r="AU1853" s="227" t="s">
        <v>81</v>
      </c>
      <c r="AV1853" s="14" t="s">
        <v>79</v>
      </c>
      <c r="AW1853" s="14" t="s">
        <v>32</v>
      </c>
      <c r="AX1853" s="14" t="s">
        <v>71</v>
      </c>
      <c r="AY1853" s="227" t="s">
        <v>136</v>
      </c>
    </row>
    <row r="1854" spans="2:51" s="13" customFormat="1" ht="11.25">
      <c r="B1854" s="194"/>
      <c r="C1854" s="195"/>
      <c r="D1854" s="196" t="s">
        <v>157</v>
      </c>
      <c r="E1854" s="197" t="s">
        <v>19</v>
      </c>
      <c r="F1854" s="198" t="s">
        <v>397</v>
      </c>
      <c r="G1854" s="195"/>
      <c r="H1854" s="199">
        <v>29.350999999999999</v>
      </c>
      <c r="I1854" s="200"/>
      <c r="J1854" s="195"/>
      <c r="K1854" s="195"/>
      <c r="L1854" s="201"/>
      <c r="M1854" s="202"/>
      <c r="N1854" s="203"/>
      <c r="O1854" s="203"/>
      <c r="P1854" s="203"/>
      <c r="Q1854" s="203"/>
      <c r="R1854" s="203"/>
      <c r="S1854" s="203"/>
      <c r="T1854" s="204"/>
      <c r="AT1854" s="205" t="s">
        <v>157</v>
      </c>
      <c r="AU1854" s="205" t="s">
        <v>81</v>
      </c>
      <c r="AV1854" s="13" t="s">
        <v>81</v>
      </c>
      <c r="AW1854" s="13" t="s">
        <v>32</v>
      </c>
      <c r="AX1854" s="13" t="s">
        <v>71</v>
      </c>
      <c r="AY1854" s="205" t="s">
        <v>136</v>
      </c>
    </row>
    <row r="1855" spans="2:51" s="14" customFormat="1" ht="11.25">
      <c r="B1855" s="218"/>
      <c r="C1855" s="219"/>
      <c r="D1855" s="196" t="s">
        <v>157</v>
      </c>
      <c r="E1855" s="220" t="s">
        <v>19</v>
      </c>
      <c r="F1855" s="221" t="s">
        <v>1954</v>
      </c>
      <c r="G1855" s="219"/>
      <c r="H1855" s="220" t="s">
        <v>19</v>
      </c>
      <c r="I1855" s="222"/>
      <c r="J1855" s="219"/>
      <c r="K1855" s="219"/>
      <c r="L1855" s="223"/>
      <c r="M1855" s="224"/>
      <c r="N1855" s="225"/>
      <c r="O1855" s="225"/>
      <c r="P1855" s="225"/>
      <c r="Q1855" s="225"/>
      <c r="R1855" s="225"/>
      <c r="S1855" s="225"/>
      <c r="T1855" s="226"/>
      <c r="AT1855" s="227" t="s">
        <v>157</v>
      </c>
      <c r="AU1855" s="227" t="s">
        <v>81</v>
      </c>
      <c r="AV1855" s="14" t="s">
        <v>79</v>
      </c>
      <c r="AW1855" s="14" t="s">
        <v>32</v>
      </c>
      <c r="AX1855" s="14" t="s">
        <v>71</v>
      </c>
      <c r="AY1855" s="227" t="s">
        <v>136</v>
      </c>
    </row>
    <row r="1856" spans="2:51" s="13" customFormat="1" ht="11.25">
      <c r="B1856" s="194"/>
      <c r="C1856" s="195"/>
      <c r="D1856" s="196" t="s">
        <v>157</v>
      </c>
      <c r="E1856" s="197" t="s">
        <v>19</v>
      </c>
      <c r="F1856" s="198" t="s">
        <v>289</v>
      </c>
      <c r="G1856" s="195"/>
      <c r="H1856" s="199">
        <v>0</v>
      </c>
      <c r="I1856" s="200"/>
      <c r="J1856" s="195"/>
      <c r="K1856" s="195"/>
      <c r="L1856" s="201"/>
      <c r="M1856" s="202"/>
      <c r="N1856" s="203"/>
      <c r="O1856" s="203"/>
      <c r="P1856" s="203"/>
      <c r="Q1856" s="203"/>
      <c r="R1856" s="203"/>
      <c r="S1856" s="203"/>
      <c r="T1856" s="204"/>
      <c r="AT1856" s="205" t="s">
        <v>157</v>
      </c>
      <c r="AU1856" s="205" t="s">
        <v>81</v>
      </c>
      <c r="AV1856" s="13" t="s">
        <v>81</v>
      </c>
      <c r="AW1856" s="13" t="s">
        <v>32</v>
      </c>
      <c r="AX1856" s="13" t="s">
        <v>71</v>
      </c>
      <c r="AY1856" s="205" t="s">
        <v>136</v>
      </c>
    </row>
    <row r="1857" spans="2:51" s="14" customFormat="1" ht="11.25">
      <c r="B1857" s="218"/>
      <c r="C1857" s="219"/>
      <c r="D1857" s="196" t="s">
        <v>157</v>
      </c>
      <c r="E1857" s="220" t="s">
        <v>19</v>
      </c>
      <c r="F1857" s="221" t="s">
        <v>2109</v>
      </c>
      <c r="G1857" s="219"/>
      <c r="H1857" s="220" t="s">
        <v>19</v>
      </c>
      <c r="I1857" s="222"/>
      <c r="J1857" s="219"/>
      <c r="K1857" s="219"/>
      <c r="L1857" s="223"/>
      <c r="M1857" s="224"/>
      <c r="N1857" s="225"/>
      <c r="O1857" s="225"/>
      <c r="P1857" s="225"/>
      <c r="Q1857" s="225"/>
      <c r="R1857" s="225"/>
      <c r="S1857" s="225"/>
      <c r="T1857" s="226"/>
      <c r="AT1857" s="227" t="s">
        <v>157</v>
      </c>
      <c r="AU1857" s="227" t="s">
        <v>81</v>
      </c>
      <c r="AV1857" s="14" t="s">
        <v>79</v>
      </c>
      <c r="AW1857" s="14" t="s">
        <v>32</v>
      </c>
      <c r="AX1857" s="14" t="s">
        <v>71</v>
      </c>
      <c r="AY1857" s="227" t="s">
        <v>136</v>
      </c>
    </row>
    <row r="1858" spans="2:51" s="13" customFormat="1" ht="11.25">
      <c r="B1858" s="194"/>
      <c r="C1858" s="195"/>
      <c r="D1858" s="196" t="s">
        <v>157</v>
      </c>
      <c r="E1858" s="197" t="s">
        <v>19</v>
      </c>
      <c r="F1858" s="198" t="s">
        <v>399</v>
      </c>
      <c r="G1858" s="195"/>
      <c r="H1858" s="199">
        <v>123.96599999999999</v>
      </c>
      <c r="I1858" s="200"/>
      <c r="J1858" s="195"/>
      <c r="K1858" s="195"/>
      <c r="L1858" s="201"/>
      <c r="M1858" s="202"/>
      <c r="N1858" s="203"/>
      <c r="O1858" s="203"/>
      <c r="P1858" s="203"/>
      <c r="Q1858" s="203"/>
      <c r="R1858" s="203"/>
      <c r="S1858" s="203"/>
      <c r="T1858" s="204"/>
      <c r="AT1858" s="205" t="s">
        <v>157</v>
      </c>
      <c r="AU1858" s="205" t="s">
        <v>81</v>
      </c>
      <c r="AV1858" s="13" t="s">
        <v>81</v>
      </c>
      <c r="AW1858" s="13" t="s">
        <v>32</v>
      </c>
      <c r="AX1858" s="13" t="s">
        <v>71</v>
      </c>
      <c r="AY1858" s="205" t="s">
        <v>136</v>
      </c>
    </row>
    <row r="1859" spans="2:51" s="13" customFormat="1" ht="22.5">
      <c r="B1859" s="194"/>
      <c r="C1859" s="195"/>
      <c r="D1859" s="196" t="s">
        <v>157</v>
      </c>
      <c r="E1859" s="197" t="s">
        <v>19</v>
      </c>
      <c r="F1859" s="198" t="s">
        <v>1987</v>
      </c>
      <c r="G1859" s="195"/>
      <c r="H1859" s="199">
        <v>-18.744</v>
      </c>
      <c r="I1859" s="200"/>
      <c r="J1859" s="195"/>
      <c r="K1859" s="195"/>
      <c r="L1859" s="201"/>
      <c r="M1859" s="202"/>
      <c r="N1859" s="203"/>
      <c r="O1859" s="203"/>
      <c r="P1859" s="203"/>
      <c r="Q1859" s="203"/>
      <c r="R1859" s="203"/>
      <c r="S1859" s="203"/>
      <c r="T1859" s="204"/>
      <c r="AT1859" s="205" t="s">
        <v>157</v>
      </c>
      <c r="AU1859" s="205" t="s">
        <v>81</v>
      </c>
      <c r="AV1859" s="13" t="s">
        <v>81</v>
      </c>
      <c r="AW1859" s="13" t="s">
        <v>32</v>
      </c>
      <c r="AX1859" s="13" t="s">
        <v>71</v>
      </c>
      <c r="AY1859" s="205" t="s">
        <v>136</v>
      </c>
    </row>
    <row r="1860" spans="2:51" s="13" customFormat="1" ht="11.25">
      <c r="B1860" s="194"/>
      <c r="C1860" s="195"/>
      <c r="D1860" s="196" t="s">
        <v>157</v>
      </c>
      <c r="E1860" s="197" t="s">
        <v>19</v>
      </c>
      <c r="F1860" s="198" t="s">
        <v>401</v>
      </c>
      <c r="G1860" s="195"/>
      <c r="H1860" s="199">
        <v>9.2799999999999994</v>
      </c>
      <c r="I1860" s="200"/>
      <c r="J1860" s="195"/>
      <c r="K1860" s="195"/>
      <c r="L1860" s="201"/>
      <c r="M1860" s="202"/>
      <c r="N1860" s="203"/>
      <c r="O1860" s="203"/>
      <c r="P1860" s="203"/>
      <c r="Q1860" s="203"/>
      <c r="R1860" s="203"/>
      <c r="S1860" s="203"/>
      <c r="T1860" s="204"/>
      <c r="AT1860" s="205" t="s">
        <v>157</v>
      </c>
      <c r="AU1860" s="205" t="s">
        <v>81</v>
      </c>
      <c r="AV1860" s="13" t="s">
        <v>81</v>
      </c>
      <c r="AW1860" s="13" t="s">
        <v>32</v>
      </c>
      <c r="AX1860" s="13" t="s">
        <v>71</v>
      </c>
      <c r="AY1860" s="205" t="s">
        <v>136</v>
      </c>
    </row>
    <row r="1861" spans="2:51" s="14" customFormat="1" ht="11.25">
      <c r="B1861" s="218"/>
      <c r="C1861" s="219"/>
      <c r="D1861" s="196" t="s">
        <v>157</v>
      </c>
      <c r="E1861" s="220" t="s">
        <v>19</v>
      </c>
      <c r="F1861" s="221" t="s">
        <v>2111</v>
      </c>
      <c r="G1861" s="219"/>
      <c r="H1861" s="220" t="s">
        <v>19</v>
      </c>
      <c r="I1861" s="222"/>
      <c r="J1861" s="219"/>
      <c r="K1861" s="219"/>
      <c r="L1861" s="223"/>
      <c r="M1861" s="224"/>
      <c r="N1861" s="225"/>
      <c r="O1861" s="225"/>
      <c r="P1861" s="225"/>
      <c r="Q1861" s="225"/>
      <c r="R1861" s="225"/>
      <c r="S1861" s="225"/>
      <c r="T1861" s="226"/>
      <c r="AT1861" s="227" t="s">
        <v>157</v>
      </c>
      <c r="AU1861" s="227" t="s">
        <v>81</v>
      </c>
      <c r="AV1861" s="14" t="s">
        <v>79</v>
      </c>
      <c r="AW1861" s="14" t="s">
        <v>32</v>
      </c>
      <c r="AX1861" s="14" t="s">
        <v>71</v>
      </c>
      <c r="AY1861" s="227" t="s">
        <v>136</v>
      </c>
    </row>
    <row r="1862" spans="2:51" s="14" customFormat="1" ht="11.25">
      <c r="B1862" s="218"/>
      <c r="C1862" s="219"/>
      <c r="D1862" s="196" t="s">
        <v>157</v>
      </c>
      <c r="E1862" s="220" t="s">
        <v>19</v>
      </c>
      <c r="F1862" s="221" t="s">
        <v>403</v>
      </c>
      <c r="G1862" s="219"/>
      <c r="H1862" s="220" t="s">
        <v>19</v>
      </c>
      <c r="I1862" s="222"/>
      <c r="J1862" s="219"/>
      <c r="K1862" s="219"/>
      <c r="L1862" s="223"/>
      <c r="M1862" s="224"/>
      <c r="N1862" s="225"/>
      <c r="O1862" s="225"/>
      <c r="P1862" s="225"/>
      <c r="Q1862" s="225"/>
      <c r="R1862" s="225"/>
      <c r="S1862" s="225"/>
      <c r="T1862" s="226"/>
      <c r="AT1862" s="227" t="s">
        <v>157</v>
      </c>
      <c r="AU1862" s="227" t="s">
        <v>81</v>
      </c>
      <c r="AV1862" s="14" t="s">
        <v>79</v>
      </c>
      <c r="AW1862" s="14" t="s">
        <v>32</v>
      </c>
      <c r="AX1862" s="14" t="s">
        <v>71</v>
      </c>
      <c r="AY1862" s="227" t="s">
        <v>136</v>
      </c>
    </row>
    <row r="1863" spans="2:51" s="14" customFormat="1" ht="11.25">
      <c r="B1863" s="218"/>
      <c r="C1863" s="219"/>
      <c r="D1863" s="196" t="s">
        <v>157</v>
      </c>
      <c r="E1863" s="220" t="s">
        <v>19</v>
      </c>
      <c r="F1863" s="221" t="s">
        <v>1988</v>
      </c>
      <c r="G1863" s="219"/>
      <c r="H1863" s="220" t="s">
        <v>19</v>
      </c>
      <c r="I1863" s="222"/>
      <c r="J1863" s="219"/>
      <c r="K1863" s="219"/>
      <c r="L1863" s="223"/>
      <c r="M1863" s="224"/>
      <c r="N1863" s="225"/>
      <c r="O1863" s="225"/>
      <c r="P1863" s="225"/>
      <c r="Q1863" s="225"/>
      <c r="R1863" s="225"/>
      <c r="S1863" s="225"/>
      <c r="T1863" s="226"/>
      <c r="AT1863" s="227" t="s">
        <v>157</v>
      </c>
      <c r="AU1863" s="227" t="s">
        <v>81</v>
      </c>
      <c r="AV1863" s="14" t="s">
        <v>79</v>
      </c>
      <c r="AW1863" s="14" t="s">
        <v>32</v>
      </c>
      <c r="AX1863" s="14" t="s">
        <v>71</v>
      </c>
      <c r="AY1863" s="227" t="s">
        <v>136</v>
      </c>
    </row>
    <row r="1864" spans="2:51" s="14" customFormat="1" ht="11.25">
      <c r="B1864" s="218"/>
      <c r="C1864" s="219"/>
      <c r="D1864" s="196" t="s">
        <v>157</v>
      </c>
      <c r="E1864" s="220" t="s">
        <v>19</v>
      </c>
      <c r="F1864" s="221" t="s">
        <v>405</v>
      </c>
      <c r="G1864" s="219"/>
      <c r="H1864" s="220" t="s">
        <v>19</v>
      </c>
      <c r="I1864" s="222"/>
      <c r="J1864" s="219"/>
      <c r="K1864" s="219"/>
      <c r="L1864" s="223"/>
      <c r="M1864" s="224"/>
      <c r="N1864" s="225"/>
      <c r="O1864" s="225"/>
      <c r="P1864" s="225"/>
      <c r="Q1864" s="225"/>
      <c r="R1864" s="225"/>
      <c r="S1864" s="225"/>
      <c r="T1864" s="226"/>
      <c r="AT1864" s="227" t="s">
        <v>157</v>
      </c>
      <c r="AU1864" s="227" t="s">
        <v>81</v>
      </c>
      <c r="AV1864" s="14" t="s">
        <v>79</v>
      </c>
      <c r="AW1864" s="14" t="s">
        <v>32</v>
      </c>
      <c r="AX1864" s="14" t="s">
        <v>71</v>
      </c>
      <c r="AY1864" s="227" t="s">
        <v>136</v>
      </c>
    </row>
    <row r="1865" spans="2:51" s="14" customFormat="1" ht="11.25">
      <c r="B1865" s="218"/>
      <c r="C1865" s="219"/>
      <c r="D1865" s="196" t="s">
        <v>157</v>
      </c>
      <c r="E1865" s="220" t="s">
        <v>19</v>
      </c>
      <c r="F1865" s="221" t="s">
        <v>265</v>
      </c>
      <c r="G1865" s="219"/>
      <c r="H1865" s="220" t="s">
        <v>19</v>
      </c>
      <c r="I1865" s="222"/>
      <c r="J1865" s="219"/>
      <c r="K1865" s="219"/>
      <c r="L1865" s="223"/>
      <c r="M1865" s="224"/>
      <c r="N1865" s="225"/>
      <c r="O1865" s="225"/>
      <c r="P1865" s="225"/>
      <c r="Q1865" s="225"/>
      <c r="R1865" s="225"/>
      <c r="S1865" s="225"/>
      <c r="T1865" s="226"/>
      <c r="AT1865" s="227" t="s">
        <v>157</v>
      </c>
      <c r="AU1865" s="227" t="s">
        <v>81</v>
      </c>
      <c r="AV1865" s="14" t="s">
        <v>79</v>
      </c>
      <c r="AW1865" s="14" t="s">
        <v>32</v>
      </c>
      <c r="AX1865" s="14" t="s">
        <v>71</v>
      </c>
      <c r="AY1865" s="227" t="s">
        <v>136</v>
      </c>
    </row>
    <row r="1866" spans="2:51" s="13" customFormat="1" ht="11.25">
      <c r="B1866" s="194"/>
      <c r="C1866" s="195"/>
      <c r="D1866" s="196" t="s">
        <v>157</v>
      </c>
      <c r="E1866" s="197" t="s">
        <v>19</v>
      </c>
      <c r="F1866" s="198" t="s">
        <v>406</v>
      </c>
      <c r="G1866" s="195"/>
      <c r="H1866" s="199">
        <v>141.858</v>
      </c>
      <c r="I1866" s="200"/>
      <c r="J1866" s="195"/>
      <c r="K1866" s="195"/>
      <c r="L1866" s="201"/>
      <c r="M1866" s="202"/>
      <c r="N1866" s="203"/>
      <c r="O1866" s="203"/>
      <c r="P1866" s="203"/>
      <c r="Q1866" s="203"/>
      <c r="R1866" s="203"/>
      <c r="S1866" s="203"/>
      <c r="T1866" s="204"/>
      <c r="AT1866" s="205" t="s">
        <v>157</v>
      </c>
      <c r="AU1866" s="205" t="s">
        <v>81</v>
      </c>
      <c r="AV1866" s="13" t="s">
        <v>81</v>
      </c>
      <c r="AW1866" s="13" t="s">
        <v>32</v>
      </c>
      <c r="AX1866" s="13" t="s">
        <v>71</v>
      </c>
      <c r="AY1866" s="205" t="s">
        <v>136</v>
      </c>
    </row>
    <row r="1867" spans="2:51" s="13" customFormat="1" ht="22.5">
      <c r="B1867" s="194"/>
      <c r="C1867" s="195"/>
      <c r="D1867" s="196" t="s">
        <v>157</v>
      </c>
      <c r="E1867" s="197" t="s">
        <v>19</v>
      </c>
      <c r="F1867" s="198" t="s">
        <v>1989</v>
      </c>
      <c r="G1867" s="195"/>
      <c r="H1867" s="199">
        <v>-16.795999999999999</v>
      </c>
      <c r="I1867" s="200"/>
      <c r="J1867" s="195"/>
      <c r="K1867" s="195"/>
      <c r="L1867" s="201"/>
      <c r="M1867" s="202"/>
      <c r="N1867" s="203"/>
      <c r="O1867" s="203"/>
      <c r="P1867" s="203"/>
      <c r="Q1867" s="203"/>
      <c r="R1867" s="203"/>
      <c r="S1867" s="203"/>
      <c r="T1867" s="204"/>
      <c r="AT1867" s="205" t="s">
        <v>157</v>
      </c>
      <c r="AU1867" s="205" t="s">
        <v>81</v>
      </c>
      <c r="AV1867" s="13" t="s">
        <v>81</v>
      </c>
      <c r="AW1867" s="13" t="s">
        <v>32</v>
      </c>
      <c r="AX1867" s="13" t="s">
        <v>71</v>
      </c>
      <c r="AY1867" s="205" t="s">
        <v>136</v>
      </c>
    </row>
    <row r="1868" spans="2:51" s="13" customFormat="1" ht="11.25">
      <c r="B1868" s="194"/>
      <c r="C1868" s="195"/>
      <c r="D1868" s="196" t="s">
        <v>157</v>
      </c>
      <c r="E1868" s="197" t="s">
        <v>19</v>
      </c>
      <c r="F1868" s="198" t="s">
        <v>408</v>
      </c>
      <c r="G1868" s="195"/>
      <c r="H1868" s="199">
        <v>7.06</v>
      </c>
      <c r="I1868" s="200"/>
      <c r="J1868" s="195"/>
      <c r="K1868" s="195"/>
      <c r="L1868" s="201"/>
      <c r="M1868" s="202"/>
      <c r="N1868" s="203"/>
      <c r="O1868" s="203"/>
      <c r="P1868" s="203"/>
      <c r="Q1868" s="203"/>
      <c r="R1868" s="203"/>
      <c r="S1868" s="203"/>
      <c r="T1868" s="204"/>
      <c r="AT1868" s="205" t="s">
        <v>157</v>
      </c>
      <c r="AU1868" s="205" t="s">
        <v>81</v>
      </c>
      <c r="AV1868" s="13" t="s">
        <v>81</v>
      </c>
      <c r="AW1868" s="13" t="s">
        <v>32</v>
      </c>
      <c r="AX1868" s="13" t="s">
        <v>71</v>
      </c>
      <c r="AY1868" s="205" t="s">
        <v>136</v>
      </c>
    </row>
    <row r="1869" spans="2:51" s="14" customFormat="1" ht="11.25">
      <c r="B1869" s="218"/>
      <c r="C1869" s="219"/>
      <c r="D1869" s="196" t="s">
        <v>157</v>
      </c>
      <c r="E1869" s="220" t="s">
        <v>19</v>
      </c>
      <c r="F1869" s="221" t="s">
        <v>2112</v>
      </c>
      <c r="G1869" s="219"/>
      <c r="H1869" s="220" t="s">
        <v>19</v>
      </c>
      <c r="I1869" s="222"/>
      <c r="J1869" s="219"/>
      <c r="K1869" s="219"/>
      <c r="L1869" s="223"/>
      <c r="M1869" s="224"/>
      <c r="N1869" s="225"/>
      <c r="O1869" s="225"/>
      <c r="P1869" s="225"/>
      <c r="Q1869" s="225"/>
      <c r="R1869" s="225"/>
      <c r="S1869" s="225"/>
      <c r="T1869" s="226"/>
      <c r="AT1869" s="227" t="s">
        <v>157</v>
      </c>
      <c r="AU1869" s="227" t="s">
        <v>81</v>
      </c>
      <c r="AV1869" s="14" t="s">
        <v>79</v>
      </c>
      <c r="AW1869" s="14" t="s">
        <v>32</v>
      </c>
      <c r="AX1869" s="14" t="s">
        <v>71</v>
      </c>
      <c r="AY1869" s="227" t="s">
        <v>136</v>
      </c>
    </row>
    <row r="1870" spans="2:51" s="13" customFormat="1" ht="11.25">
      <c r="B1870" s="194"/>
      <c r="C1870" s="195"/>
      <c r="D1870" s="196" t="s">
        <v>157</v>
      </c>
      <c r="E1870" s="197" t="s">
        <v>19</v>
      </c>
      <c r="F1870" s="198" t="s">
        <v>409</v>
      </c>
      <c r="G1870" s="195"/>
      <c r="H1870" s="199">
        <v>66.158000000000001</v>
      </c>
      <c r="I1870" s="200"/>
      <c r="J1870" s="195"/>
      <c r="K1870" s="195"/>
      <c r="L1870" s="201"/>
      <c r="M1870" s="202"/>
      <c r="N1870" s="203"/>
      <c r="O1870" s="203"/>
      <c r="P1870" s="203"/>
      <c r="Q1870" s="203"/>
      <c r="R1870" s="203"/>
      <c r="S1870" s="203"/>
      <c r="T1870" s="204"/>
      <c r="AT1870" s="205" t="s">
        <v>157</v>
      </c>
      <c r="AU1870" s="205" t="s">
        <v>81</v>
      </c>
      <c r="AV1870" s="13" t="s">
        <v>81</v>
      </c>
      <c r="AW1870" s="13" t="s">
        <v>32</v>
      </c>
      <c r="AX1870" s="13" t="s">
        <v>71</v>
      </c>
      <c r="AY1870" s="205" t="s">
        <v>136</v>
      </c>
    </row>
    <row r="1871" spans="2:51" s="13" customFormat="1" ht="11.25">
      <c r="B1871" s="194"/>
      <c r="C1871" s="195"/>
      <c r="D1871" s="196" t="s">
        <v>157</v>
      </c>
      <c r="E1871" s="197" t="s">
        <v>19</v>
      </c>
      <c r="F1871" s="198" t="s">
        <v>1990</v>
      </c>
      <c r="G1871" s="195"/>
      <c r="H1871" s="199">
        <v>-2.3879999999999999</v>
      </c>
      <c r="I1871" s="200"/>
      <c r="J1871" s="195"/>
      <c r="K1871" s="195"/>
      <c r="L1871" s="201"/>
      <c r="M1871" s="202"/>
      <c r="N1871" s="203"/>
      <c r="O1871" s="203"/>
      <c r="P1871" s="203"/>
      <c r="Q1871" s="203"/>
      <c r="R1871" s="203"/>
      <c r="S1871" s="203"/>
      <c r="T1871" s="204"/>
      <c r="AT1871" s="205" t="s">
        <v>157</v>
      </c>
      <c r="AU1871" s="205" t="s">
        <v>81</v>
      </c>
      <c r="AV1871" s="13" t="s">
        <v>81</v>
      </c>
      <c r="AW1871" s="13" t="s">
        <v>32</v>
      </c>
      <c r="AX1871" s="13" t="s">
        <v>71</v>
      </c>
      <c r="AY1871" s="205" t="s">
        <v>136</v>
      </c>
    </row>
    <row r="1872" spans="2:51" s="13" customFormat="1" ht="11.25">
      <c r="B1872" s="194"/>
      <c r="C1872" s="195"/>
      <c r="D1872" s="196" t="s">
        <v>157</v>
      </c>
      <c r="E1872" s="197" t="s">
        <v>19</v>
      </c>
      <c r="F1872" s="198" t="s">
        <v>359</v>
      </c>
      <c r="G1872" s="195"/>
      <c r="H1872" s="199">
        <v>1.21</v>
      </c>
      <c r="I1872" s="200"/>
      <c r="J1872" s="195"/>
      <c r="K1872" s="195"/>
      <c r="L1872" s="201"/>
      <c r="M1872" s="202"/>
      <c r="N1872" s="203"/>
      <c r="O1872" s="203"/>
      <c r="P1872" s="203"/>
      <c r="Q1872" s="203"/>
      <c r="R1872" s="203"/>
      <c r="S1872" s="203"/>
      <c r="T1872" s="204"/>
      <c r="AT1872" s="205" t="s">
        <v>157</v>
      </c>
      <c r="AU1872" s="205" t="s">
        <v>81</v>
      </c>
      <c r="AV1872" s="13" t="s">
        <v>81</v>
      </c>
      <c r="AW1872" s="13" t="s">
        <v>32</v>
      </c>
      <c r="AX1872" s="13" t="s">
        <v>71</v>
      </c>
      <c r="AY1872" s="205" t="s">
        <v>136</v>
      </c>
    </row>
    <row r="1873" spans="2:51" s="14" customFormat="1" ht="11.25">
      <c r="B1873" s="218"/>
      <c r="C1873" s="219"/>
      <c r="D1873" s="196" t="s">
        <v>157</v>
      </c>
      <c r="E1873" s="220" t="s">
        <v>19</v>
      </c>
      <c r="F1873" s="221" t="s">
        <v>2114</v>
      </c>
      <c r="G1873" s="219"/>
      <c r="H1873" s="220" t="s">
        <v>19</v>
      </c>
      <c r="I1873" s="222"/>
      <c r="J1873" s="219"/>
      <c r="K1873" s="219"/>
      <c r="L1873" s="223"/>
      <c r="M1873" s="224"/>
      <c r="N1873" s="225"/>
      <c r="O1873" s="225"/>
      <c r="P1873" s="225"/>
      <c r="Q1873" s="225"/>
      <c r="R1873" s="225"/>
      <c r="S1873" s="225"/>
      <c r="T1873" s="226"/>
      <c r="AT1873" s="227" t="s">
        <v>157</v>
      </c>
      <c r="AU1873" s="227" t="s">
        <v>81</v>
      </c>
      <c r="AV1873" s="14" t="s">
        <v>79</v>
      </c>
      <c r="AW1873" s="14" t="s">
        <v>32</v>
      </c>
      <c r="AX1873" s="14" t="s">
        <v>71</v>
      </c>
      <c r="AY1873" s="227" t="s">
        <v>136</v>
      </c>
    </row>
    <row r="1874" spans="2:51" s="13" customFormat="1" ht="11.25">
      <c r="B1874" s="194"/>
      <c r="C1874" s="195"/>
      <c r="D1874" s="196" t="s">
        <v>157</v>
      </c>
      <c r="E1874" s="197" t="s">
        <v>19</v>
      </c>
      <c r="F1874" s="198" t="s">
        <v>412</v>
      </c>
      <c r="G1874" s="195"/>
      <c r="H1874" s="199">
        <v>51.972000000000001</v>
      </c>
      <c r="I1874" s="200"/>
      <c r="J1874" s="195"/>
      <c r="K1874" s="195"/>
      <c r="L1874" s="201"/>
      <c r="M1874" s="202"/>
      <c r="N1874" s="203"/>
      <c r="O1874" s="203"/>
      <c r="P1874" s="203"/>
      <c r="Q1874" s="203"/>
      <c r="R1874" s="203"/>
      <c r="S1874" s="203"/>
      <c r="T1874" s="204"/>
      <c r="AT1874" s="205" t="s">
        <v>157</v>
      </c>
      <c r="AU1874" s="205" t="s">
        <v>81</v>
      </c>
      <c r="AV1874" s="13" t="s">
        <v>81</v>
      </c>
      <c r="AW1874" s="13" t="s">
        <v>32</v>
      </c>
      <c r="AX1874" s="13" t="s">
        <v>71</v>
      </c>
      <c r="AY1874" s="205" t="s">
        <v>136</v>
      </c>
    </row>
    <row r="1875" spans="2:51" s="13" customFormat="1" ht="11.25">
      <c r="B1875" s="194"/>
      <c r="C1875" s="195"/>
      <c r="D1875" s="196" t="s">
        <v>157</v>
      </c>
      <c r="E1875" s="197" t="s">
        <v>19</v>
      </c>
      <c r="F1875" s="198" t="s">
        <v>1991</v>
      </c>
      <c r="G1875" s="195"/>
      <c r="H1875" s="199">
        <v>-10.592000000000001</v>
      </c>
      <c r="I1875" s="200"/>
      <c r="J1875" s="195"/>
      <c r="K1875" s="195"/>
      <c r="L1875" s="201"/>
      <c r="M1875" s="202"/>
      <c r="N1875" s="203"/>
      <c r="O1875" s="203"/>
      <c r="P1875" s="203"/>
      <c r="Q1875" s="203"/>
      <c r="R1875" s="203"/>
      <c r="S1875" s="203"/>
      <c r="T1875" s="204"/>
      <c r="AT1875" s="205" t="s">
        <v>157</v>
      </c>
      <c r="AU1875" s="205" t="s">
        <v>81</v>
      </c>
      <c r="AV1875" s="13" t="s">
        <v>81</v>
      </c>
      <c r="AW1875" s="13" t="s">
        <v>32</v>
      </c>
      <c r="AX1875" s="13" t="s">
        <v>71</v>
      </c>
      <c r="AY1875" s="205" t="s">
        <v>136</v>
      </c>
    </row>
    <row r="1876" spans="2:51" s="13" customFormat="1" ht="11.25">
      <c r="B1876" s="194"/>
      <c r="C1876" s="195"/>
      <c r="D1876" s="196" t="s">
        <v>157</v>
      </c>
      <c r="E1876" s="197" t="s">
        <v>19</v>
      </c>
      <c r="F1876" s="198" t="s">
        <v>414</v>
      </c>
      <c r="G1876" s="195"/>
      <c r="H1876" s="199">
        <v>5.2949999999999999</v>
      </c>
      <c r="I1876" s="200"/>
      <c r="J1876" s="195"/>
      <c r="K1876" s="195"/>
      <c r="L1876" s="201"/>
      <c r="M1876" s="202"/>
      <c r="N1876" s="203"/>
      <c r="O1876" s="203"/>
      <c r="P1876" s="203"/>
      <c r="Q1876" s="203"/>
      <c r="R1876" s="203"/>
      <c r="S1876" s="203"/>
      <c r="T1876" s="204"/>
      <c r="AT1876" s="205" t="s">
        <v>157</v>
      </c>
      <c r="AU1876" s="205" t="s">
        <v>81</v>
      </c>
      <c r="AV1876" s="13" t="s">
        <v>81</v>
      </c>
      <c r="AW1876" s="13" t="s">
        <v>32</v>
      </c>
      <c r="AX1876" s="13" t="s">
        <v>71</v>
      </c>
      <c r="AY1876" s="205" t="s">
        <v>136</v>
      </c>
    </row>
    <row r="1877" spans="2:51" s="14" customFormat="1" ht="11.25">
      <c r="B1877" s="218"/>
      <c r="C1877" s="219"/>
      <c r="D1877" s="196" t="s">
        <v>157</v>
      </c>
      <c r="E1877" s="220" t="s">
        <v>19</v>
      </c>
      <c r="F1877" s="221" t="s">
        <v>415</v>
      </c>
      <c r="G1877" s="219"/>
      <c r="H1877" s="220" t="s">
        <v>19</v>
      </c>
      <c r="I1877" s="222"/>
      <c r="J1877" s="219"/>
      <c r="K1877" s="219"/>
      <c r="L1877" s="223"/>
      <c r="M1877" s="224"/>
      <c r="N1877" s="225"/>
      <c r="O1877" s="225"/>
      <c r="P1877" s="225"/>
      <c r="Q1877" s="225"/>
      <c r="R1877" s="225"/>
      <c r="S1877" s="225"/>
      <c r="T1877" s="226"/>
      <c r="AT1877" s="227" t="s">
        <v>157</v>
      </c>
      <c r="AU1877" s="227" t="s">
        <v>81</v>
      </c>
      <c r="AV1877" s="14" t="s">
        <v>79</v>
      </c>
      <c r="AW1877" s="14" t="s">
        <v>32</v>
      </c>
      <c r="AX1877" s="14" t="s">
        <v>71</v>
      </c>
      <c r="AY1877" s="227" t="s">
        <v>136</v>
      </c>
    </row>
    <row r="1878" spans="2:51" s="13" customFormat="1" ht="11.25">
      <c r="B1878" s="194"/>
      <c r="C1878" s="195"/>
      <c r="D1878" s="196" t="s">
        <v>157</v>
      </c>
      <c r="E1878" s="197" t="s">
        <v>19</v>
      </c>
      <c r="F1878" s="198" t="s">
        <v>416</v>
      </c>
      <c r="G1878" s="195"/>
      <c r="H1878" s="199">
        <v>118.428</v>
      </c>
      <c r="I1878" s="200"/>
      <c r="J1878" s="195"/>
      <c r="K1878" s="195"/>
      <c r="L1878" s="201"/>
      <c r="M1878" s="202"/>
      <c r="N1878" s="203"/>
      <c r="O1878" s="203"/>
      <c r="P1878" s="203"/>
      <c r="Q1878" s="203"/>
      <c r="R1878" s="203"/>
      <c r="S1878" s="203"/>
      <c r="T1878" s="204"/>
      <c r="AT1878" s="205" t="s">
        <v>157</v>
      </c>
      <c r="AU1878" s="205" t="s">
        <v>81</v>
      </c>
      <c r="AV1878" s="13" t="s">
        <v>81</v>
      </c>
      <c r="AW1878" s="13" t="s">
        <v>32</v>
      </c>
      <c r="AX1878" s="13" t="s">
        <v>71</v>
      </c>
      <c r="AY1878" s="205" t="s">
        <v>136</v>
      </c>
    </row>
    <row r="1879" spans="2:51" s="13" customFormat="1" ht="33.75">
      <c r="B1879" s="194"/>
      <c r="C1879" s="195"/>
      <c r="D1879" s="196" t="s">
        <v>157</v>
      </c>
      <c r="E1879" s="197" t="s">
        <v>19</v>
      </c>
      <c r="F1879" s="198" t="s">
        <v>1992</v>
      </c>
      <c r="G1879" s="195"/>
      <c r="H1879" s="199">
        <v>-19.553999999999998</v>
      </c>
      <c r="I1879" s="200"/>
      <c r="J1879" s="195"/>
      <c r="K1879" s="195"/>
      <c r="L1879" s="201"/>
      <c r="M1879" s="202"/>
      <c r="N1879" s="203"/>
      <c r="O1879" s="203"/>
      <c r="P1879" s="203"/>
      <c r="Q1879" s="203"/>
      <c r="R1879" s="203"/>
      <c r="S1879" s="203"/>
      <c r="T1879" s="204"/>
      <c r="AT1879" s="205" t="s">
        <v>157</v>
      </c>
      <c r="AU1879" s="205" t="s">
        <v>81</v>
      </c>
      <c r="AV1879" s="13" t="s">
        <v>81</v>
      </c>
      <c r="AW1879" s="13" t="s">
        <v>32</v>
      </c>
      <c r="AX1879" s="13" t="s">
        <v>71</v>
      </c>
      <c r="AY1879" s="205" t="s">
        <v>136</v>
      </c>
    </row>
    <row r="1880" spans="2:51" s="13" customFormat="1" ht="11.25">
      <c r="B1880" s="194"/>
      <c r="C1880" s="195"/>
      <c r="D1880" s="196" t="s">
        <v>157</v>
      </c>
      <c r="E1880" s="197" t="s">
        <v>19</v>
      </c>
      <c r="F1880" s="198" t="s">
        <v>418</v>
      </c>
      <c r="G1880" s="195"/>
      <c r="H1880" s="199">
        <v>4.84</v>
      </c>
      <c r="I1880" s="200"/>
      <c r="J1880" s="195"/>
      <c r="K1880" s="195"/>
      <c r="L1880" s="201"/>
      <c r="M1880" s="202"/>
      <c r="N1880" s="203"/>
      <c r="O1880" s="203"/>
      <c r="P1880" s="203"/>
      <c r="Q1880" s="203"/>
      <c r="R1880" s="203"/>
      <c r="S1880" s="203"/>
      <c r="T1880" s="204"/>
      <c r="AT1880" s="205" t="s">
        <v>157</v>
      </c>
      <c r="AU1880" s="205" t="s">
        <v>81</v>
      </c>
      <c r="AV1880" s="13" t="s">
        <v>81</v>
      </c>
      <c r="AW1880" s="13" t="s">
        <v>32</v>
      </c>
      <c r="AX1880" s="13" t="s">
        <v>71</v>
      </c>
      <c r="AY1880" s="205" t="s">
        <v>136</v>
      </c>
    </row>
    <row r="1881" spans="2:51" s="14" customFormat="1" ht="11.25">
      <c r="B1881" s="218"/>
      <c r="C1881" s="219"/>
      <c r="D1881" s="196" t="s">
        <v>157</v>
      </c>
      <c r="E1881" s="220" t="s">
        <v>19</v>
      </c>
      <c r="F1881" s="221" t="s">
        <v>2117</v>
      </c>
      <c r="G1881" s="219"/>
      <c r="H1881" s="220" t="s">
        <v>19</v>
      </c>
      <c r="I1881" s="222"/>
      <c r="J1881" s="219"/>
      <c r="K1881" s="219"/>
      <c r="L1881" s="223"/>
      <c r="M1881" s="224"/>
      <c r="N1881" s="225"/>
      <c r="O1881" s="225"/>
      <c r="P1881" s="225"/>
      <c r="Q1881" s="225"/>
      <c r="R1881" s="225"/>
      <c r="S1881" s="225"/>
      <c r="T1881" s="226"/>
      <c r="AT1881" s="227" t="s">
        <v>157</v>
      </c>
      <c r="AU1881" s="227" t="s">
        <v>81</v>
      </c>
      <c r="AV1881" s="14" t="s">
        <v>79</v>
      </c>
      <c r="AW1881" s="14" t="s">
        <v>32</v>
      </c>
      <c r="AX1881" s="14" t="s">
        <v>71</v>
      </c>
      <c r="AY1881" s="227" t="s">
        <v>136</v>
      </c>
    </row>
    <row r="1882" spans="2:51" s="13" customFormat="1" ht="11.25">
      <c r="B1882" s="194"/>
      <c r="C1882" s="195"/>
      <c r="D1882" s="196" t="s">
        <v>157</v>
      </c>
      <c r="E1882" s="197" t="s">
        <v>19</v>
      </c>
      <c r="F1882" s="198" t="s">
        <v>419</v>
      </c>
      <c r="G1882" s="195"/>
      <c r="H1882" s="199">
        <v>46.051000000000002</v>
      </c>
      <c r="I1882" s="200"/>
      <c r="J1882" s="195"/>
      <c r="K1882" s="195"/>
      <c r="L1882" s="201"/>
      <c r="M1882" s="202"/>
      <c r="N1882" s="203"/>
      <c r="O1882" s="203"/>
      <c r="P1882" s="203"/>
      <c r="Q1882" s="203"/>
      <c r="R1882" s="203"/>
      <c r="S1882" s="203"/>
      <c r="T1882" s="204"/>
      <c r="AT1882" s="205" t="s">
        <v>157</v>
      </c>
      <c r="AU1882" s="205" t="s">
        <v>81</v>
      </c>
      <c r="AV1882" s="13" t="s">
        <v>81</v>
      </c>
      <c r="AW1882" s="13" t="s">
        <v>32</v>
      </c>
      <c r="AX1882" s="13" t="s">
        <v>71</v>
      </c>
      <c r="AY1882" s="205" t="s">
        <v>136</v>
      </c>
    </row>
    <row r="1883" spans="2:51" s="13" customFormat="1" ht="11.25">
      <c r="B1883" s="194"/>
      <c r="C1883" s="195"/>
      <c r="D1883" s="196" t="s">
        <v>157</v>
      </c>
      <c r="E1883" s="197" t="s">
        <v>19</v>
      </c>
      <c r="F1883" s="198" t="s">
        <v>1993</v>
      </c>
      <c r="G1883" s="195"/>
      <c r="H1883" s="199">
        <v>-0.749</v>
      </c>
      <c r="I1883" s="200"/>
      <c r="J1883" s="195"/>
      <c r="K1883" s="195"/>
      <c r="L1883" s="201"/>
      <c r="M1883" s="202"/>
      <c r="N1883" s="203"/>
      <c r="O1883" s="203"/>
      <c r="P1883" s="203"/>
      <c r="Q1883" s="203"/>
      <c r="R1883" s="203"/>
      <c r="S1883" s="203"/>
      <c r="T1883" s="204"/>
      <c r="AT1883" s="205" t="s">
        <v>157</v>
      </c>
      <c r="AU1883" s="205" t="s">
        <v>81</v>
      </c>
      <c r="AV1883" s="13" t="s">
        <v>81</v>
      </c>
      <c r="AW1883" s="13" t="s">
        <v>32</v>
      </c>
      <c r="AX1883" s="13" t="s">
        <v>71</v>
      </c>
      <c r="AY1883" s="205" t="s">
        <v>136</v>
      </c>
    </row>
    <row r="1884" spans="2:51" s="13" customFormat="1" ht="11.25">
      <c r="B1884" s="194"/>
      <c r="C1884" s="195"/>
      <c r="D1884" s="196" t="s">
        <v>157</v>
      </c>
      <c r="E1884" s="197" t="s">
        <v>19</v>
      </c>
      <c r="F1884" s="198" t="s">
        <v>359</v>
      </c>
      <c r="G1884" s="195"/>
      <c r="H1884" s="199">
        <v>1.21</v>
      </c>
      <c r="I1884" s="200"/>
      <c r="J1884" s="195"/>
      <c r="K1884" s="195"/>
      <c r="L1884" s="201"/>
      <c r="M1884" s="202"/>
      <c r="N1884" s="203"/>
      <c r="O1884" s="203"/>
      <c r="P1884" s="203"/>
      <c r="Q1884" s="203"/>
      <c r="R1884" s="203"/>
      <c r="S1884" s="203"/>
      <c r="T1884" s="204"/>
      <c r="AT1884" s="205" t="s">
        <v>157</v>
      </c>
      <c r="AU1884" s="205" t="s">
        <v>81</v>
      </c>
      <c r="AV1884" s="13" t="s">
        <v>81</v>
      </c>
      <c r="AW1884" s="13" t="s">
        <v>32</v>
      </c>
      <c r="AX1884" s="13" t="s">
        <v>71</v>
      </c>
      <c r="AY1884" s="205" t="s">
        <v>136</v>
      </c>
    </row>
    <row r="1885" spans="2:51" s="14" customFormat="1" ht="11.25">
      <c r="B1885" s="218"/>
      <c r="C1885" s="219"/>
      <c r="D1885" s="196" t="s">
        <v>157</v>
      </c>
      <c r="E1885" s="220" t="s">
        <v>19</v>
      </c>
      <c r="F1885" s="221" t="s">
        <v>2119</v>
      </c>
      <c r="G1885" s="219"/>
      <c r="H1885" s="220" t="s">
        <v>19</v>
      </c>
      <c r="I1885" s="222"/>
      <c r="J1885" s="219"/>
      <c r="K1885" s="219"/>
      <c r="L1885" s="223"/>
      <c r="M1885" s="224"/>
      <c r="N1885" s="225"/>
      <c r="O1885" s="225"/>
      <c r="P1885" s="225"/>
      <c r="Q1885" s="225"/>
      <c r="R1885" s="225"/>
      <c r="S1885" s="225"/>
      <c r="T1885" s="226"/>
      <c r="AT1885" s="227" t="s">
        <v>157</v>
      </c>
      <c r="AU1885" s="227" t="s">
        <v>81</v>
      </c>
      <c r="AV1885" s="14" t="s">
        <v>79</v>
      </c>
      <c r="AW1885" s="14" t="s">
        <v>32</v>
      </c>
      <c r="AX1885" s="14" t="s">
        <v>71</v>
      </c>
      <c r="AY1885" s="227" t="s">
        <v>136</v>
      </c>
    </row>
    <row r="1886" spans="2:51" s="13" customFormat="1" ht="11.25">
      <c r="B1886" s="194"/>
      <c r="C1886" s="195"/>
      <c r="D1886" s="196" t="s">
        <v>157</v>
      </c>
      <c r="E1886" s="197" t="s">
        <v>19</v>
      </c>
      <c r="F1886" s="198" t="s">
        <v>420</v>
      </c>
      <c r="G1886" s="195"/>
      <c r="H1886" s="199">
        <v>18.187999999999999</v>
      </c>
      <c r="I1886" s="200"/>
      <c r="J1886" s="195"/>
      <c r="K1886" s="195"/>
      <c r="L1886" s="201"/>
      <c r="M1886" s="202"/>
      <c r="N1886" s="203"/>
      <c r="O1886" s="203"/>
      <c r="P1886" s="203"/>
      <c r="Q1886" s="203"/>
      <c r="R1886" s="203"/>
      <c r="S1886" s="203"/>
      <c r="T1886" s="204"/>
      <c r="AT1886" s="205" t="s">
        <v>157</v>
      </c>
      <c r="AU1886" s="205" t="s">
        <v>81</v>
      </c>
      <c r="AV1886" s="13" t="s">
        <v>81</v>
      </c>
      <c r="AW1886" s="13" t="s">
        <v>32</v>
      </c>
      <c r="AX1886" s="13" t="s">
        <v>71</v>
      </c>
      <c r="AY1886" s="205" t="s">
        <v>136</v>
      </c>
    </row>
    <row r="1887" spans="2:51" s="14" customFormat="1" ht="11.25">
      <c r="B1887" s="218"/>
      <c r="C1887" s="219"/>
      <c r="D1887" s="196" t="s">
        <v>157</v>
      </c>
      <c r="E1887" s="220" t="s">
        <v>19</v>
      </c>
      <c r="F1887" s="221" t="s">
        <v>1994</v>
      </c>
      <c r="G1887" s="219"/>
      <c r="H1887" s="220" t="s">
        <v>19</v>
      </c>
      <c r="I1887" s="222"/>
      <c r="J1887" s="219"/>
      <c r="K1887" s="219"/>
      <c r="L1887" s="223"/>
      <c r="M1887" s="224"/>
      <c r="N1887" s="225"/>
      <c r="O1887" s="225"/>
      <c r="P1887" s="225"/>
      <c r="Q1887" s="225"/>
      <c r="R1887" s="225"/>
      <c r="S1887" s="225"/>
      <c r="T1887" s="226"/>
      <c r="AT1887" s="227" t="s">
        <v>157</v>
      </c>
      <c r="AU1887" s="227" t="s">
        <v>81</v>
      </c>
      <c r="AV1887" s="14" t="s">
        <v>79</v>
      </c>
      <c r="AW1887" s="14" t="s">
        <v>32</v>
      </c>
      <c r="AX1887" s="14" t="s">
        <v>71</v>
      </c>
      <c r="AY1887" s="227" t="s">
        <v>136</v>
      </c>
    </row>
    <row r="1888" spans="2:51" s="13" customFormat="1" ht="11.25">
      <c r="B1888" s="194"/>
      <c r="C1888" s="195"/>
      <c r="D1888" s="196" t="s">
        <v>157</v>
      </c>
      <c r="E1888" s="197" t="s">
        <v>19</v>
      </c>
      <c r="F1888" s="198" t="s">
        <v>289</v>
      </c>
      <c r="G1888" s="195"/>
      <c r="H1888" s="199">
        <v>0</v>
      </c>
      <c r="I1888" s="200"/>
      <c r="J1888" s="195"/>
      <c r="K1888" s="195"/>
      <c r="L1888" s="201"/>
      <c r="M1888" s="202"/>
      <c r="N1888" s="203"/>
      <c r="O1888" s="203"/>
      <c r="P1888" s="203"/>
      <c r="Q1888" s="203"/>
      <c r="R1888" s="203"/>
      <c r="S1888" s="203"/>
      <c r="T1888" s="204"/>
      <c r="AT1888" s="205" t="s">
        <v>157</v>
      </c>
      <c r="AU1888" s="205" t="s">
        <v>81</v>
      </c>
      <c r="AV1888" s="13" t="s">
        <v>81</v>
      </c>
      <c r="AW1888" s="13" t="s">
        <v>32</v>
      </c>
      <c r="AX1888" s="13" t="s">
        <v>71</v>
      </c>
      <c r="AY1888" s="205" t="s">
        <v>136</v>
      </c>
    </row>
    <row r="1889" spans="1:65" s="14" customFormat="1" ht="11.25">
      <c r="B1889" s="218"/>
      <c r="C1889" s="219"/>
      <c r="D1889" s="196" t="s">
        <v>157</v>
      </c>
      <c r="E1889" s="220" t="s">
        <v>19</v>
      </c>
      <c r="F1889" s="221" t="s">
        <v>2121</v>
      </c>
      <c r="G1889" s="219"/>
      <c r="H1889" s="220" t="s">
        <v>19</v>
      </c>
      <c r="I1889" s="222"/>
      <c r="J1889" s="219"/>
      <c r="K1889" s="219"/>
      <c r="L1889" s="223"/>
      <c r="M1889" s="224"/>
      <c r="N1889" s="225"/>
      <c r="O1889" s="225"/>
      <c r="P1889" s="225"/>
      <c r="Q1889" s="225"/>
      <c r="R1889" s="225"/>
      <c r="S1889" s="225"/>
      <c r="T1889" s="226"/>
      <c r="AT1889" s="227" t="s">
        <v>157</v>
      </c>
      <c r="AU1889" s="227" t="s">
        <v>81</v>
      </c>
      <c r="AV1889" s="14" t="s">
        <v>79</v>
      </c>
      <c r="AW1889" s="14" t="s">
        <v>32</v>
      </c>
      <c r="AX1889" s="14" t="s">
        <v>71</v>
      </c>
      <c r="AY1889" s="227" t="s">
        <v>136</v>
      </c>
    </row>
    <row r="1890" spans="1:65" s="13" customFormat="1" ht="11.25">
      <c r="B1890" s="194"/>
      <c r="C1890" s="195"/>
      <c r="D1890" s="196" t="s">
        <v>157</v>
      </c>
      <c r="E1890" s="197" t="s">
        <v>19</v>
      </c>
      <c r="F1890" s="198" t="s">
        <v>422</v>
      </c>
      <c r="G1890" s="195"/>
      <c r="H1890" s="199">
        <v>28.968</v>
      </c>
      <c r="I1890" s="200"/>
      <c r="J1890" s="195"/>
      <c r="K1890" s="195"/>
      <c r="L1890" s="201"/>
      <c r="M1890" s="202"/>
      <c r="N1890" s="203"/>
      <c r="O1890" s="203"/>
      <c r="P1890" s="203"/>
      <c r="Q1890" s="203"/>
      <c r="R1890" s="203"/>
      <c r="S1890" s="203"/>
      <c r="T1890" s="204"/>
      <c r="AT1890" s="205" t="s">
        <v>157</v>
      </c>
      <c r="AU1890" s="205" t="s">
        <v>81</v>
      </c>
      <c r="AV1890" s="13" t="s">
        <v>81</v>
      </c>
      <c r="AW1890" s="13" t="s">
        <v>32</v>
      </c>
      <c r="AX1890" s="13" t="s">
        <v>71</v>
      </c>
      <c r="AY1890" s="205" t="s">
        <v>136</v>
      </c>
    </row>
    <row r="1891" spans="1:65" s="14" customFormat="1" ht="11.25">
      <c r="B1891" s="218"/>
      <c r="C1891" s="219"/>
      <c r="D1891" s="196" t="s">
        <v>157</v>
      </c>
      <c r="E1891" s="220" t="s">
        <v>19</v>
      </c>
      <c r="F1891" s="221" t="s">
        <v>1954</v>
      </c>
      <c r="G1891" s="219"/>
      <c r="H1891" s="220" t="s">
        <v>19</v>
      </c>
      <c r="I1891" s="222"/>
      <c r="J1891" s="219"/>
      <c r="K1891" s="219"/>
      <c r="L1891" s="223"/>
      <c r="M1891" s="224"/>
      <c r="N1891" s="225"/>
      <c r="O1891" s="225"/>
      <c r="P1891" s="225"/>
      <c r="Q1891" s="225"/>
      <c r="R1891" s="225"/>
      <c r="S1891" s="225"/>
      <c r="T1891" s="226"/>
      <c r="AT1891" s="227" t="s">
        <v>157</v>
      </c>
      <c r="AU1891" s="227" t="s">
        <v>81</v>
      </c>
      <c r="AV1891" s="14" t="s">
        <v>79</v>
      </c>
      <c r="AW1891" s="14" t="s">
        <v>32</v>
      </c>
      <c r="AX1891" s="14" t="s">
        <v>71</v>
      </c>
      <c r="AY1891" s="227" t="s">
        <v>136</v>
      </c>
    </row>
    <row r="1892" spans="1:65" s="13" customFormat="1" ht="11.25">
      <c r="B1892" s="194"/>
      <c r="C1892" s="195"/>
      <c r="D1892" s="196" t="s">
        <v>157</v>
      </c>
      <c r="E1892" s="197" t="s">
        <v>19</v>
      </c>
      <c r="F1892" s="198" t="s">
        <v>289</v>
      </c>
      <c r="G1892" s="195"/>
      <c r="H1892" s="199">
        <v>0</v>
      </c>
      <c r="I1892" s="200"/>
      <c r="J1892" s="195"/>
      <c r="K1892" s="195"/>
      <c r="L1892" s="201"/>
      <c r="M1892" s="202"/>
      <c r="N1892" s="203"/>
      <c r="O1892" s="203"/>
      <c r="P1892" s="203"/>
      <c r="Q1892" s="203"/>
      <c r="R1892" s="203"/>
      <c r="S1892" s="203"/>
      <c r="T1892" s="204"/>
      <c r="AT1892" s="205" t="s">
        <v>157</v>
      </c>
      <c r="AU1892" s="205" t="s">
        <v>81</v>
      </c>
      <c r="AV1892" s="13" t="s">
        <v>81</v>
      </c>
      <c r="AW1892" s="13" t="s">
        <v>32</v>
      </c>
      <c r="AX1892" s="13" t="s">
        <v>71</v>
      </c>
      <c r="AY1892" s="205" t="s">
        <v>136</v>
      </c>
    </row>
    <row r="1893" spans="1:65" s="14" customFormat="1" ht="11.25">
      <c r="B1893" s="218"/>
      <c r="C1893" s="219"/>
      <c r="D1893" s="196" t="s">
        <v>157</v>
      </c>
      <c r="E1893" s="220" t="s">
        <v>19</v>
      </c>
      <c r="F1893" s="221" t="s">
        <v>423</v>
      </c>
      <c r="G1893" s="219"/>
      <c r="H1893" s="220" t="s">
        <v>19</v>
      </c>
      <c r="I1893" s="222"/>
      <c r="J1893" s="219"/>
      <c r="K1893" s="219"/>
      <c r="L1893" s="223"/>
      <c r="M1893" s="224"/>
      <c r="N1893" s="225"/>
      <c r="O1893" s="225"/>
      <c r="P1893" s="225"/>
      <c r="Q1893" s="225"/>
      <c r="R1893" s="225"/>
      <c r="S1893" s="225"/>
      <c r="T1893" s="226"/>
      <c r="AT1893" s="227" t="s">
        <v>157</v>
      </c>
      <c r="AU1893" s="227" t="s">
        <v>81</v>
      </c>
      <c r="AV1893" s="14" t="s">
        <v>79</v>
      </c>
      <c r="AW1893" s="14" t="s">
        <v>32</v>
      </c>
      <c r="AX1893" s="14" t="s">
        <v>71</v>
      </c>
      <c r="AY1893" s="227" t="s">
        <v>136</v>
      </c>
    </row>
    <row r="1894" spans="1:65" s="13" customFormat="1" ht="11.25">
      <c r="B1894" s="194"/>
      <c r="C1894" s="195"/>
      <c r="D1894" s="196" t="s">
        <v>157</v>
      </c>
      <c r="E1894" s="197" t="s">
        <v>19</v>
      </c>
      <c r="F1894" s="198" t="s">
        <v>424</v>
      </c>
      <c r="G1894" s="195"/>
      <c r="H1894" s="199">
        <v>139.72800000000001</v>
      </c>
      <c r="I1894" s="200"/>
      <c r="J1894" s="195"/>
      <c r="K1894" s="195"/>
      <c r="L1894" s="201"/>
      <c r="M1894" s="202"/>
      <c r="N1894" s="203"/>
      <c r="O1894" s="203"/>
      <c r="P1894" s="203"/>
      <c r="Q1894" s="203"/>
      <c r="R1894" s="203"/>
      <c r="S1894" s="203"/>
      <c r="T1894" s="204"/>
      <c r="AT1894" s="205" t="s">
        <v>157</v>
      </c>
      <c r="AU1894" s="205" t="s">
        <v>81</v>
      </c>
      <c r="AV1894" s="13" t="s">
        <v>81</v>
      </c>
      <c r="AW1894" s="13" t="s">
        <v>32</v>
      </c>
      <c r="AX1894" s="13" t="s">
        <v>71</v>
      </c>
      <c r="AY1894" s="205" t="s">
        <v>136</v>
      </c>
    </row>
    <row r="1895" spans="1:65" s="13" customFormat="1" ht="11.25">
      <c r="B1895" s="194"/>
      <c r="C1895" s="195"/>
      <c r="D1895" s="196" t="s">
        <v>157</v>
      </c>
      <c r="E1895" s="197" t="s">
        <v>19</v>
      </c>
      <c r="F1895" s="198" t="s">
        <v>1995</v>
      </c>
      <c r="G1895" s="195"/>
      <c r="H1895" s="199">
        <v>-19.495999999999999</v>
      </c>
      <c r="I1895" s="200"/>
      <c r="J1895" s="195"/>
      <c r="K1895" s="195"/>
      <c r="L1895" s="201"/>
      <c r="M1895" s="202"/>
      <c r="N1895" s="203"/>
      <c r="O1895" s="203"/>
      <c r="P1895" s="203"/>
      <c r="Q1895" s="203"/>
      <c r="R1895" s="203"/>
      <c r="S1895" s="203"/>
      <c r="T1895" s="204"/>
      <c r="AT1895" s="205" t="s">
        <v>157</v>
      </c>
      <c r="AU1895" s="205" t="s">
        <v>81</v>
      </c>
      <c r="AV1895" s="13" t="s">
        <v>81</v>
      </c>
      <c r="AW1895" s="13" t="s">
        <v>32</v>
      </c>
      <c r="AX1895" s="13" t="s">
        <v>71</v>
      </c>
      <c r="AY1895" s="205" t="s">
        <v>136</v>
      </c>
    </row>
    <row r="1896" spans="1:65" s="13" customFormat="1" ht="11.25">
      <c r="B1896" s="194"/>
      <c r="C1896" s="195"/>
      <c r="D1896" s="196" t="s">
        <v>157</v>
      </c>
      <c r="E1896" s="197" t="s">
        <v>19</v>
      </c>
      <c r="F1896" s="198" t="s">
        <v>426</v>
      </c>
      <c r="G1896" s="195"/>
      <c r="H1896" s="199">
        <v>4.68</v>
      </c>
      <c r="I1896" s="200"/>
      <c r="J1896" s="195"/>
      <c r="K1896" s="195"/>
      <c r="L1896" s="201"/>
      <c r="M1896" s="202"/>
      <c r="N1896" s="203"/>
      <c r="O1896" s="203"/>
      <c r="P1896" s="203"/>
      <c r="Q1896" s="203"/>
      <c r="R1896" s="203"/>
      <c r="S1896" s="203"/>
      <c r="T1896" s="204"/>
      <c r="AT1896" s="205" t="s">
        <v>157</v>
      </c>
      <c r="AU1896" s="205" t="s">
        <v>81</v>
      </c>
      <c r="AV1896" s="13" t="s">
        <v>81</v>
      </c>
      <c r="AW1896" s="13" t="s">
        <v>32</v>
      </c>
      <c r="AX1896" s="13" t="s">
        <v>71</v>
      </c>
      <c r="AY1896" s="205" t="s">
        <v>136</v>
      </c>
    </row>
    <row r="1897" spans="1:65" s="2" customFormat="1" ht="24.2" customHeight="1">
      <c r="A1897" s="35"/>
      <c r="B1897" s="36"/>
      <c r="C1897" s="175" t="s">
        <v>2130</v>
      </c>
      <c r="D1897" s="175" t="s">
        <v>138</v>
      </c>
      <c r="E1897" s="176" t="s">
        <v>2131</v>
      </c>
      <c r="F1897" s="177" t="s">
        <v>2132</v>
      </c>
      <c r="G1897" s="178" t="s">
        <v>141</v>
      </c>
      <c r="H1897" s="179">
        <v>694.16399999999999</v>
      </c>
      <c r="I1897" s="180"/>
      <c r="J1897" s="181">
        <f>ROUND(I1897*H1897,2)</f>
        <v>0</v>
      </c>
      <c r="K1897" s="182"/>
      <c r="L1897" s="40"/>
      <c r="M1897" s="183" t="s">
        <v>19</v>
      </c>
      <c r="N1897" s="184" t="s">
        <v>42</v>
      </c>
      <c r="O1897" s="65"/>
      <c r="P1897" s="185">
        <f>O1897*H1897</f>
        <v>0</v>
      </c>
      <c r="Q1897" s="185">
        <v>2.7999999999999998E-4</v>
      </c>
      <c r="R1897" s="185">
        <f>Q1897*H1897</f>
        <v>0.19436591999999997</v>
      </c>
      <c r="S1897" s="185">
        <v>0</v>
      </c>
      <c r="T1897" s="186">
        <f>S1897*H1897</f>
        <v>0</v>
      </c>
      <c r="U1897" s="35"/>
      <c r="V1897" s="35"/>
      <c r="W1897" s="35"/>
      <c r="X1897" s="35"/>
      <c r="Y1897" s="35"/>
      <c r="Z1897" s="35"/>
      <c r="AA1897" s="35"/>
      <c r="AB1897" s="35"/>
      <c r="AC1897" s="35"/>
      <c r="AD1897" s="35"/>
      <c r="AE1897" s="35"/>
      <c r="AR1897" s="187" t="s">
        <v>476</v>
      </c>
      <c r="AT1897" s="187" t="s">
        <v>138</v>
      </c>
      <c r="AU1897" s="187" t="s">
        <v>81</v>
      </c>
      <c r="AY1897" s="18" t="s">
        <v>136</v>
      </c>
      <c r="BE1897" s="188">
        <f>IF(N1897="základní",J1897,0)</f>
        <v>0</v>
      </c>
      <c r="BF1897" s="188">
        <f>IF(N1897="snížená",J1897,0)</f>
        <v>0</v>
      </c>
      <c r="BG1897" s="188">
        <f>IF(N1897="zákl. přenesená",J1897,0)</f>
        <v>0</v>
      </c>
      <c r="BH1897" s="188">
        <f>IF(N1897="sníž. přenesená",J1897,0)</f>
        <v>0</v>
      </c>
      <c r="BI1897" s="188">
        <f>IF(N1897="nulová",J1897,0)</f>
        <v>0</v>
      </c>
      <c r="BJ1897" s="18" t="s">
        <v>79</v>
      </c>
      <c r="BK1897" s="188">
        <f>ROUND(I1897*H1897,2)</f>
        <v>0</v>
      </c>
      <c r="BL1897" s="18" t="s">
        <v>476</v>
      </c>
      <c r="BM1897" s="187" t="s">
        <v>2133</v>
      </c>
    </row>
    <row r="1898" spans="1:65" s="2" customFormat="1" ht="11.25">
      <c r="A1898" s="35"/>
      <c r="B1898" s="36"/>
      <c r="C1898" s="37"/>
      <c r="D1898" s="189" t="s">
        <v>144</v>
      </c>
      <c r="E1898" s="37"/>
      <c r="F1898" s="190" t="s">
        <v>2134</v>
      </c>
      <c r="G1898" s="37"/>
      <c r="H1898" s="37"/>
      <c r="I1898" s="191"/>
      <c r="J1898" s="37"/>
      <c r="K1898" s="37"/>
      <c r="L1898" s="40"/>
      <c r="M1898" s="192"/>
      <c r="N1898" s="193"/>
      <c r="O1898" s="65"/>
      <c r="P1898" s="65"/>
      <c r="Q1898" s="65"/>
      <c r="R1898" s="65"/>
      <c r="S1898" s="65"/>
      <c r="T1898" s="66"/>
      <c r="U1898" s="35"/>
      <c r="V1898" s="35"/>
      <c r="W1898" s="35"/>
      <c r="X1898" s="35"/>
      <c r="Y1898" s="35"/>
      <c r="Z1898" s="35"/>
      <c r="AA1898" s="35"/>
      <c r="AB1898" s="35"/>
      <c r="AC1898" s="35"/>
      <c r="AD1898" s="35"/>
      <c r="AE1898" s="35"/>
      <c r="AT1898" s="18" t="s">
        <v>144</v>
      </c>
      <c r="AU1898" s="18" t="s">
        <v>81</v>
      </c>
    </row>
    <row r="1899" spans="1:65" s="14" customFormat="1" ht="11.25">
      <c r="B1899" s="218"/>
      <c r="C1899" s="219"/>
      <c r="D1899" s="196" t="s">
        <v>157</v>
      </c>
      <c r="E1899" s="220" t="s">
        <v>19</v>
      </c>
      <c r="F1899" s="221" t="s">
        <v>207</v>
      </c>
      <c r="G1899" s="219"/>
      <c r="H1899" s="220" t="s">
        <v>19</v>
      </c>
      <c r="I1899" s="222"/>
      <c r="J1899" s="219"/>
      <c r="K1899" s="219"/>
      <c r="L1899" s="223"/>
      <c r="M1899" s="224"/>
      <c r="N1899" s="225"/>
      <c r="O1899" s="225"/>
      <c r="P1899" s="225"/>
      <c r="Q1899" s="225"/>
      <c r="R1899" s="225"/>
      <c r="S1899" s="225"/>
      <c r="T1899" s="226"/>
      <c r="AT1899" s="227" t="s">
        <v>157</v>
      </c>
      <c r="AU1899" s="227" t="s">
        <v>81</v>
      </c>
      <c r="AV1899" s="14" t="s">
        <v>79</v>
      </c>
      <c r="AW1899" s="14" t="s">
        <v>32</v>
      </c>
      <c r="AX1899" s="14" t="s">
        <v>71</v>
      </c>
      <c r="AY1899" s="227" t="s">
        <v>136</v>
      </c>
    </row>
    <row r="1900" spans="1:65" s="13" customFormat="1" ht="11.25">
      <c r="B1900" s="194"/>
      <c r="C1900" s="195"/>
      <c r="D1900" s="196" t="s">
        <v>157</v>
      </c>
      <c r="E1900" s="197" t="s">
        <v>19</v>
      </c>
      <c r="F1900" s="198" t="s">
        <v>208</v>
      </c>
      <c r="G1900" s="195"/>
      <c r="H1900" s="199">
        <v>10.48</v>
      </c>
      <c r="I1900" s="200"/>
      <c r="J1900" s="195"/>
      <c r="K1900" s="195"/>
      <c r="L1900" s="201"/>
      <c r="M1900" s="202"/>
      <c r="N1900" s="203"/>
      <c r="O1900" s="203"/>
      <c r="P1900" s="203"/>
      <c r="Q1900" s="203"/>
      <c r="R1900" s="203"/>
      <c r="S1900" s="203"/>
      <c r="T1900" s="204"/>
      <c r="AT1900" s="205" t="s">
        <v>157</v>
      </c>
      <c r="AU1900" s="205" t="s">
        <v>81</v>
      </c>
      <c r="AV1900" s="13" t="s">
        <v>81</v>
      </c>
      <c r="AW1900" s="13" t="s">
        <v>32</v>
      </c>
      <c r="AX1900" s="13" t="s">
        <v>71</v>
      </c>
      <c r="AY1900" s="205" t="s">
        <v>136</v>
      </c>
    </row>
    <row r="1901" spans="1:65" s="13" customFormat="1" ht="11.25">
      <c r="B1901" s="194"/>
      <c r="C1901" s="195"/>
      <c r="D1901" s="196" t="s">
        <v>157</v>
      </c>
      <c r="E1901" s="197" t="s">
        <v>19</v>
      </c>
      <c r="F1901" s="198" t="s">
        <v>283</v>
      </c>
      <c r="G1901" s="195"/>
      <c r="H1901" s="199">
        <v>37.223999999999997</v>
      </c>
      <c r="I1901" s="200"/>
      <c r="J1901" s="195"/>
      <c r="K1901" s="195"/>
      <c r="L1901" s="201"/>
      <c r="M1901" s="202"/>
      <c r="N1901" s="203"/>
      <c r="O1901" s="203"/>
      <c r="P1901" s="203"/>
      <c r="Q1901" s="203"/>
      <c r="R1901" s="203"/>
      <c r="S1901" s="203"/>
      <c r="T1901" s="204"/>
      <c r="AT1901" s="205" t="s">
        <v>157</v>
      </c>
      <c r="AU1901" s="205" t="s">
        <v>81</v>
      </c>
      <c r="AV1901" s="13" t="s">
        <v>81</v>
      </c>
      <c r="AW1901" s="13" t="s">
        <v>32</v>
      </c>
      <c r="AX1901" s="13" t="s">
        <v>71</v>
      </c>
      <c r="AY1901" s="205" t="s">
        <v>136</v>
      </c>
    </row>
    <row r="1902" spans="1:65" s="13" customFormat="1" ht="11.25">
      <c r="B1902" s="194"/>
      <c r="C1902" s="195"/>
      <c r="D1902" s="196" t="s">
        <v>157</v>
      </c>
      <c r="E1902" s="197" t="s">
        <v>19</v>
      </c>
      <c r="F1902" s="198" t="s">
        <v>1947</v>
      </c>
      <c r="G1902" s="195"/>
      <c r="H1902" s="199">
        <v>-0.68</v>
      </c>
      <c r="I1902" s="200"/>
      <c r="J1902" s="195"/>
      <c r="K1902" s="195"/>
      <c r="L1902" s="201"/>
      <c r="M1902" s="202"/>
      <c r="N1902" s="203"/>
      <c r="O1902" s="203"/>
      <c r="P1902" s="203"/>
      <c r="Q1902" s="203"/>
      <c r="R1902" s="203"/>
      <c r="S1902" s="203"/>
      <c r="T1902" s="204"/>
      <c r="AT1902" s="205" t="s">
        <v>157</v>
      </c>
      <c r="AU1902" s="205" t="s">
        <v>81</v>
      </c>
      <c r="AV1902" s="13" t="s">
        <v>81</v>
      </c>
      <c r="AW1902" s="13" t="s">
        <v>32</v>
      </c>
      <c r="AX1902" s="13" t="s">
        <v>71</v>
      </c>
      <c r="AY1902" s="205" t="s">
        <v>136</v>
      </c>
    </row>
    <row r="1903" spans="1:65" s="13" customFormat="1" ht="11.25">
      <c r="B1903" s="194"/>
      <c r="C1903" s="195"/>
      <c r="D1903" s="196" t="s">
        <v>157</v>
      </c>
      <c r="E1903" s="197" t="s">
        <v>19</v>
      </c>
      <c r="F1903" s="198" t="s">
        <v>209</v>
      </c>
      <c r="G1903" s="195"/>
      <c r="H1903" s="199">
        <v>12.27</v>
      </c>
      <c r="I1903" s="200"/>
      <c r="J1903" s="195"/>
      <c r="K1903" s="195"/>
      <c r="L1903" s="201"/>
      <c r="M1903" s="202"/>
      <c r="N1903" s="203"/>
      <c r="O1903" s="203"/>
      <c r="P1903" s="203"/>
      <c r="Q1903" s="203"/>
      <c r="R1903" s="203"/>
      <c r="S1903" s="203"/>
      <c r="T1903" s="204"/>
      <c r="AT1903" s="205" t="s">
        <v>157</v>
      </c>
      <c r="AU1903" s="205" t="s">
        <v>81</v>
      </c>
      <c r="AV1903" s="13" t="s">
        <v>81</v>
      </c>
      <c r="AW1903" s="13" t="s">
        <v>32</v>
      </c>
      <c r="AX1903" s="13" t="s">
        <v>71</v>
      </c>
      <c r="AY1903" s="205" t="s">
        <v>136</v>
      </c>
    </row>
    <row r="1904" spans="1:65" s="13" customFormat="1" ht="11.25">
      <c r="B1904" s="194"/>
      <c r="C1904" s="195"/>
      <c r="D1904" s="196" t="s">
        <v>157</v>
      </c>
      <c r="E1904" s="197" t="s">
        <v>19</v>
      </c>
      <c r="F1904" s="198" t="s">
        <v>285</v>
      </c>
      <c r="G1904" s="195"/>
      <c r="H1904" s="199">
        <v>3.0619999999999998</v>
      </c>
      <c r="I1904" s="200"/>
      <c r="J1904" s="195"/>
      <c r="K1904" s="195"/>
      <c r="L1904" s="201"/>
      <c r="M1904" s="202"/>
      <c r="N1904" s="203"/>
      <c r="O1904" s="203"/>
      <c r="P1904" s="203"/>
      <c r="Q1904" s="203"/>
      <c r="R1904" s="203"/>
      <c r="S1904" s="203"/>
      <c r="T1904" s="204"/>
      <c r="AT1904" s="205" t="s">
        <v>157</v>
      </c>
      <c r="AU1904" s="205" t="s">
        <v>81</v>
      </c>
      <c r="AV1904" s="13" t="s">
        <v>81</v>
      </c>
      <c r="AW1904" s="13" t="s">
        <v>32</v>
      </c>
      <c r="AX1904" s="13" t="s">
        <v>71</v>
      </c>
      <c r="AY1904" s="205" t="s">
        <v>136</v>
      </c>
    </row>
    <row r="1905" spans="2:51" s="14" customFormat="1" ht="11.25">
      <c r="B1905" s="218"/>
      <c r="C1905" s="219"/>
      <c r="D1905" s="196" t="s">
        <v>157</v>
      </c>
      <c r="E1905" s="220" t="s">
        <v>19</v>
      </c>
      <c r="F1905" s="221" t="s">
        <v>1948</v>
      </c>
      <c r="G1905" s="219"/>
      <c r="H1905" s="220" t="s">
        <v>19</v>
      </c>
      <c r="I1905" s="222"/>
      <c r="J1905" s="219"/>
      <c r="K1905" s="219"/>
      <c r="L1905" s="223"/>
      <c r="M1905" s="224"/>
      <c r="N1905" s="225"/>
      <c r="O1905" s="225"/>
      <c r="P1905" s="225"/>
      <c r="Q1905" s="225"/>
      <c r="R1905" s="225"/>
      <c r="S1905" s="225"/>
      <c r="T1905" s="226"/>
      <c r="AT1905" s="227" t="s">
        <v>157</v>
      </c>
      <c r="AU1905" s="227" t="s">
        <v>81</v>
      </c>
      <c r="AV1905" s="14" t="s">
        <v>79</v>
      </c>
      <c r="AW1905" s="14" t="s">
        <v>32</v>
      </c>
      <c r="AX1905" s="14" t="s">
        <v>71</v>
      </c>
      <c r="AY1905" s="227" t="s">
        <v>136</v>
      </c>
    </row>
    <row r="1906" spans="2:51" s="13" customFormat="1" ht="11.25">
      <c r="B1906" s="194"/>
      <c r="C1906" s="195"/>
      <c r="D1906" s="196" t="s">
        <v>157</v>
      </c>
      <c r="E1906" s="197" t="s">
        <v>19</v>
      </c>
      <c r="F1906" s="198" t="s">
        <v>287</v>
      </c>
      <c r="G1906" s="195"/>
      <c r="H1906" s="199">
        <v>3.6749999999999998</v>
      </c>
      <c r="I1906" s="200"/>
      <c r="J1906" s="195"/>
      <c r="K1906" s="195"/>
      <c r="L1906" s="201"/>
      <c r="M1906" s="202"/>
      <c r="N1906" s="203"/>
      <c r="O1906" s="203"/>
      <c r="P1906" s="203"/>
      <c r="Q1906" s="203"/>
      <c r="R1906" s="203"/>
      <c r="S1906" s="203"/>
      <c r="T1906" s="204"/>
      <c r="AT1906" s="205" t="s">
        <v>157</v>
      </c>
      <c r="AU1906" s="205" t="s">
        <v>81</v>
      </c>
      <c r="AV1906" s="13" t="s">
        <v>81</v>
      </c>
      <c r="AW1906" s="13" t="s">
        <v>32</v>
      </c>
      <c r="AX1906" s="13" t="s">
        <v>71</v>
      </c>
      <c r="AY1906" s="205" t="s">
        <v>136</v>
      </c>
    </row>
    <row r="1907" spans="2:51" s="13" customFormat="1" ht="11.25">
      <c r="B1907" s="194"/>
      <c r="C1907" s="195"/>
      <c r="D1907" s="196" t="s">
        <v>157</v>
      </c>
      <c r="E1907" s="197" t="s">
        <v>19</v>
      </c>
      <c r="F1907" s="198" t="s">
        <v>210</v>
      </c>
      <c r="G1907" s="195"/>
      <c r="H1907" s="199">
        <v>5.51</v>
      </c>
      <c r="I1907" s="200"/>
      <c r="J1907" s="195"/>
      <c r="K1907" s="195"/>
      <c r="L1907" s="201"/>
      <c r="M1907" s="202"/>
      <c r="N1907" s="203"/>
      <c r="O1907" s="203"/>
      <c r="P1907" s="203"/>
      <c r="Q1907" s="203"/>
      <c r="R1907" s="203"/>
      <c r="S1907" s="203"/>
      <c r="T1907" s="204"/>
      <c r="AT1907" s="205" t="s">
        <v>157</v>
      </c>
      <c r="AU1907" s="205" t="s">
        <v>81</v>
      </c>
      <c r="AV1907" s="13" t="s">
        <v>81</v>
      </c>
      <c r="AW1907" s="13" t="s">
        <v>32</v>
      </c>
      <c r="AX1907" s="13" t="s">
        <v>71</v>
      </c>
      <c r="AY1907" s="205" t="s">
        <v>136</v>
      </c>
    </row>
    <row r="1908" spans="2:51" s="13" customFormat="1" ht="11.25">
      <c r="B1908" s="194"/>
      <c r="C1908" s="195"/>
      <c r="D1908" s="196" t="s">
        <v>157</v>
      </c>
      <c r="E1908" s="197" t="s">
        <v>19</v>
      </c>
      <c r="F1908" s="198" t="s">
        <v>288</v>
      </c>
      <c r="G1908" s="195"/>
      <c r="H1908" s="199">
        <v>18.72</v>
      </c>
      <c r="I1908" s="200"/>
      <c r="J1908" s="195"/>
      <c r="K1908" s="195"/>
      <c r="L1908" s="201"/>
      <c r="M1908" s="202"/>
      <c r="N1908" s="203"/>
      <c r="O1908" s="203"/>
      <c r="P1908" s="203"/>
      <c r="Q1908" s="203"/>
      <c r="R1908" s="203"/>
      <c r="S1908" s="203"/>
      <c r="T1908" s="204"/>
      <c r="AT1908" s="205" t="s">
        <v>157</v>
      </c>
      <c r="AU1908" s="205" t="s">
        <v>81</v>
      </c>
      <c r="AV1908" s="13" t="s">
        <v>81</v>
      </c>
      <c r="AW1908" s="13" t="s">
        <v>32</v>
      </c>
      <c r="AX1908" s="13" t="s">
        <v>71</v>
      </c>
      <c r="AY1908" s="205" t="s">
        <v>136</v>
      </c>
    </row>
    <row r="1909" spans="2:51" s="14" customFormat="1" ht="11.25">
      <c r="B1909" s="218"/>
      <c r="C1909" s="219"/>
      <c r="D1909" s="196" t="s">
        <v>157</v>
      </c>
      <c r="E1909" s="220" t="s">
        <v>19</v>
      </c>
      <c r="F1909" s="221" t="s">
        <v>1948</v>
      </c>
      <c r="G1909" s="219"/>
      <c r="H1909" s="220" t="s">
        <v>19</v>
      </c>
      <c r="I1909" s="222"/>
      <c r="J1909" s="219"/>
      <c r="K1909" s="219"/>
      <c r="L1909" s="223"/>
      <c r="M1909" s="224"/>
      <c r="N1909" s="225"/>
      <c r="O1909" s="225"/>
      <c r="P1909" s="225"/>
      <c r="Q1909" s="225"/>
      <c r="R1909" s="225"/>
      <c r="S1909" s="225"/>
      <c r="T1909" s="226"/>
      <c r="AT1909" s="227" t="s">
        <v>157</v>
      </c>
      <c r="AU1909" s="227" t="s">
        <v>81</v>
      </c>
      <c r="AV1909" s="14" t="s">
        <v>79</v>
      </c>
      <c r="AW1909" s="14" t="s">
        <v>32</v>
      </c>
      <c r="AX1909" s="14" t="s">
        <v>71</v>
      </c>
      <c r="AY1909" s="227" t="s">
        <v>136</v>
      </c>
    </row>
    <row r="1910" spans="2:51" s="13" customFormat="1" ht="11.25">
      <c r="B1910" s="194"/>
      <c r="C1910" s="195"/>
      <c r="D1910" s="196" t="s">
        <v>157</v>
      </c>
      <c r="E1910" s="197" t="s">
        <v>19</v>
      </c>
      <c r="F1910" s="198" t="s">
        <v>289</v>
      </c>
      <c r="G1910" s="195"/>
      <c r="H1910" s="199">
        <v>0</v>
      </c>
      <c r="I1910" s="200"/>
      <c r="J1910" s="195"/>
      <c r="K1910" s="195"/>
      <c r="L1910" s="201"/>
      <c r="M1910" s="202"/>
      <c r="N1910" s="203"/>
      <c r="O1910" s="203"/>
      <c r="P1910" s="203"/>
      <c r="Q1910" s="203"/>
      <c r="R1910" s="203"/>
      <c r="S1910" s="203"/>
      <c r="T1910" s="204"/>
      <c r="AT1910" s="205" t="s">
        <v>157</v>
      </c>
      <c r="AU1910" s="205" t="s">
        <v>81</v>
      </c>
      <c r="AV1910" s="13" t="s">
        <v>81</v>
      </c>
      <c r="AW1910" s="13" t="s">
        <v>32</v>
      </c>
      <c r="AX1910" s="13" t="s">
        <v>71</v>
      </c>
      <c r="AY1910" s="205" t="s">
        <v>136</v>
      </c>
    </row>
    <row r="1911" spans="2:51" s="13" customFormat="1" ht="11.25">
      <c r="B1911" s="194"/>
      <c r="C1911" s="195"/>
      <c r="D1911" s="196" t="s">
        <v>157</v>
      </c>
      <c r="E1911" s="197" t="s">
        <v>19</v>
      </c>
      <c r="F1911" s="198" t="s">
        <v>211</v>
      </c>
      <c r="G1911" s="195"/>
      <c r="H1911" s="199">
        <v>28.61</v>
      </c>
      <c r="I1911" s="200"/>
      <c r="J1911" s="195"/>
      <c r="K1911" s="195"/>
      <c r="L1911" s="201"/>
      <c r="M1911" s="202"/>
      <c r="N1911" s="203"/>
      <c r="O1911" s="203"/>
      <c r="P1911" s="203"/>
      <c r="Q1911" s="203"/>
      <c r="R1911" s="203"/>
      <c r="S1911" s="203"/>
      <c r="T1911" s="204"/>
      <c r="AT1911" s="205" t="s">
        <v>157</v>
      </c>
      <c r="AU1911" s="205" t="s">
        <v>81</v>
      </c>
      <c r="AV1911" s="13" t="s">
        <v>81</v>
      </c>
      <c r="AW1911" s="13" t="s">
        <v>32</v>
      </c>
      <c r="AX1911" s="13" t="s">
        <v>71</v>
      </c>
      <c r="AY1911" s="205" t="s">
        <v>136</v>
      </c>
    </row>
    <row r="1912" spans="2:51" s="13" customFormat="1" ht="11.25">
      <c r="B1912" s="194"/>
      <c r="C1912" s="195"/>
      <c r="D1912" s="196" t="s">
        <v>157</v>
      </c>
      <c r="E1912" s="197" t="s">
        <v>19</v>
      </c>
      <c r="F1912" s="198" t="s">
        <v>290</v>
      </c>
      <c r="G1912" s="195"/>
      <c r="H1912" s="199">
        <v>99.36</v>
      </c>
      <c r="I1912" s="200"/>
      <c r="J1912" s="195"/>
      <c r="K1912" s="195"/>
      <c r="L1912" s="201"/>
      <c r="M1912" s="202"/>
      <c r="N1912" s="203"/>
      <c r="O1912" s="203"/>
      <c r="P1912" s="203"/>
      <c r="Q1912" s="203"/>
      <c r="R1912" s="203"/>
      <c r="S1912" s="203"/>
      <c r="T1912" s="204"/>
      <c r="AT1912" s="205" t="s">
        <v>157</v>
      </c>
      <c r="AU1912" s="205" t="s">
        <v>81</v>
      </c>
      <c r="AV1912" s="13" t="s">
        <v>81</v>
      </c>
      <c r="AW1912" s="13" t="s">
        <v>32</v>
      </c>
      <c r="AX1912" s="13" t="s">
        <v>71</v>
      </c>
      <c r="AY1912" s="205" t="s">
        <v>136</v>
      </c>
    </row>
    <row r="1913" spans="2:51" s="14" customFormat="1" ht="11.25">
      <c r="B1913" s="218"/>
      <c r="C1913" s="219"/>
      <c r="D1913" s="196" t="s">
        <v>157</v>
      </c>
      <c r="E1913" s="220" t="s">
        <v>19</v>
      </c>
      <c r="F1913" s="221" t="s">
        <v>1949</v>
      </c>
      <c r="G1913" s="219"/>
      <c r="H1913" s="220" t="s">
        <v>19</v>
      </c>
      <c r="I1913" s="222"/>
      <c r="J1913" s="219"/>
      <c r="K1913" s="219"/>
      <c r="L1913" s="223"/>
      <c r="M1913" s="224"/>
      <c r="N1913" s="225"/>
      <c r="O1913" s="225"/>
      <c r="P1913" s="225"/>
      <c r="Q1913" s="225"/>
      <c r="R1913" s="225"/>
      <c r="S1913" s="225"/>
      <c r="T1913" s="226"/>
      <c r="AT1913" s="227" t="s">
        <v>157</v>
      </c>
      <c r="AU1913" s="227" t="s">
        <v>81</v>
      </c>
      <c r="AV1913" s="14" t="s">
        <v>79</v>
      </c>
      <c r="AW1913" s="14" t="s">
        <v>32</v>
      </c>
      <c r="AX1913" s="14" t="s">
        <v>71</v>
      </c>
      <c r="AY1913" s="227" t="s">
        <v>136</v>
      </c>
    </row>
    <row r="1914" spans="2:51" s="13" customFormat="1" ht="11.25">
      <c r="B1914" s="194"/>
      <c r="C1914" s="195"/>
      <c r="D1914" s="196" t="s">
        <v>157</v>
      </c>
      <c r="E1914" s="197" t="s">
        <v>19</v>
      </c>
      <c r="F1914" s="198" t="s">
        <v>292</v>
      </c>
      <c r="G1914" s="195"/>
      <c r="H1914" s="199">
        <v>3.25</v>
      </c>
      <c r="I1914" s="200"/>
      <c r="J1914" s="195"/>
      <c r="K1914" s="195"/>
      <c r="L1914" s="201"/>
      <c r="M1914" s="202"/>
      <c r="N1914" s="203"/>
      <c r="O1914" s="203"/>
      <c r="P1914" s="203"/>
      <c r="Q1914" s="203"/>
      <c r="R1914" s="203"/>
      <c r="S1914" s="203"/>
      <c r="T1914" s="204"/>
      <c r="AT1914" s="205" t="s">
        <v>157</v>
      </c>
      <c r="AU1914" s="205" t="s">
        <v>81</v>
      </c>
      <c r="AV1914" s="13" t="s">
        <v>81</v>
      </c>
      <c r="AW1914" s="13" t="s">
        <v>32</v>
      </c>
      <c r="AX1914" s="13" t="s">
        <v>71</v>
      </c>
      <c r="AY1914" s="205" t="s">
        <v>136</v>
      </c>
    </row>
    <row r="1915" spans="2:51" s="14" customFormat="1" ht="11.25">
      <c r="B1915" s="218"/>
      <c r="C1915" s="219"/>
      <c r="D1915" s="196" t="s">
        <v>157</v>
      </c>
      <c r="E1915" s="220" t="s">
        <v>19</v>
      </c>
      <c r="F1915" s="221" t="s">
        <v>293</v>
      </c>
      <c r="G1915" s="219"/>
      <c r="H1915" s="220" t="s">
        <v>19</v>
      </c>
      <c r="I1915" s="222"/>
      <c r="J1915" s="219"/>
      <c r="K1915" s="219"/>
      <c r="L1915" s="223"/>
      <c r="M1915" s="224"/>
      <c r="N1915" s="225"/>
      <c r="O1915" s="225"/>
      <c r="P1915" s="225"/>
      <c r="Q1915" s="225"/>
      <c r="R1915" s="225"/>
      <c r="S1915" s="225"/>
      <c r="T1915" s="226"/>
      <c r="AT1915" s="227" t="s">
        <v>157</v>
      </c>
      <c r="AU1915" s="227" t="s">
        <v>81</v>
      </c>
      <c r="AV1915" s="14" t="s">
        <v>79</v>
      </c>
      <c r="AW1915" s="14" t="s">
        <v>32</v>
      </c>
      <c r="AX1915" s="14" t="s">
        <v>71</v>
      </c>
      <c r="AY1915" s="227" t="s">
        <v>136</v>
      </c>
    </row>
    <row r="1916" spans="2:51" s="13" customFormat="1" ht="11.25">
      <c r="B1916" s="194"/>
      <c r="C1916" s="195"/>
      <c r="D1916" s="196" t="s">
        <v>157</v>
      </c>
      <c r="E1916" s="197" t="s">
        <v>19</v>
      </c>
      <c r="F1916" s="198" t="s">
        <v>213</v>
      </c>
      <c r="G1916" s="195"/>
      <c r="H1916" s="199">
        <v>50.55</v>
      </c>
      <c r="I1916" s="200"/>
      <c r="J1916" s="195"/>
      <c r="K1916" s="195"/>
      <c r="L1916" s="201"/>
      <c r="M1916" s="202"/>
      <c r="N1916" s="203"/>
      <c r="O1916" s="203"/>
      <c r="P1916" s="203"/>
      <c r="Q1916" s="203"/>
      <c r="R1916" s="203"/>
      <c r="S1916" s="203"/>
      <c r="T1916" s="204"/>
      <c r="AT1916" s="205" t="s">
        <v>157</v>
      </c>
      <c r="AU1916" s="205" t="s">
        <v>81</v>
      </c>
      <c r="AV1916" s="13" t="s">
        <v>81</v>
      </c>
      <c r="AW1916" s="13" t="s">
        <v>32</v>
      </c>
      <c r="AX1916" s="13" t="s">
        <v>71</v>
      </c>
      <c r="AY1916" s="205" t="s">
        <v>136</v>
      </c>
    </row>
    <row r="1917" spans="2:51" s="13" customFormat="1" ht="11.25">
      <c r="B1917" s="194"/>
      <c r="C1917" s="195"/>
      <c r="D1917" s="196" t="s">
        <v>157</v>
      </c>
      <c r="E1917" s="197" t="s">
        <v>19</v>
      </c>
      <c r="F1917" s="198" t="s">
        <v>294</v>
      </c>
      <c r="G1917" s="195"/>
      <c r="H1917" s="199">
        <v>85.71</v>
      </c>
      <c r="I1917" s="200"/>
      <c r="J1917" s="195"/>
      <c r="K1917" s="195"/>
      <c r="L1917" s="201"/>
      <c r="M1917" s="202"/>
      <c r="N1917" s="203"/>
      <c r="O1917" s="203"/>
      <c r="P1917" s="203"/>
      <c r="Q1917" s="203"/>
      <c r="R1917" s="203"/>
      <c r="S1917" s="203"/>
      <c r="T1917" s="204"/>
      <c r="AT1917" s="205" t="s">
        <v>157</v>
      </c>
      <c r="AU1917" s="205" t="s">
        <v>81</v>
      </c>
      <c r="AV1917" s="13" t="s">
        <v>81</v>
      </c>
      <c r="AW1917" s="13" t="s">
        <v>32</v>
      </c>
      <c r="AX1917" s="13" t="s">
        <v>71</v>
      </c>
      <c r="AY1917" s="205" t="s">
        <v>136</v>
      </c>
    </row>
    <row r="1918" spans="2:51" s="14" customFormat="1" ht="11.25">
      <c r="B1918" s="218"/>
      <c r="C1918" s="219"/>
      <c r="D1918" s="196" t="s">
        <v>157</v>
      </c>
      <c r="E1918" s="220" t="s">
        <v>19</v>
      </c>
      <c r="F1918" s="221" t="s">
        <v>1950</v>
      </c>
      <c r="G1918" s="219"/>
      <c r="H1918" s="220" t="s">
        <v>19</v>
      </c>
      <c r="I1918" s="222"/>
      <c r="J1918" s="219"/>
      <c r="K1918" s="219"/>
      <c r="L1918" s="223"/>
      <c r="M1918" s="224"/>
      <c r="N1918" s="225"/>
      <c r="O1918" s="225"/>
      <c r="P1918" s="225"/>
      <c r="Q1918" s="225"/>
      <c r="R1918" s="225"/>
      <c r="S1918" s="225"/>
      <c r="T1918" s="226"/>
      <c r="AT1918" s="227" t="s">
        <v>157</v>
      </c>
      <c r="AU1918" s="227" t="s">
        <v>81</v>
      </c>
      <c r="AV1918" s="14" t="s">
        <v>79</v>
      </c>
      <c r="AW1918" s="14" t="s">
        <v>32</v>
      </c>
      <c r="AX1918" s="14" t="s">
        <v>71</v>
      </c>
      <c r="AY1918" s="227" t="s">
        <v>136</v>
      </c>
    </row>
    <row r="1919" spans="2:51" s="13" customFormat="1" ht="11.25">
      <c r="B1919" s="194"/>
      <c r="C1919" s="195"/>
      <c r="D1919" s="196" t="s">
        <v>157</v>
      </c>
      <c r="E1919" s="197" t="s">
        <v>19</v>
      </c>
      <c r="F1919" s="198" t="s">
        <v>289</v>
      </c>
      <c r="G1919" s="195"/>
      <c r="H1919" s="199">
        <v>0</v>
      </c>
      <c r="I1919" s="200"/>
      <c r="J1919" s="195"/>
      <c r="K1919" s="195"/>
      <c r="L1919" s="201"/>
      <c r="M1919" s="202"/>
      <c r="N1919" s="203"/>
      <c r="O1919" s="203"/>
      <c r="P1919" s="203"/>
      <c r="Q1919" s="203"/>
      <c r="R1919" s="203"/>
      <c r="S1919" s="203"/>
      <c r="T1919" s="204"/>
      <c r="AT1919" s="205" t="s">
        <v>157</v>
      </c>
      <c r="AU1919" s="205" t="s">
        <v>81</v>
      </c>
      <c r="AV1919" s="13" t="s">
        <v>81</v>
      </c>
      <c r="AW1919" s="13" t="s">
        <v>32</v>
      </c>
      <c r="AX1919" s="13" t="s">
        <v>71</v>
      </c>
      <c r="AY1919" s="205" t="s">
        <v>136</v>
      </c>
    </row>
    <row r="1920" spans="2:51" s="13" customFormat="1" ht="11.25">
      <c r="B1920" s="194"/>
      <c r="C1920" s="195"/>
      <c r="D1920" s="196" t="s">
        <v>157</v>
      </c>
      <c r="E1920" s="197" t="s">
        <v>19</v>
      </c>
      <c r="F1920" s="198" t="s">
        <v>214</v>
      </c>
      <c r="G1920" s="195"/>
      <c r="H1920" s="199">
        <v>39.68</v>
      </c>
      <c r="I1920" s="200"/>
      <c r="J1920" s="195"/>
      <c r="K1920" s="195"/>
      <c r="L1920" s="201"/>
      <c r="M1920" s="202"/>
      <c r="N1920" s="203"/>
      <c r="O1920" s="203"/>
      <c r="P1920" s="203"/>
      <c r="Q1920" s="203"/>
      <c r="R1920" s="203"/>
      <c r="S1920" s="203"/>
      <c r="T1920" s="204"/>
      <c r="AT1920" s="205" t="s">
        <v>157</v>
      </c>
      <c r="AU1920" s="205" t="s">
        <v>81</v>
      </c>
      <c r="AV1920" s="13" t="s">
        <v>81</v>
      </c>
      <c r="AW1920" s="13" t="s">
        <v>32</v>
      </c>
      <c r="AX1920" s="13" t="s">
        <v>71</v>
      </c>
      <c r="AY1920" s="205" t="s">
        <v>136</v>
      </c>
    </row>
    <row r="1921" spans="2:51" s="13" customFormat="1" ht="11.25">
      <c r="B1921" s="194"/>
      <c r="C1921" s="195"/>
      <c r="D1921" s="196" t="s">
        <v>157</v>
      </c>
      <c r="E1921" s="197" t="s">
        <v>19</v>
      </c>
      <c r="F1921" s="198" t="s">
        <v>296</v>
      </c>
      <c r="G1921" s="195"/>
      <c r="H1921" s="199">
        <v>82.11</v>
      </c>
      <c r="I1921" s="200"/>
      <c r="J1921" s="195"/>
      <c r="K1921" s="195"/>
      <c r="L1921" s="201"/>
      <c r="M1921" s="202"/>
      <c r="N1921" s="203"/>
      <c r="O1921" s="203"/>
      <c r="P1921" s="203"/>
      <c r="Q1921" s="203"/>
      <c r="R1921" s="203"/>
      <c r="S1921" s="203"/>
      <c r="T1921" s="204"/>
      <c r="AT1921" s="205" t="s">
        <v>157</v>
      </c>
      <c r="AU1921" s="205" t="s">
        <v>81</v>
      </c>
      <c r="AV1921" s="13" t="s">
        <v>81</v>
      </c>
      <c r="AW1921" s="13" t="s">
        <v>32</v>
      </c>
      <c r="AX1921" s="13" t="s">
        <v>71</v>
      </c>
      <c r="AY1921" s="205" t="s">
        <v>136</v>
      </c>
    </row>
    <row r="1922" spans="2:51" s="14" customFormat="1" ht="11.25">
      <c r="B1922" s="218"/>
      <c r="C1922" s="219"/>
      <c r="D1922" s="196" t="s">
        <v>157</v>
      </c>
      <c r="E1922" s="220" t="s">
        <v>19</v>
      </c>
      <c r="F1922" s="221" t="s">
        <v>1951</v>
      </c>
      <c r="G1922" s="219"/>
      <c r="H1922" s="220" t="s">
        <v>19</v>
      </c>
      <c r="I1922" s="222"/>
      <c r="J1922" s="219"/>
      <c r="K1922" s="219"/>
      <c r="L1922" s="223"/>
      <c r="M1922" s="224"/>
      <c r="N1922" s="225"/>
      <c r="O1922" s="225"/>
      <c r="P1922" s="225"/>
      <c r="Q1922" s="225"/>
      <c r="R1922" s="225"/>
      <c r="S1922" s="225"/>
      <c r="T1922" s="226"/>
      <c r="AT1922" s="227" t="s">
        <v>157</v>
      </c>
      <c r="AU1922" s="227" t="s">
        <v>81</v>
      </c>
      <c r="AV1922" s="14" t="s">
        <v>79</v>
      </c>
      <c r="AW1922" s="14" t="s">
        <v>32</v>
      </c>
      <c r="AX1922" s="14" t="s">
        <v>71</v>
      </c>
      <c r="AY1922" s="227" t="s">
        <v>136</v>
      </c>
    </row>
    <row r="1923" spans="2:51" s="13" customFormat="1" ht="11.25">
      <c r="B1923" s="194"/>
      <c r="C1923" s="195"/>
      <c r="D1923" s="196" t="s">
        <v>157</v>
      </c>
      <c r="E1923" s="197" t="s">
        <v>19</v>
      </c>
      <c r="F1923" s="198" t="s">
        <v>298</v>
      </c>
      <c r="G1923" s="195"/>
      <c r="H1923" s="199">
        <v>1.0620000000000001</v>
      </c>
      <c r="I1923" s="200"/>
      <c r="J1923" s="195"/>
      <c r="K1923" s="195"/>
      <c r="L1923" s="201"/>
      <c r="M1923" s="202"/>
      <c r="N1923" s="203"/>
      <c r="O1923" s="203"/>
      <c r="P1923" s="203"/>
      <c r="Q1923" s="203"/>
      <c r="R1923" s="203"/>
      <c r="S1923" s="203"/>
      <c r="T1923" s="204"/>
      <c r="AT1923" s="205" t="s">
        <v>157</v>
      </c>
      <c r="AU1923" s="205" t="s">
        <v>81</v>
      </c>
      <c r="AV1923" s="13" t="s">
        <v>81</v>
      </c>
      <c r="AW1923" s="13" t="s">
        <v>32</v>
      </c>
      <c r="AX1923" s="13" t="s">
        <v>71</v>
      </c>
      <c r="AY1923" s="205" t="s">
        <v>136</v>
      </c>
    </row>
    <row r="1924" spans="2:51" s="13" customFormat="1" ht="11.25">
      <c r="B1924" s="194"/>
      <c r="C1924" s="195"/>
      <c r="D1924" s="196" t="s">
        <v>157</v>
      </c>
      <c r="E1924" s="197" t="s">
        <v>19</v>
      </c>
      <c r="F1924" s="198" t="s">
        <v>215</v>
      </c>
      <c r="G1924" s="195"/>
      <c r="H1924" s="199">
        <v>16.52</v>
      </c>
      <c r="I1924" s="200"/>
      <c r="J1924" s="195"/>
      <c r="K1924" s="195"/>
      <c r="L1924" s="201"/>
      <c r="M1924" s="202"/>
      <c r="N1924" s="203"/>
      <c r="O1924" s="203"/>
      <c r="P1924" s="203"/>
      <c r="Q1924" s="203"/>
      <c r="R1924" s="203"/>
      <c r="S1924" s="203"/>
      <c r="T1924" s="204"/>
      <c r="AT1924" s="205" t="s">
        <v>157</v>
      </c>
      <c r="AU1924" s="205" t="s">
        <v>81</v>
      </c>
      <c r="AV1924" s="13" t="s">
        <v>81</v>
      </c>
      <c r="AW1924" s="13" t="s">
        <v>32</v>
      </c>
      <c r="AX1924" s="13" t="s">
        <v>71</v>
      </c>
      <c r="AY1924" s="205" t="s">
        <v>136</v>
      </c>
    </row>
    <row r="1925" spans="2:51" s="13" customFormat="1" ht="11.25">
      <c r="B1925" s="194"/>
      <c r="C1925" s="195"/>
      <c r="D1925" s="196" t="s">
        <v>157</v>
      </c>
      <c r="E1925" s="197" t="s">
        <v>19</v>
      </c>
      <c r="F1925" s="198" t="s">
        <v>299</v>
      </c>
      <c r="G1925" s="195"/>
      <c r="H1925" s="199">
        <v>16.07</v>
      </c>
      <c r="I1925" s="200"/>
      <c r="J1925" s="195"/>
      <c r="K1925" s="195"/>
      <c r="L1925" s="201"/>
      <c r="M1925" s="202"/>
      <c r="N1925" s="203"/>
      <c r="O1925" s="203"/>
      <c r="P1925" s="203"/>
      <c r="Q1925" s="203"/>
      <c r="R1925" s="203"/>
      <c r="S1925" s="203"/>
      <c r="T1925" s="204"/>
      <c r="AT1925" s="205" t="s">
        <v>157</v>
      </c>
      <c r="AU1925" s="205" t="s">
        <v>81</v>
      </c>
      <c r="AV1925" s="13" t="s">
        <v>81</v>
      </c>
      <c r="AW1925" s="13" t="s">
        <v>32</v>
      </c>
      <c r="AX1925" s="13" t="s">
        <v>71</v>
      </c>
      <c r="AY1925" s="205" t="s">
        <v>136</v>
      </c>
    </row>
    <row r="1926" spans="2:51" s="14" customFormat="1" ht="11.25">
      <c r="B1926" s="218"/>
      <c r="C1926" s="219"/>
      <c r="D1926" s="196" t="s">
        <v>157</v>
      </c>
      <c r="E1926" s="220" t="s">
        <v>19</v>
      </c>
      <c r="F1926" s="221" t="s">
        <v>1952</v>
      </c>
      <c r="G1926" s="219"/>
      <c r="H1926" s="220" t="s">
        <v>19</v>
      </c>
      <c r="I1926" s="222"/>
      <c r="J1926" s="219"/>
      <c r="K1926" s="219"/>
      <c r="L1926" s="223"/>
      <c r="M1926" s="224"/>
      <c r="N1926" s="225"/>
      <c r="O1926" s="225"/>
      <c r="P1926" s="225"/>
      <c r="Q1926" s="225"/>
      <c r="R1926" s="225"/>
      <c r="S1926" s="225"/>
      <c r="T1926" s="226"/>
      <c r="AT1926" s="227" t="s">
        <v>157</v>
      </c>
      <c r="AU1926" s="227" t="s">
        <v>81</v>
      </c>
      <c r="AV1926" s="14" t="s">
        <v>79</v>
      </c>
      <c r="AW1926" s="14" t="s">
        <v>32</v>
      </c>
      <c r="AX1926" s="14" t="s">
        <v>71</v>
      </c>
      <c r="AY1926" s="227" t="s">
        <v>136</v>
      </c>
    </row>
    <row r="1927" spans="2:51" s="13" customFormat="1" ht="11.25">
      <c r="B1927" s="194"/>
      <c r="C1927" s="195"/>
      <c r="D1927" s="196" t="s">
        <v>157</v>
      </c>
      <c r="E1927" s="197" t="s">
        <v>19</v>
      </c>
      <c r="F1927" s="198" t="s">
        <v>301</v>
      </c>
      <c r="G1927" s="195"/>
      <c r="H1927" s="199">
        <v>2.1230000000000002</v>
      </c>
      <c r="I1927" s="200"/>
      <c r="J1927" s="195"/>
      <c r="K1927" s="195"/>
      <c r="L1927" s="201"/>
      <c r="M1927" s="202"/>
      <c r="N1927" s="203"/>
      <c r="O1927" s="203"/>
      <c r="P1927" s="203"/>
      <c r="Q1927" s="203"/>
      <c r="R1927" s="203"/>
      <c r="S1927" s="203"/>
      <c r="T1927" s="204"/>
      <c r="AT1927" s="205" t="s">
        <v>157</v>
      </c>
      <c r="AU1927" s="205" t="s">
        <v>81</v>
      </c>
      <c r="AV1927" s="13" t="s">
        <v>81</v>
      </c>
      <c r="AW1927" s="13" t="s">
        <v>32</v>
      </c>
      <c r="AX1927" s="13" t="s">
        <v>71</v>
      </c>
      <c r="AY1927" s="205" t="s">
        <v>136</v>
      </c>
    </row>
    <row r="1928" spans="2:51" s="13" customFormat="1" ht="11.25">
      <c r="B1928" s="194"/>
      <c r="C1928" s="195"/>
      <c r="D1928" s="196" t="s">
        <v>157</v>
      </c>
      <c r="E1928" s="197" t="s">
        <v>19</v>
      </c>
      <c r="F1928" s="198" t="s">
        <v>216</v>
      </c>
      <c r="G1928" s="195"/>
      <c r="H1928" s="199">
        <v>19.16</v>
      </c>
      <c r="I1928" s="200"/>
      <c r="J1928" s="195"/>
      <c r="K1928" s="195"/>
      <c r="L1928" s="201"/>
      <c r="M1928" s="202"/>
      <c r="N1928" s="203"/>
      <c r="O1928" s="203"/>
      <c r="P1928" s="203"/>
      <c r="Q1928" s="203"/>
      <c r="R1928" s="203"/>
      <c r="S1928" s="203"/>
      <c r="T1928" s="204"/>
      <c r="AT1928" s="205" t="s">
        <v>157</v>
      </c>
      <c r="AU1928" s="205" t="s">
        <v>81</v>
      </c>
      <c r="AV1928" s="13" t="s">
        <v>81</v>
      </c>
      <c r="AW1928" s="13" t="s">
        <v>32</v>
      </c>
      <c r="AX1928" s="13" t="s">
        <v>71</v>
      </c>
      <c r="AY1928" s="205" t="s">
        <v>136</v>
      </c>
    </row>
    <row r="1929" spans="2:51" s="13" customFormat="1" ht="11.25">
      <c r="B1929" s="194"/>
      <c r="C1929" s="195"/>
      <c r="D1929" s="196" t="s">
        <v>157</v>
      </c>
      <c r="E1929" s="197" t="s">
        <v>19</v>
      </c>
      <c r="F1929" s="198" t="s">
        <v>302</v>
      </c>
      <c r="G1929" s="195"/>
      <c r="H1929" s="199">
        <v>17.25</v>
      </c>
      <c r="I1929" s="200"/>
      <c r="J1929" s="195"/>
      <c r="K1929" s="195"/>
      <c r="L1929" s="201"/>
      <c r="M1929" s="202"/>
      <c r="N1929" s="203"/>
      <c r="O1929" s="203"/>
      <c r="P1929" s="203"/>
      <c r="Q1929" s="203"/>
      <c r="R1929" s="203"/>
      <c r="S1929" s="203"/>
      <c r="T1929" s="204"/>
      <c r="AT1929" s="205" t="s">
        <v>157</v>
      </c>
      <c r="AU1929" s="205" t="s">
        <v>81</v>
      </c>
      <c r="AV1929" s="13" t="s">
        <v>81</v>
      </c>
      <c r="AW1929" s="13" t="s">
        <v>32</v>
      </c>
      <c r="AX1929" s="13" t="s">
        <v>71</v>
      </c>
      <c r="AY1929" s="205" t="s">
        <v>136</v>
      </c>
    </row>
    <row r="1930" spans="2:51" s="14" customFormat="1" ht="11.25">
      <c r="B1930" s="218"/>
      <c r="C1930" s="219"/>
      <c r="D1930" s="196" t="s">
        <v>157</v>
      </c>
      <c r="E1930" s="220" t="s">
        <v>19</v>
      </c>
      <c r="F1930" s="221" t="s">
        <v>1952</v>
      </c>
      <c r="G1930" s="219"/>
      <c r="H1930" s="220" t="s">
        <v>19</v>
      </c>
      <c r="I1930" s="222"/>
      <c r="J1930" s="219"/>
      <c r="K1930" s="219"/>
      <c r="L1930" s="223"/>
      <c r="M1930" s="224"/>
      <c r="N1930" s="225"/>
      <c r="O1930" s="225"/>
      <c r="P1930" s="225"/>
      <c r="Q1930" s="225"/>
      <c r="R1930" s="225"/>
      <c r="S1930" s="225"/>
      <c r="T1930" s="226"/>
      <c r="AT1930" s="227" t="s">
        <v>157</v>
      </c>
      <c r="AU1930" s="227" t="s">
        <v>81</v>
      </c>
      <c r="AV1930" s="14" t="s">
        <v>79</v>
      </c>
      <c r="AW1930" s="14" t="s">
        <v>32</v>
      </c>
      <c r="AX1930" s="14" t="s">
        <v>71</v>
      </c>
      <c r="AY1930" s="227" t="s">
        <v>136</v>
      </c>
    </row>
    <row r="1931" spans="2:51" s="13" customFormat="1" ht="11.25">
      <c r="B1931" s="194"/>
      <c r="C1931" s="195"/>
      <c r="D1931" s="196" t="s">
        <v>157</v>
      </c>
      <c r="E1931" s="197" t="s">
        <v>19</v>
      </c>
      <c r="F1931" s="198" t="s">
        <v>301</v>
      </c>
      <c r="G1931" s="195"/>
      <c r="H1931" s="199">
        <v>2.1230000000000002</v>
      </c>
      <c r="I1931" s="200"/>
      <c r="J1931" s="195"/>
      <c r="K1931" s="195"/>
      <c r="L1931" s="201"/>
      <c r="M1931" s="202"/>
      <c r="N1931" s="203"/>
      <c r="O1931" s="203"/>
      <c r="P1931" s="203"/>
      <c r="Q1931" s="203"/>
      <c r="R1931" s="203"/>
      <c r="S1931" s="203"/>
      <c r="T1931" s="204"/>
      <c r="AT1931" s="205" t="s">
        <v>157</v>
      </c>
      <c r="AU1931" s="205" t="s">
        <v>81</v>
      </c>
      <c r="AV1931" s="13" t="s">
        <v>81</v>
      </c>
      <c r="AW1931" s="13" t="s">
        <v>32</v>
      </c>
      <c r="AX1931" s="13" t="s">
        <v>71</v>
      </c>
      <c r="AY1931" s="205" t="s">
        <v>136</v>
      </c>
    </row>
    <row r="1932" spans="2:51" s="13" customFormat="1" ht="11.25">
      <c r="B1932" s="194"/>
      <c r="C1932" s="195"/>
      <c r="D1932" s="196" t="s">
        <v>157</v>
      </c>
      <c r="E1932" s="197" t="s">
        <v>19</v>
      </c>
      <c r="F1932" s="198" t="s">
        <v>217</v>
      </c>
      <c r="G1932" s="195"/>
      <c r="H1932" s="199">
        <v>4.9400000000000004</v>
      </c>
      <c r="I1932" s="200"/>
      <c r="J1932" s="195"/>
      <c r="K1932" s="195"/>
      <c r="L1932" s="201"/>
      <c r="M1932" s="202"/>
      <c r="N1932" s="203"/>
      <c r="O1932" s="203"/>
      <c r="P1932" s="203"/>
      <c r="Q1932" s="203"/>
      <c r="R1932" s="203"/>
      <c r="S1932" s="203"/>
      <c r="T1932" s="204"/>
      <c r="AT1932" s="205" t="s">
        <v>157</v>
      </c>
      <c r="AU1932" s="205" t="s">
        <v>81</v>
      </c>
      <c r="AV1932" s="13" t="s">
        <v>81</v>
      </c>
      <c r="AW1932" s="13" t="s">
        <v>32</v>
      </c>
      <c r="AX1932" s="13" t="s">
        <v>71</v>
      </c>
      <c r="AY1932" s="205" t="s">
        <v>136</v>
      </c>
    </row>
    <row r="1933" spans="2:51" s="13" customFormat="1" ht="11.25">
      <c r="B1933" s="194"/>
      <c r="C1933" s="195"/>
      <c r="D1933" s="196" t="s">
        <v>157</v>
      </c>
      <c r="E1933" s="197" t="s">
        <v>19</v>
      </c>
      <c r="F1933" s="198" t="s">
        <v>303</v>
      </c>
      <c r="G1933" s="195"/>
      <c r="H1933" s="199">
        <v>26.4</v>
      </c>
      <c r="I1933" s="200"/>
      <c r="J1933" s="195"/>
      <c r="K1933" s="195"/>
      <c r="L1933" s="201"/>
      <c r="M1933" s="202"/>
      <c r="N1933" s="203"/>
      <c r="O1933" s="203"/>
      <c r="P1933" s="203"/>
      <c r="Q1933" s="203"/>
      <c r="R1933" s="203"/>
      <c r="S1933" s="203"/>
      <c r="T1933" s="204"/>
      <c r="AT1933" s="205" t="s">
        <v>157</v>
      </c>
      <c r="AU1933" s="205" t="s">
        <v>81</v>
      </c>
      <c r="AV1933" s="13" t="s">
        <v>81</v>
      </c>
      <c r="AW1933" s="13" t="s">
        <v>32</v>
      </c>
      <c r="AX1933" s="13" t="s">
        <v>71</v>
      </c>
      <c r="AY1933" s="205" t="s">
        <v>136</v>
      </c>
    </row>
    <row r="1934" spans="2:51" s="14" customFormat="1" ht="11.25">
      <c r="B1934" s="218"/>
      <c r="C1934" s="219"/>
      <c r="D1934" s="196" t="s">
        <v>157</v>
      </c>
      <c r="E1934" s="220" t="s">
        <v>19</v>
      </c>
      <c r="F1934" s="221" t="s">
        <v>1950</v>
      </c>
      <c r="G1934" s="219"/>
      <c r="H1934" s="220" t="s">
        <v>19</v>
      </c>
      <c r="I1934" s="222"/>
      <c r="J1934" s="219"/>
      <c r="K1934" s="219"/>
      <c r="L1934" s="223"/>
      <c r="M1934" s="224"/>
      <c r="N1934" s="225"/>
      <c r="O1934" s="225"/>
      <c r="P1934" s="225"/>
      <c r="Q1934" s="225"/>
      <c r="R1934" s="225"/>
      <c r="S1934" s="225"/>
      <c r="T1934" s="226"/>
      <c r="AT1934" s="227" t="s">
        <v>157</v>
      </c>
      <c r="AU1934" s="227" t="s">
        <v>81</v>
      </c>
      <c r="AV1934" s="14" t="s">
        <v>79</v>
      </c>
      <c r="AW1934" s="14" t="s">
        <v>32</v>
      </c>
      <c r="AX1934" s="14" t="s">
        <v>71</v>
      </c>
      <c r="AY1934" s="227" t="s">
        <v>136</v>
      </c>
    </row>
    <row r="1935" spans="2:51" s="13" customFormat="1" ht="11.25">
      <c r="B1935" s="194"/>
      <c r="C1935" s="195"/>
      <c r="D1935" s="196" t="s">
        <v>157</v>
      </c>
      <c r="E1935" s="197" t="s">
        <v>19</v>
      </c>
      <c r="F1935" s="198" t="s">
        <v>289</v>
      </c>
      <c r="G1935" s="195"/>
      <c r="H1935" s="199">
        <v>0</v>
      </c>
      <c r="I1935" s="200"/>
      <c r="J1935" s="195"/>
      <c r="K1935" s="195"/>
      <c r="L1935" s="201"/>
      <c r="M1935" s="202"/>
      <c r="N1935" s="203"/>
      <c r="O1935" s="203"/>
      <c r="P1935" s="203"/>
      <c r="Q1935" s="203"/>
      <c r="R1935" s="203"/>
      <c r="S1935" s="203"/>
      <c r="T1935" s="204"/>
      <c r="AT1935" s="205" t="s">
        <v>157</v>
      </c>
      <c r="AU1935" s="205" t="s">
        <v>81</v>
      </c>
      <c r="AV1935" s="13" t="s">
        <v>81</v>
      </c>
      <c r="AW1935" s="13" t="s">
        <v>32</v>
      </c>
      <c r="AX1935" s="13" t="s">
        <v>71</v>
      </c>
      <c r="AY1935" s="205" t="s">
        <v>136</v>
      </c>
    </row>
    <row r="1936" spans="2:51" s="13" customFormat="1" ht="11.25">
      <c r="B1936" s="194"/>
      <c r="C1936" s="195"/>
      <c r="D1936" s="196" t="s">
        <v>157</v>
      </c>
      <c r="E1936" s="197" t="s">
        <v>19</v>
      </c>
      <c r="F1936" s="198" t="s">
        <v>218</v>
      </c>
      <c r="G1936" s="195"/>
      <c r="H1936" s="199">
        <v>8.15</v>
      </c>
      <c r="I1936" s="200"/>
      <c r="J1936" s="195"/>
      <c r="K1936" s="195"/>
      <c r="L1936" s="201"/>
      <c r="M1936" s="202"/>
      <c r="N1936" s="203"/>
      <c r="O1936" s="203"/>
      <c r="P1936" s="203"/>
      <c r="Q1936" s="203"/>
      <c r="R1936" s="203"/>
      <c r="S1936" s="203"/>
      <c r="T1936" s="204"/>
      <c r="AT1936" s="205" t="s">
        <v>157</v>
      </c>
      <c r="AU1936" s="205" t="s">
        <v>81</v>
      </c>
      <c r="AV1936" s="13" t="s">
        <v>81</v>
      </c>
      <c r="AW1936" s="13" t="s">
        <v>32</v>
      </c>
      <c r="AX1936" s="13" t="s">
        <v>71</v>
      </c>
      <c r="AY1936" s="205" t="s">
        <v>136</v>
      </c>
    </row>
    <row r="1937" spans="2:51" s="13" customFormat="1" ht="11.25">
      <c r="B1937" s="194"/>
      <c r="C1937" s="195"/>
      <c r="D1937" s="196" t="s">
        <v>157</v>
      </c>
      <c r="E1937" s="197" t="s">
        <v>19</v>
      </c>
      <c r="F1937" s="198" t="s">
        <v>304</v>
      </c>
      <c r="G1937" s="195"/>
      <c r="H1937" s="199">
        <v>40.950000000000003</v>
      </c>
      <c r="I1937" s="200"/>
      <c r="J1937" s="195"/>
      <c r="K1937" s="195"/>
      <c r="L1937" s="201"/>
      <c r="M1937" s="202"/>
      <c r="N1937" s="203"/>
      <c r="O1937" s="203"/>
      <c r="P1937" s="203"/>
      <c r="Q1937" s="203"/>
      <c r="R1937" s="203"/>
      <c r="S1937" s="203"/>
      <c r="T1937" s="204"/>
      <c r="AT1937" s="205" t="s">
        <v>157</v>
      </c>
      <c r="AU1937" s="205" t="s">
        <v>81</v>
      </c>
      <c r="AV1937" s="13" t="s">
        <v>81</v>
      </c>
      <c r="AW1937" s="13" t="s">
        <v>32</v>
      </c>
      <c r="AX1937" s="13" t="s">
        <v>71</v>
      </c>
      <c r="AY1937" s="205" t="s">
        <v>136</v>
      </c>
    </row>
    <row r="1938" spans="2:51" s="13" customFormat="1" ht="11.25">
      <c r="B1938" s="194"/>
      <c r="C1938" s="195"/>
      <c r="D1938" s="196" t="s">
        <v>157</v>
      </c>
      <c r="E1938" s="197" t="s">
        <v>19</v>
      </c>
      <c r="F1938" s="198" t="s">
        <v>1953</v>
      </c>
      <c r="G1938" s="195"/>
      <c r="H1938" s="199">
        <v>-3.718</v>
      </c>
      <c r="I1938" s="200"/>
      <c r="J1938" s="195"/>
      <c r="K1938" s="195"/>
      <c r="L1938" s="201"/>
      <c r="M1938" s="202"/>
      <c r="N1938" s="203"/>
      <c r="O1938" s="203"/>
      <c r="P1938" s="203"/>
      <c r="Q1938" s="203"/>
      <c r="R1938" s="203"/>
      <c r="S1938" s="203"/>
      <c r="T1938" s="204"/>
      <c r="AT1938" s="205" t="s">
        <v>157</v>
      </c>
      <c r="AU1938" s="205" t="s">
        <v>81</v>
      </c>
      <c r="AV1938" s="13" t="s">
        <v>81</v>
      </c>
      <c r="AW1938" s="13" t="s">
        <v>32</v>
      </c>
      <c r="AX1938" s="13" t="s">
        <v>71</v>
      </c>
      <c r="AY1938" s="205" t="s">
        <v>136</v>
      </c>
    </row>
    <row r="1939" spans="2:51" s="13" customFormat="1" ht="11.25">
      <c r="B1939" s="194"/>
      <c r="C1939" s="195"/>
      <c r="D1939" s="196" t="s">
        <v>157</v>
      </c>
      <c r="E1939" s="197" t="s">
        <v>19</v>
      </c>
      <c r="F1939" s="198" t="s">
        <v>306</v>
      </c>
      <c r="G1939" s="195"/>
      <c r="H1939" s="199">
        <v>4.7629999999999999</v>
      </c>
      <c r="I1939" s="200"/>
      <c r="J1939" s="195"/>
      <c r="K1939" s="195"/>
      <c r="L1939" s="201"/>
      <c r="M1939" s="202"/>
      <c r="N1939" s="203"/>
      <c r="O1939" s="203"/>
      <c r="P1939" s="203"/>
      <c r="Q1939" s="203"/>
      <c r="R1939" s="203"/>
      <c r="S1939" s="203"/>
      <c r="T1939" s="204"/>
      <c r="AT1939" s="205" t="s">
        <v>157</v>
      </c>
      <c r="AU1939" s="205" t="s">
        <v>81</v>
      </c>
      <c r="AV1939" s="13" t="s">
        <v>81</v>
      </c>
      <c r="AW1939" s="13" t="s">
        <v>32</v>
      </c>
      <c r="AX1939" s="13" t="s">
        <v>71</v>
      </c>
      <c r="AY1939" s="205" t="s">
        <v>136</v>
      </c>
    </row>
    <row r="1940" spans="2:51" s="13" customFormat="1" ht="11.25">
      <c r="B1940" s="194"/>
      <c r="C1940" s="195"/>
      <c r="D1940" s="196" t="s">
        <v>157</v>
      </c>
      <c r="E1940" s="197" t="s">
        <v>19</v>
      </c>
      <c r="F1940" s="198" t="s">
        <v>219</v>
      </c>
      <c r="G1940" s="195"/>
      <c r="H1940" s="199">
        <v>3.22</v>
      </c>
      <c r="I1940" s="200"/>
      <c r="J1940" s="195"/>
      <c r="K1940" s="195"/>
      <c r="L1940" s="201"/>
      <c r="M1940" s="202"/>
      <c r="N1940" s="203"/>
      <c r="O1940" s="203"/>
      <c r="P1940" s="203"/>
      <c r="Q1940" s="203"/>
      <c r="R1940" s="203"/>
      <c r="S1940" s="203"/>
      <c r="T1940" s="204"/>
      <c r="AT1940" s="205" t="s">
        <v>157</v>
      </c>
      <c r="AU1940" s="205" t="s">
        <v>81</v>
      </c>
      <c r="AV1940" s="13" t="s">
        <v>81</v>
      </c>
      <c r="AW1940" s="13" t="s">
        <v>32</v>
      </c>
      <c r="AX1940" s="13" t="s">
        <v>71</v>
      </c>
      <c r="AY1940" s="205" t="s">
        <v>136</v>
      </c>
    </row>
    <row r="1941" spans="2:51" s="13" customFormat="1" ht="11.25">
      <c r="B1941" s="194"/>
      <c r="C1941" s="195"/>
      <c r="D1941" s="196" t="s">
        <v>157</v>
      </c>
      <c r="E1941" s="197" t="s">
        <v>19</v>
      </c>
      <c r="F1941" s="198" t="s">
        <v>307</v>
      </c>
      <c r="G1941" s="195"/>
      <c r="H1941" s="199">
        <v>21.69</v>
      </c>
      <c r="I1941" s="200"/>
      <c r="J1941" s="195"/>
      <c r="K1941" s="195"/>
      <c r="L1941" s="201"/>
      <c r="M1941" s="202"/>
      <c r="N1941" s="203"/>
      <c r="O1941" s="203"/>
      <c r="P1941" s="203"/>
      <c r="Q1941" s="203"/>
      <c r="R1941" s="203"/>
      <c r="S1941" s="203"/>
      <c r="T1941" s="204"/>
      <c r="AT1941" s="205" t="s">
        <v>157</v>
      </c>
      <c r="AU1941" s="205" t="s">
        <v>81</v>
      </c>
      <c r="AV1941" s="13" t="s">
        <v>81</v>
      </c>
      <c r="AW1941" s="13" t="s">
        <v>32</v>
      </c>
      <c r="AX1941" s="13" t="s">
        <v>71</v>
      </c>
      <c r="AY1941" s="205" t="s">
        <v>136</v>
      </c>
    </row>
    <row r="1942" spans="2:51" s="14" customFormat="1" ht="11.25">
      <c r="B1942" s="218"/>
      <c r="C1942" s="219"/>
      <c r="D1942" s="196" t="s">
        <v>157</v>
      </c>
      <c r="E1942" s="220" t="s">
        <v>19</v>
      </c>
      <c r="F1942" s="221" t="s">
        <v>1954</v>
      </c>
      <c r="G1942" s="219"/>
      <c r="H1942" s="220" t="s">
        <v>19</v>
      </c>
      <c r="I1942" s="222"/>
      <c r="J1942" s="219"/>
      <c r="K1942" s="219"/>
      <c r="L1942" s="223"/>
      <c r="M1942" s="224"/>
      <c r="N1942" s="225"/>
      <c r="O1942" s="225"/>
      <c r="P1942" s="225"/>
      <c r="Q1942" s="225"/>
      <c r="R1942" s="225"/>
      <c r="S1942" s="225"/>
      <c r="T1942" s="226"/>
      <c r="AT1942" s="227" t="s">
        <v>157</v>
      </c>
      <c r="AU1942" s="227" t="s">
        <v>81</v>
      </c>
      <c r="AV1942" s="14" t="s">
        <v>79</v>
      </c>
      <c r="AW1942" s="14" t="s">
        <v>32</v>
      </c>
      <c r="AX1942" s="14" t="s">
        <v>71</v>
      </c>
      <c r="AY1942" s="227" t="s">
        <v>136</v>
      </c>
    </row>
    <row r="1943" spans="2:51" s="13" customFormat="1" ht="11.25">
      <c r="B1943" s="194"/>
      <c r="C1943" s="195"/>
      <c r="D1943" s="196" t="s">
        <v>157</v>
      </c>
      <c r="E1943" s="197" t="s">
        <v>19</v>
      </c>
      <c r="F1943" s="198" t="s">
        <v>289</v>
      </c>
      <c r="G1943" s="195"/>
      <c r="H1943" s="199">
        <v>0</v>
      </c>
      <c r="I1943" s="200"/>
      <c r="J1943" s="195"/>
      <c r="K1943" s="195"/>
      <c r="L1943" s="201"/>
      <c r="M1943" s="202"/>
      <c r="N1943" s="203"/>
      <c r="O1943" s="203"/>
      <c r="P1943" s="203"/>
      <c r="Q1943" s="203"/>
      <c r="R1943" s="203"/>
      <c r="S1943" s="203"/>
      <c r="T1943" s="204"/>
      <c r="AT1943" s="205" t="s">
        <v>157</v>
      </c>
      <c r="AU1943" s="205" t="s">
        <v>81</v>
      </c>
      <c r="AV1943" s="13" t="s">
        <v>81</v>
      </c>
      <c r="AW1943" s="13" t="s">
        <v>32</v>
      </c>
      <c r="AX1943" s="13" t="s">
        <v>71</v>
      </c>
      <c r="AY1943" s="205" t="s">
        <v>136</v>
      </c>
    </row>
    <row r="1944" spans="2:51" s="13" customFormat="1" ht="11.25">
      <c r="B1944" s="194"/>
      <c r="C1944" s="195"/>
      <c r="D1944" s="196" t="s">
        <v>157</v>
      </c>
      <c r="E1944" s="197" t="s">
        <v>19</v>
      </c>
      <c r="F1944" s="198" t="s">
        <v>220</v>
      </c>
      <c r="G1944" s="195"/>
      <c r="H1944" s="199">
        <v>4.05</v>
      </c>
      <c r="I1944" s="200"/>
      <c r="J1944" s="195"/>
      <c r="K1944" s="195"/>
      <c r="L1944" s="201"/>
      <c r="M1944" s="202"/>
      <c r="N1944" s="203"/>
      <c r="O1944" s="203"/>
      <c r="P1944" s="203"/>
      <c r="Q1944" s="203"/>
      <c r="R1944" s="203"/>
      <c r="S1944" s="203"/>
      <c r="T1944" s="204"/>
      <c r="AT1944" s="205" t="s">
        <v>157</v>
      </c>
      <c r="AU1944" s="205" t="s">
        <v>81</v>
      </c>
      <c r="AV1944" s="13" t="s">
        <v>81</v>
      </c>
      <c r="AW1944" s="13" t="s">
        <v>32</v>
      </c>
      <c r="AX1944" s="13" t="s">
        <v>71</v>
      </c>
      <c r="AY1944" s="205" t="s">
        <v>136</v>
      </c>
    </row>
    <row r="1945" spans="2:51" s="13" customFormat="1" ht="11.25">
      <c r="B1945" s="194"/>
      <c r="C1945" s="195"/>
      <c r="D1945" s="196" t="s">
        <v>157</v>
      </c>
      <c r="E1945" s="197" t="s">
        <v>19</v>
      </c>
      <c r="F1945" s="198" t="s">
        <v>309</v>
      </c>
      <c r="G1945" s="195"/>
      <c r="H1945" s="199">
        <v>8.16</v>
      </c>
      <c r="I1945" s="200"/>
      <c r="J1945" s="195"/>
      <c r="K1945" s="195"/>
      <c r="L1945" s="201"/>
      <c r="M1945" s="202"/>
      <c r="N1945" s="203"/>
      <c r="O1945" s="203"/>
      <c r="P1945" s="203"/>
      <c r="Q1945" s="203"/>
      <c r="R1945" s="203"/>
      <c r="S1945" s="203"/>
      <c r="T1945" s="204"/>
      <c r="AT1945" s="205" t="s">
        <v>157</v>
      </c>
      <c r="AU1945" s="205" t="s">
        <v>81</v>
      </c>
      <c r="AV1945" s="13" t="s">
        <v>81</v>
      </c>
      <c r="AW1945" s="13" t="s">
        <v>32</v>
      </c>
      <c r="AX1945" s="13" t="s">
        <v>71</v>
      </c>
      <c r="AY1945" s="205" t="s">
        <v>136</v>
      </c>
    </row>
    <row r="1946" spans="2:51" s="14" customFormat="1" ht="11.25">
      <c r="B1946" s="218"/>
      <c r="C1946" s="219"/>
      <c r="D1946" s="196" t="s">
        <v>157</v>
      </c>
      <c r="E1946" s="220" t="s">
        <v>19</v>
      </c>
      <c r="F1946" s="221" t="s">
        <v>1955</v>
      </c>
      <c r="G1946" s="219"/>
      <c r="H1946" s="220" t="s">
        <v>19</v>
      </c>
      <c r="I1946" s="222"/>
      <c r="J1946" s="219"/>
      <c r="K1946" s="219"/>
      <c r="L1946" s="223"/>
      <c r="M1946" s="224"/>
      <c r="N1946" s="225"/>
      <c r="O1946" s="225"/>
      <c r="P1946" s="225"/>
      <c r="Q1946" s="225"/>
      <c r="R1946" s="225"/>
      <c r="S1946" s="225"/>
      <c r="T1946" s="226"/>
      <c r="AT1946" s="227" t="s">
        <v>157</v>
      </c>
      <c r="AU1946" s="227" t="s">
        <v>81</v>
      </c>
      <c r="AV1946" s="14" t="s">
        <v>79</v>
      </c>
      <c r="AW1946" s="14" t="s">
        <v>32</v>
      </c>
      <c r="AX1946" s="14" t="s">
        <v>71</v>
      </c>
      <c r="AY1946" s="227" t="s">
        <v>136</v>
      </c>
    </row>
    <row r="1947" spans="2:51" s="13" customFormat="1" ht="11.25">
      <c r="B1947" s="194"/>
      <c r="C1947" s="195"/>
      <c r="D1947" s="196" t="s">
        <v>157</v>
      </c>
      <c r="E1947" s="197" t="s">
        <v>19</v>
      </c>
      <c r="F1947" s="198" t="s">
        <v>289</v>
      </c>
      <c r="G1947" s="195"/>
      <c r="H1947" s="199">
        <v>0</v>
      </c>
      <c r="I1947" s="200"/>
      <c r="J1947" s="195"/>
      <c r="K1947" s="195"/>
      <c r="L1947" s="201"/>
      <c r="M1947" s="202"/>
      <c r="N1947" s="203"/>
      <c r="O1947" s="203"/>
      <c r="P1947" s="203"/>
      <c r="Q1947" s="203"/>
      <c r="R1947" s="203"/>
      <c r="S1947" s="203"/>
      <c r="T1947" s="204"/>
      <c r="AT1947" s="205" t="s">
        <v>157</v>
      </c>
      <c r="AU1947" s="205" t="s">
        <v>81</v>
      </c>
      <c r="AV1947" s="13" t="s">
        <v>81</v>
      </c>
      <c r="AW1947" s="13" t="s">
        <v>32</v>
      </c>
      <c r="AX1947" s="13" t="s">
        <v>71</v>
      </c>
      <c r="AY1947" s="205" t="s">
        <v>136</v>
      </c>
    </row>
    <row r="1948" spans="2:51" s="13" customFormat="1" ht="11.25">
      <c r="B1948" s="194"/>
      <c r="C1948" s="195"/>
      <c r="D1948" s="196" t="s">
        <v>157</v>
      </c>
      <c r="E1948" s="197" t="s">
        <v>19</v>
      </c>
      <c r="F1948" s="198" t="s">
        <v>221</v>
      </c>
      <c r="G1948" s="195"/>
      <c r="H1948" s="199">
        <v>3.13</v>
      </c>
      <c r="I1948" s="200"/>
      <c r="J1948" s="195"/>
      <c r="K1948" s="195"/>
      <c r="L1948" s="201"/>
      <c r="M1948" s="202"/>
      <c r="N1948" s="203"/>
      <c r="O1948" s="203"/>
      <c r="P1948" s="203"/>
      <c r="Q1948" s="203"/>
      <c r="R1948" s="203"/>
      <c r="S1948" s="203"/>
      <c r="T1948" s="204"/>
      <c r="AT1948" s="205" t="s">
        <v>157</v>
      </c>
      <c r="AU1948" s="205" t="s">
        <v>81</v>
      </c>
      <c r="AV1948" s="13" t="s">
        <v>81</v>
      </c>
      <c r="AW1948" s="13" t="s">
        <v>32</v>
      </c>
      <c r="AX1948" s="13" t="s">
        <v>71</v>
      </c>
      <c r="AY1948" s="205" t="s">
        <v>136</v>
      </c>
    </row>
    <row r="1949" spans="2:51" s="13" customFormat="1" ht="11.25">
      <c r="B1949" s="194"/>
      <c r="C1949" s="195"/>
      <c r="D1949" s="196" t="s">
        <v>157</v>
      </c>
      <c r="E1949" s="197" t="s">
        <v>19</v>
      </c>
      <c r="F1949" s="198" t="s">
        <v>311</v>
      </c>
      <c r="G1949" s="195"/>
      <c r="H1949" s="199">
        <v>7.68</v>
      </c>
      <c r="I1949" s="200"/>
      <c r="J1949" s="195"/>
      <c r="K1949" s="195"/>
      <c r="L1949" s="201"/>
      <c r="M1949" s="202"/>
      <c r="N1949" s="203"/>
      <c r="O1949" s="203"/>
      <c r="P1949" s="203"/>
      <c r="Q1949" s="203"/>
      <c r="R1949" s="203"/>
      <c r="S1949" s="203"/>
      <c r="T1949" s="204"/>
      <c r="AT1949" s="205" t="s">
        <v>157</v>
      </c>
      <c r="AU1949" s="205" t="s">
        <v>81</v>
      </c>
      <c r="AV1949" s="13" t="s">
        <v>81</v>
      </c>
      <c r="AW1949" s="13" t="s">
        <v>32</v>
      </c>
      <c r="AX1949" s="13" t="s">
        <v>71</v>
      </c>
      <c r="AY1949" s="205" t="s">
        <v>136</v>
      </c>
    </row>
    <row r="1950" spans="2:51" s="13" customFormat="1" ht="11.25">
      <c r="B1950" s="194"/>
      <c r="C1950" s="195"/>
      <c r="D1950" s="196" t="s">
        <v>157</v>
      </c>
      <c r="E1950" s="197" t="s">
        <v>19</v>
      </c>
      <c r="F1950" s="198" t="s">
        <v>312</v>
      </c>
      <c r="G1950" s="195"/>
      <c r="H1950" s="199">
        <v>0</v>
      </c>
      <c r="I1950" s="200"/>
      <c r="J1950" s="195"/>
      <c r="K1950" s="195"/>
      <c r="L1950" s="201"/>
      <c r="M1950" s="202"/>
      <c r="N1950" s="203"/>
      <c r="O1950" s="203"/>
      <c r="P1950" s="203"/>
      <c r="Q1950" s="203"/>
      <c r="R1950" s="203"/>
      <c r="S1950" s="203"/>
      <c r="T1950" s="204"/>
      <c r="AT1950" s="205" t="s">
        <v>157</v>
      </c>
      <c r="AU1950" s="205" t="s">
        <v>81</v>
      </c>
      <c r="AV1950" s="13" t="s">
        <v>81</v>
      </c>
      <c r="AW1950" s="13" t="s">
        <v>32</v>
      </c>
      <c r="AX1950" s="13" t="s">
        <v>71</v>
      </c>
      <c r="AY1950" s="205" t="s">
        <v>136</v>
      </c>
    </row>
    <row r="1951" spans="2:51" s="13" customFormat="1" ht="11.25">
      <c r="B1951" s="194"/>
      <c r="C1951" s="195"/>
      <c r="D1951" s="196" t="s">
        <v>157</v>
      </c>
      <c r="E1951" s="197" t="s">
        <v>19</v>
      </c>
      <c r="F1951" s="198" t="s">
        <v>289</v>
      </c>
      <c r="G1951" s="195"/>
      <c r="H1951" s="199">
        <v>0</v>
      </c>
      <c r="I1951" s="200"/>
      <c r="J1951" s="195"/>
      <c r="K1951" s="195"/>
      <c r="L1951" s="201"/>
      <c r="M1951" s="202"/>
      <c r="N1951" s="203"/>
      <c r="O1951" s="203"/>
      <c r="P1951" s="203"/>
      <c r="Q1951" s="203"/>
      <c r="R1951" s="203"/>
      <c r="S1951" s="203"/>
      <c r="T1951" s="204"/>
      <c r="AT1951" s="205" t="s">
        <v>157</v>
      </c>
      <c r="AU1951" s="205" t="s">
        <v>81</v>
      </c>
      <c r="AV1951" s="13" t="s">
        <v>81</v>
      </c>
      <c r="AW1951" s="13" t="s">
        <v>32</v>
      </c>
      <c r="AX1951" s="13" t="s">
        <v>71</v>
      </c>
      <c r="AY1951" s="205" t="s">
        <v>136</v>
      </c>
    </row>
    <row r="1952" spans="2:51" s="13" customFormat="1" ht="11.25">
      <c r="B1952" s="194"/>
      <c r="C1952" s="195"/>
      <c r="D1952" s="196" t="s">
        <v>157</v>
      </c>
      <c r="E1952" s="197" t="s">
        <v>19</v>
      </c>
      <c r="F1952" s="198" t="s">
        <v>222</v>
      </c>
      <c r="G1952" s="195"/>
      <c r="H1952" s="199">
        <v>3.16</v>
      </c>
      <c r="I1952" s="200"/>
      <c r="J1952" s="195"/>
      <c r="K1952" s="195"/>
      <c r="L1952" s="201"/>
      <c r="M1952" s="202"/>
      <c r="N1952" s="203"/>
      <c r="O1952" s="203"/>
      <c r="P1952" s="203"/>
      <c r="Q1952" s="203"/>
      <c r="R1952" s="203"/>
      <c r="S1952" s="203"/>
      <c r="T1952" s="204"/>
      <c r="AT1952" s="205" t="s">
        <v>157</v>
      </c>
      <c r="AU1952" s="205" t="s">
        <v>81</v>
      </c>
      <c r="AV1952" s="13" t="s">
        <v>81</v>
      </c>
      <c r="AW1952" s="13" t="s">
        <v>32</v>
      </c>
      <c r="AX1952" s="13" t="s">
        <v>71</v>
      </c>
      <c r="AY1952" s="205" t="s">
        <v>136</v>
      </c>
    </row>
    <row r="1953" spans="1:65" s="13" customFormat="1" ht="11.25">
      <c r="B1953" s="194"/>
      <c r="C1953" s="195"/>
      <c r="D1953" s="196" t="s">
        <v>157</v>
      </c>
      <c r="E1953" s="197" t="s">
        <v>19</v>
      </c>
      <c r="F1953" s="198" t="s">
        <v>313</v>
      </c>
      <c r="G1953" s="195"/>
      <c r="H1953" s="199">
        <v>7.75</v>
      </c>
      <c r="I1953" s="200"/>
      <c r="J1953" s="195"/>
      <c r="K1953" s="195"/>
      <c r="L1953" s="201"/>
      <c r="M1953" s="202"/>
      <c r="N1953" s="203"/>
      <c r="O1953" s="203"/>
      <c r="P1953" s="203"/>
      <c r="Q1953" s="203"/>
      <c r="R1953" s="203"/>
      <c r="S1953" s="203"/>
      <c r="T1953" s="204"/>
      <c r="AT1953" s="205" t="s">
        <v>157</v>
      </c>
      <c r="AU1953" s="205" t="s">
        <v>81</v>
      </c>
      <c r="AV1953" s="13" t="s">
        <v>81</v>
      </c>
      <c r="AW1953" s="13" t="s">
        <v>32</v>
      </c>
      <c r="AX1953" s="13" t="s">
        <v>71</v>
      </c>
      <c r="AY1953" s="205" t="s">
        <v>136</v>
      </c>
    </row>
    <row r="1954" spans="1:65" s="14" customFormat="1" ht="11.25">
      <c r="B1954" s="218"/>
      <c r="C1954" s="219"/>
      <c r="D1954" s="196" t="s">
        <v>157</v>
      </c>
      <c r="E1954" s="220" t="s">
        <v>19</v>
      </c>
      <c r="F1954" s="221" t="s">
        <v>1956</v>
      </c>
      <c r="G1954" s="219"/>
      <c r="H1954" s="220" t="s">
        <v>19</v>
      </c>
      <c r="I1954" s="222"/>
      <c r="J1954" s="219"/>
      <c r="K1954" s="219"/>
      <c r="L1954" s="223"/>
      <c r="M1954" s="224"/>
      <c r="N1954" s="225"/>
      <c r="O1954" s="225"/>
      <c r="P1954" s="225"/>
      <c r="Q1954" s="225"/>
      <c r="R1954" s="225"/>
      <c r="S1954" s="225"/>
      <c r="T1954" s="226"/>
      <c r="AT1954" s="227" t="s">
        <v>157</v>
      </c>
      <c r="AU1954" s="227" t="s">
        <v>81</v>
      </c>
      <c r="AV1954" s="14" t="s">
        <v>79</v>
      </c>
      <c r="AW1954" s="14" t="s">
        <v>32</v>
      </c>
      <c r="AX1954" s="14" t="s">
        <v>71</v>
      </c>
      <c r="AY1954" s="227" t="s">
        <v>136</v>
      </c>
    </row>
    <row r="1955" spans="1:65" s="13" customFormat="1" ht="11.25">
      <c r="B1955" s="194"/>
      <c r="C1955" s="195"/>
      <c r="D1955" s="196" t="s">
        <v>157</v>
      </c>
      <c r="E1955" s="197" t="s">
        <v>19</v>
      </c>
      <c r="F1955" s="198" t="s">
        <v>289</v>
      </c>
      <c r="G1955" s="195"/>
      <c r="H1955" s="199">
        <v>0</v>
      </c>
      <c r="I1955" s="200"/>
      <c r="J1955" s="195"/>
      <c r="K1955" s="195"/>
      <c r="L1955" s="201"/>
      <c r="M1955" s="202"/>
      <c r="N1955" s="203"/>
      <c r="O1955" s="203"/>
      <c r="P1955" s="203"/>
      <c r="Q1955" s="203"/>
      <c r="R1955" s="203"/>
      <c r="S1955" s="203"/>
      <c r="T1955" s="204"/>
      <c r="AT1955" s="205" t="s">
        <v>157</v>
      </c>
      <c r="AU1955" s="205" t="s">
        <v>81</v>
      </c>
      <c r="AV1955" s="13" t="s">
        <v>81</v>
      </c>
      <c r="AW1955" s="13" t="s">
        <v>32</v>
      </c>
      <c r="AX1955" s="13" t="s">
        <v>71</v>
      </c>
      <c r="AY1955" s="205" t="s">
        <v>136</v>
      </c>
    </row>
    <row r="1956" spans="1:65" s="2" customFormat="1" ht="24.2" customHeight="1">
      <c r="A1956" s="35"/>
      <c r="B1956" s="36"/>
      <c r="C1956" s="175" t="s">
        <v>2135</v>
      </c>
      <c r="D1956" s="175" t="s">
        <v>138</v>
      </c>
      <c r="E1956" s="176" t="s">
        <v>2136</v>
      </c>
      <c r="F1956" s="177" t="s">
        <v>2137</v>
      </c>
      <c r="G1956" s="178" t="s">
        <v>141</v>
      </c>
      <c r="H1956" s="179">
        <v>2848.098</v>
      </c>
      <c r="I1956" s="180"/>
      <c r="J1956" s="181">
        <f>ROUND(I1956*H1956,2)</f>
        <v>0</v>
      </c>
      <c r="K1956" s="182"/>
      <c r="L1956" s="40"/>
      <c r="M1956" s="183" t="s">
        <v>19</v>
      </c>
      <c r="N1956" s="184" t="s">
        <v>42</v>
      </c>
      <c r="O1956" s="65"/>
      <c r="P1956" s="185">
        <f>O1956*H1956</f>
        <v>0</v>
      </c>
      <c r="Q1956" s="185">
        <v>2.7999999999999998E-4</v>
      </c>
      <c r="R1956" s="185">
        <f>Q1956*H1956</f>
        <v>0.79746743999999992</v>
      </c>
      <c r="S1956" s="185">
        <v>0</v>
      </c>
      <c r="T1956" s="186">
        <f>S1956*H1956</f>
        <v>0</v>
      </c>
      <c r="U1956" s="35"/>
      <c r="V1956" s="35"/>
      <c r="W1956" s="35"/>
      <c r="X1956" s="35"/>
      <c r="Y1956" s="35"/>
      <c r="Z1956" s="35"/>
      <c r="AA1956" s="35"/>
      <c r="AB1956" s="35"/>
      <c r="AC1956" s="35"/>
      <c r="AD1956" s="35"/>
      <c r="AE1956" s="35"/>
      <c r="AR1956" s="187" t="s">
        <v>476</v>
      </c>
      <c r="AT1956" s="187" t="s">
        <v>138</v>
      </c>
      <c r="AU1956" s="187" t="s">
        <v>81</v>
      </c>
      <c r="AY1956" s="18" t="s">
        <v>136</v>
      </c>
      <c r="BE1956" s="188">
        <f>IF(N1956="základní",J1956,0)</f>
        <v>0</v>
      </c>
      <c r="BF1956" s="188">
        <f>IF(N1956="snížená",J1956,0)</f>
        <v>0</v>
      </c>
      <c r="BG1956" s="188">
        <f>IF(N1956="zákl. přenesená",J1956,0)</f>
        <v>0</v>
      </c>
      <c r="BH1956" s="188">
        <f>IF(N1956="sníž. přenesená",J1956,0)</f>
        <v>0</v>
      </c>
      <c r="BI1956" s="188">
        <f>IF(N1956="nulová",J1956,0)</f>
        <v>0</v>
      </c>
      <c r="BJ1956" s="18" t="s">
        <v>79</v>
      </c>
      <c r="BK1956" s="188">
        <f>ROUND(I1956*H1956,2)</f>
        <v>0</v>
      </c>
      <c r="BL1956" s="18" t="s">
        <v>476</v>
      </c>
      <c r="BM1956" s="187" t="s">
        <v>2138</v>
      </c>
    </row>
    <row r="1957" spans="1:65" s="2" customFormat="1" ht="11.25">
      <c r="A1957" s="35"/>
      <c r="B1957" s="36"/>
      <c r="C1957" s="37"/>
      <c r="D1957" s="189" t="s">
        <v>144</v>
      </c>
      <c r="E1957" s="37"/>
      <c r="F1957" s="190" t="s">
        <v>2139</v>
      </c>
      <c r="G1957" s="37"/>
      <c r="H1957" s="37"/>
      <c r="I1957" s="191"/>
      <c r="J1957" s="37"/>
      <c r="K1957" s="37"/>
      <c r="L1957" s="40"/>
      <c r="M1957" s="192"/>
      <c r="N1957" s="193"/>
      <c r="O1957" s="65"/>
      <c r="P1957" s="65"/>
      <c r="Q1957" s="65"/>
      <c r="R1957" s="65"/>
      <c r="S1957" s="65"/>
      <c r="T1957" s="66"/>
      <c r="U1957" s="35"/>
      <c r="V1957" s="35"/>
      <c r="W1957" s="35"/>
      <c r="X1957" s="35"/>
      <c r="Y1957" s="35"/>
      <c r="Z1957" s="35"/>
      <c r="AA1957" s="35"/>
      <c r="AB1957" s="35"/>
      <c r="AC1957" s="35"/>
      <c r="AD1957" s="35"/>
      <c r="AE1957" s="35"/>
      <c r="AT1957" s="18" t="s">
        <v>144</v>
      </c>
      <c r="AU1957" s="18" t="s">
        <v>81</v>
      </c>
    </row>
    <row r="1958" spans="1:65" s="14" customFormat="1" ht="11.25">
      <c r="B1958" s="218"/>
      <c r="C1958" s="219"/>
      <c r="D1958" s="196" t="s">
        <v>157</v>
      </c>
      <c r="E1958" s="220" t="s">
        <v>19</v>
      </c>
      <c r="F1958" s="221" t="s">
        <v>223</v>
      </c>
      <c r="G1958" s="219"/>
      <c r="H1958" s="220" t="s">
        <v>19</v>
      </c>
      <c r="I1958" s="222"/>
      <c r="J1958" s="219"/>
      <c r="K1958" s="219"/>
      <c r="L1958" s="223"/>
      <c r="M1958" s="224"/>
      <c r="N1958" s="225"/>
      <c r="O1958" s="225"/>
      <c r="P1958" s="225"/>
      <c r="Q1958" s="225"/>
      <c r="R1958" s="225"/>
      <c r="S1958" s="225"/>
      <c r="T1958" s="226"/>
      <c r="AT1958" s="227" t="s">
        <v>157</v>
      </c>
      <c r="AU1958" s="227" t="s">
        <v>81</v>
      </c>
      <c r="AV1958" s="14" t="s">
        <v>79</v>
      </c>
      <c r="AW1958" s="14" t="s">
        <v>32</v>
      </c>
      <c r="AX1958" s="14" t="s">
        <v>71</v>
      </c>
      <c r="AY1958" s="227" t="s">
        <v>136</v>
      </c>
    </row>
    <row r="1959" spans="1:65" s="13" customFormat="1" ht="11.25">
      <c r="B1959" s="194"/>
      <c r="C1959" s="195"/>
      <c r="D1959" s="196" t="s">
        <v>157</v>
      </c>
      <c r="E1959" s="197" t="s">
        <v>19</v>
      </c>
      <c r="F1959" s="198" t="s">
        <v>224</v>
      </c>
      <c r="G1959" s="195"/>
      <c r="H1959" s="199">
        <v>19.8</v>
      </c>
      <c r="I1959" s="200"/>
      <c r="J1959" s="195"/>
      <c r="K1959" s="195"/>
      <c r="L1959" s="201"/>
      <c r="M1959" s="202"/>
      <c r="N1959" s="203"/>
      <c r="O1959" s="203"/>
      <c r="P1959" s="203"/>
      <c r="Q1959" s="203"/>
      <c r="R1959" s="203"/>
      <c r="S1959" s="203"/>
      <c r="T1959" s="204"/>
      <c r="AT1959" s="205" t="s">
        <v>157</v>
      </c>
      <c r="AU1959" s="205" t="s">
        <v>81</v>
      </c>
      <c r="AV1959" s="13" t="s">
        <v>81</v>
      </c>
      <c r="AW1959" s="13" t="s">
        <v>32</v>
      </c>
      <c r="AX1959" s="13" t="s">
        <v>71</v>
      </c>
      <c r="AY1959" s="205" t="s">
        <v>136</v>
      </c>
    </row>
    <row r="1960" spans="1:65" s="13" customFormat="1" ht="11.25">
      <c r="B1960" s="194"/>
      <c r="C1960" s="195"/>
      <c r="D1960" s="196" t="s">
        <v>157</v>
      </c>
      <c r="E1960" s="197" t="s">
        <v>19</v>
      </c>
      <c r="F1960" s="198" t="s">
        <v>315</v>
      </c>
      <c r="G1960" s="195"/>
      <c r="H1960" s="199">
        <v>76.8</v>
      </c>
      <c r="I1960" s="200"/>
      <c r="J1960" s="195"/>
      <c r="K1960" s="195"/>
      <c r="L1960" s="201"/>
      <c r="M1960" s="202"/>
      <c r="N1960" s="203"/>
      <c r="O1960" s="203"/>
      <c r="P1960" s="203"/>
      <c r="Q1960" s="203"/>
      <c r="R1960" s="203"/>
      <c r="S1960" s="203"/>
      <c r="T1960" s="204"/>
      <c r="AT1960" s="205" t="s">
        <v>157</v>
      </c>
      <c r="AU1960" s="205" t="s">
        <v>81</v>
      </c>
      <c r="AV1960" s="13" t="s">
        <v>81</v>
      </c>
      <c r="AW1960" s="13" t="s">
        <v>32</v>
      </c>
      <c r="AX1960" s="13" t="s">
        <v>71</v>
      </c>
      <c r="AY1960" s="205" t="s">
        <v>136</v>
      </c>
    </row>
    <row r="1961" spans="1:65" s="13" customFormat="1" ht="11.25">
      <c r="B1961" s="194"/>
      <c r="C1961" s="195"/>
      <c r="D1961" s="196" t="s">
        <v>157</v>
      </c>
      <c r="E1961" s="197" t="s">
        <v>19</v>
      </c>
      <c r="F1961" s="198" t="s">
        <v>1962</v>
      </c>
      <c r="G1961" s="195"/>
      <c r="H1961" s="199">
        <v>-3.4260000000000002</v>
      </c>
      <c r="I1961" s="200"/>
      <c r="J1961" s="195"/>
      <c r="K1961" s="195"/>
      <c r="L1961" s="201"/>
      <c r="M1961" s="202"/>
      <c r="N1961" s="203"/>
      <c r="O1961" s="203"/>
      <c r="P1961" s="203"/>
      <c r="Q1961" s="203"/>
      <c r="R1961" s="203"/>
      <c r="S1961" s="203"/>
      <c r="T1961" s="204"/>
      <c r="AT1961" s="205" t="s">
        <v>157</v>
      </c>
      <c r="AU1961" s="205" t="s">
        <v>81</v>
      </c>
      <c r="AV1961" s="13" t="s">
        <v>81</v>
      </c>
      <c r="AW1961" s="13" t="s">
        <v>32</v>
      </c>
      <c r="AX1961" s="13" t="s">
        <v>71</v>
      </c>
      <c r="AY1961" s="205" t="s">
        <v>136</v>
      </c>
    </row>
    <row r="1962" spans="1:65" s="13" customFormat="1" ht="11.25">
      <c r="B1962" s="194"/>
      <c r="C1962" s="195"/>
      <c r="D1962" s="196" t="s">
        <v>157</v>
      </c>
      <c r="E1962" s="197" t="s">
        <v>19</v>
      </c>
      <c r="F1962" s="198" t="s">
        <v>317</v>
      </c>
      <c r="G1962" s="195"/>
      <c r="H1962" s="199">
        <v>0.71</v>
      </c>
      <c r="I1962" s="200"/>
      <c r="J1962" s="195"/>
      <c r="K1962" s="195"/>
      <c r="L1962" s="201"/>
      <c r="M1962" s="202"/>
      <c r="N1962" s="203"/>
      <c r="O1962" s="203"/>
      <c r="P1962" s="203"/>
      <c r="Q1962" s="203"/>
      <c r="R1962" s="203"/>
      <c r="S1962" s="203"/>
      <c r="T1962" s="204"/>
      <c r="AT1962" s="205" t="s">
        <v>157</v>
      </c>
      <c r="AU1962" s="205" t="s">
        <v>81</v>
      </c>
      <c r="AV1962" s="13" t="s">
        <v>81</v>
      </c>
      <c r="AW1962" s="13" t="s">
        <v>32</v>
      </c>
      <c r="AX1962" s="13" t="s">
        <v>71</v>
      </c>
      <c r="AY1962" s="205" t="s">
        <v>136</v>
      </c>
    </row>
    <row r="1963" spans="1:65" s="13" customFormat="1" ht="11.25">
      <c r="B1963" s="194"/>
      <c r="C1963" s="195"/>
      <c r="D1963" s="196" t="s">
        <v>157</v>
      </c>
      <c r="E1963" s="197" t="s">
        <v>19</v>
      </c>
      <c r="F1963" s="198" t="s">
        <v>230</v>
      </c>
      <c r="G1963" s="195"/>
      <c r="H1963" s="199">
        <v>32.99</v>
      </c>
      <c r="I1963" s="200"/>
      <c r="J1963" s="195"/>
      <c r="K1963" s="195"/>
      <c r="L1963" s="201"/>
      <c r="M1963" s="202"/>
      <c r="N1963" s="203"/>
      <c r="O1963" s="203"/>
      <c r="P1963" s="203"/>
      <c r="Q1963" s="203"/>
      <c r="R1963" s="203"/>
      <c r="S1963" s="203"/>
      <c r="T1963" s="204"/>
      <c r="AT1963" s="205" t="s">
        <v>157</v>
      </c>
      <c r="AU1963" s="205" t="s">
        <v>81</v>
      </c>
      <c r="AV1963" s="13" t="s">
        <v>81</v>
      </c>
      <c r="AW1963" s="13" t="s">
        <v>32</v>
      </c>
      <c r="AX1963" s="13" t="s">
        <v>71</v>
      </c>
      <c r="AY1963" s="205" t="s">
        <v>136</v>
      </c>
    </row>
    <row r="1964" spans="1:65" s="13" customFormat="1" ht="11.25">
      <c r="B1964" s="194"/>
      <c r="C1964" s="195"/>
      <c r="D1964" s="196" t="s">
        <v>157</v>
      </c>
      <c r="E1964" s="197" t="s">
        <v>19</v>
      </c>
      <c r="F1964" s="198" t="s">
        <v>318</v>
      </c>
      <c r="G1964" s="195"/>
      <c r="H1964" s="199">
        <v>92.8</v>
      </c>
      <c r="I1964" s="200"/>
      <c r="J1964" s="195"/>
      <c r="K1964" s="195"/>
      <c r="L1964" s="201"/>
      <c r="M1964" s="202"/>
      <c r="N1964" s="203"/>
      <c r="O1964" s="203"/>
      <c r="P1964" s="203"/>
      <c r="Q1964" s="203"/>
      <c r="R1964" s="203"/>
      <c r="S1964" s="203"/>
      <c r="T1964" s="204"/>
      <c r="AT1964" s="205" t="s">
        <v>157</v>
      </c>
      <c r="AU1964" s="205" t="s">
        <v>81</v>
      </c>
      <c r="AV1964" s="13" t="s">
        <v>81</v>
      </c>
      <c r="AW1964" s="13" t="s">
        <v>32</v>
      </c>
      <c r="AX1964" s="13" t="s">
        <v>71</v>
      </c>
      <c r="AY1964" s="205" t="s">
        <v>136</v>
      </c>
    </row>
    <row r="1965" spans="1:65" s="13" customFormat="1" ht="11.25">
      <c r="B1965" s="194"/>
      <c r="C1965" s="195"/>
      <c r="D1965" s="196" t="s">
        <v>157</v>
      </c>
      <c r="E1965" s="197" t="s">
        <v>19</v>
      </c>
      <c r="F1965" s="198" t="s">
        <v>1963</v>
      </c>
      <c r="G1965" s="195"/>
      <c r="H1965" s="199">
        <v>-5.867</v>
      </c>
      <c r="I1965" s="200"/>
      <c r="J1965" s="195"/>
      <c r="K1965" s="195"/>
      <c r="L1965" s="201"/>
      <c r="M1965" s="202"/>
      <c r="N1965" s="203"/>
      <c r="O1965" s="203"/>
      <c r="P1965" s="203"/>
      <c r="Q1965" s="203"/>
      <c r="R1965" s="203"/>
      <c r="S1965" s="203"/>
      <c r="T1965" s="204"/>
      <c r="AT1965" s="205" t="s">
        <v>157</v>
      </c>
      <c r="AU1965" s="205" t="s">
        <v>81</v>
      </c>
      <c r="AV1965" s="13" t="s">
        <v>81</v>
      </c>
      <c r="AW1965" s="13" t="s">
        <v>32</v>
      </c>
      <c r="AX1965" s="13" t="s">
        <v>71</v>
      </c>
      <c r="AY1965" s="205" t="s">
        <v>136</v>
      </c>
    </row>
    <row r="1966" spans="1:65" s="13" customFormat="1" ht="11.25">
      <c r="B1966" s="194"/>
      <c r="C1966" s="195"/>
      <c r="D1966" s="196" t="s">
        <v>157</v>
      </c>
      <c r="E1966" s="197" t="s">
        <v>19</v>
      </c>
      <c r="F1966" s="198" t="s">
        <v>320</v>
      </c>
      <c r="G1966" s="195"/>
      <c r="H1966" s="199">
        <v>2.42</v>
      </c>
      <c r="I1966" s="200"/>
      <c r="J1966" s="195"/>
      <c r="K1966" s="195"/>
      <c r="L1966" s="201"/>
      <c r="M1966" s="202"/>
      <c r="N1966" s="203"/>
      <c r="O1966" s="203"/>
      <c r="P1966" s="203"/>
      <c r="Q1966" s="203"/>
      <c r="R1966" s="203"/>
      <c r="S1966" s="203"/>
      <c r="T1966" s="204"/>
      <c r="AT1966" s="205" t="s">
        <v>157</v>
      </c>
      <c r="AU1966" s="205" t="s">
        <v>81</v>
      </c>
      <c r="AV1966" s="13" t="s">
        <v>81</v>
      </c>
      <c r="AW1966" s="13" t="s">
        <v>32</v>
      </c>
      <c r="AX1966" s="13" t="s">
        <v>71</v>
      </c>
      <c r="AY1966" s="205" t="s">
        <v>136</v>
      </c>
    </row>
    <row r="1967" spans="1:65" s="13" customFormat="1" ht="11.25">
      <c r="B1967" s="194"/>
      <c r="C1967" s="195"/>
      <c r="D1967" s="196" t="s">
        <v>157</v>
      </c>
      <c r="E1967" s="197" t="s">
        <v>19</v>
      </c>
      <c r="F1967" s="198" t="s">
        <v>231</v>
      </c>
      <c r="G1967" s="195"/>
      <c r="H1967" s="199">
        <v>28.05</v>
      </c>
      <c r="I1967" s="200"/>
      <c r="J1967" s="195"/>
      <c r="K1967" s="195"/>
      <c r="L1967" s="201"/>
      <c r="M1967" s="202"/>
      <c r="N1967" s="203"/>
      <c r="O1967" s="203"/>
      <c r="P1967" s="203"/>
      <c r="Q1967" s="203"/>
      <c r="R1967" s="203"/>
      <c r="S1967" s="203"/>
      <c r="T1967" s="204"/>
      <c r="AT1967" s="205" t="s">
        <v>157</v>
      </c>
      <c r="AU1967" s="205" t="s">
        <v>81</v>
      </c>
      <c r="AV1967" s="13" t="s">
        <v>81</v>
      </c>
      <c r="AW1967" s="13" t="s">
        <v>32</v>
      </c>
      <c r="AX1967" s="13" t="s">
        <v>71</v>
      </c>
      <c r="AY1967" s="205" t="s">
        <v>136</v>
      </c>
    </row>
    <row r="1968" spans="1:65" s="13" customFormat="1" ht="11.25">
      <c r="B1968" s="194"/>
      <c r="C1968" s="195"/>
      <c r="D1968" s="196" t="s">
        <v>157</v>
      </c>
      <c r="E1968" s="197" t="s">
        <v>19</v>
      </c>
      <c r="F1968" s="198" t="s">
        <v>321</v>
      </c>
      <c r="G1968" s="195"/>
      <c r="H1968" s="199">
        <v>43.4</v>
      </c>
      <c r="I1968" s="200"/>
      <c r="J1968" s="195"/>
      <c r="K1968" s="195"/>
      <c r="L1968" s="201"/>
      <c r="M1968" s="202"/>
      <c r="N1968" s="203"/>
      <c r="O1968" s="203"/>
      <c r="P1968" s="203"/>
      <c r="Q1968" s="203"/>
      <c r="R1968" s="203"/>
      <c r="S1968" s="203"/>
      <c r="T1968" s="204"/>
      <c r="AT1968" s="205" t="s">
        <v>157</v>
      </c>
      <c r="AU1968" s="205" t="s">
        <v>81</v>
      </c>
      <c r="AV1968" s="13" t="s">
        <v>81</v>
      </c>
      <c r="AW1968" s="13" t="s">
        <v>32</v>
      </c>
      <c r="AX1968" s="13" t="s">
        <v>71</v>
      </c>
      <c r="AY1968" s="205" t="s">
        <v>136</v>
      </c>
    </row>
    <row r="1969" spans="2:51" s="14" customFormat="1" ht="11.25">
      <c r="B1969" s="218"/>
      <c r="C1969" s="219"/>
      <c r="D1969" s="196" t="s">
        <v>157</v>
      </c>
      <c r="E1969" s="220" t="s">
        <v>19</v>
      </c>
      <c r="F1969" s="221" t="s">
        <v>1964</v>
      </c>
      <c r="G1969" s="219"/>
      <c r="H1969" s="220" t="s">
        <v>19</v>
      </c>
      <c r="I1969" s="222"/>
      <c r="J1969" s="219"/>
      <c r="K1969" s="219"/>
      <c r="L1969" s="223"/>
      <c r="M1969" s="224"/>
      <c r="N1969" s="225"/>
      <c r="O1969" s="225"/>
      <c r="P1969" s="225"/>
      <c r="Q1969" s="225"/>
      <c r="R1969" s="225"/>
      <c r="S1969" s="225"/>
      <c r="T1969" s="226"/>
      <c r="AT1969" s="227" t="s">
        <v>157</v>
      </c>
      <c r="AU1969" s="227" t="s">
        <v>81</v>
      </c>
      <c r="AV1969" s="14" t="s">
        <v>79</v>
      </c>
      <c r="AW1969" s="14" t="s">
        <v>32</v>
      </c>
      <c r="AX1969" s="14" t="s">
        <v>71</v>
      </c>
      <c r="AY1969" s="227" t="s">
        <v>136</v>
      </c>
    </row>
    <row r="1970" spans="2:51" s="13" customFormat="1" ht="11.25">
      <c r="B1970" s="194"/>
      <c r="C1970" s="195"/>
      <c r="D1970" s="196" t="s">
        <v>157</v>
      </c>
      <c r="E1970" s="197" t="s">
        <v>19</v>
      </c>
      <c r="F1970" s="198" t="s">
        <v>323</v>
      </c>
      <c r="G1970" s="195"/>
      <c r="H1970" s="199">
        <v>1.5</v>
      </c>
      <c r="I1970" s="200"/>
      <c r="J1970" s="195"/>
      <c r="K1970" s="195"/>
      <c r="L1970" s="201"/>
      <c r="M1970" s="202"/>
      <c r="N1970" s="203"/>
      <c r="O1970" s="203"/>
      <c r="P1970" s="203"/>
      <c r="Q1970" s="203"/>
      <c r="R1970" s="203"/>
      <c r="S1970" s="203"/>
      <c r="T1970" s="204"/>
      <c r="AT1970" s="205" t="s">
        <v>157</v>
      </c>
      <c r="AU1970" s="205" t="s">
        <v>81</v>
      </c>
      <c r="AV1970" s="13" t="s">
        <v>81</v>
      </c>
      <c r="AW1970" s="13" t="s">
        <v>32</v>
      </c>
      <c r="AX1970" s="13" t="s">
        <v>71</v>
      </c>
      <c r="AY1970" s="205" t="s">
        <v>136</v>
      </c>
    </row>
    <row r="1971" spans="2:51" s="13" customFormat="1" ht="11.25">
      <c r="B1971" s="194"/>
      <c r="C1971" s="195"/>
      <c r="D1971" s="196" t="s">
        <v>157</v>
      </c>
      <c r="E1971" s="197" t="s">
        <v>19</v>
      </c>
      <c r="F1971" s="198" t="s">
        <v>232</v>
      </c>
      <c r="G1971" s="195"/>
      <c r="H1971" s="199">
        <v>11.03</v>
      </c>
      <c r="I1971" s="200"/>
      <c r="J1971" s="195"/>
      <c r="K1971" s="195"/>
      <c r="L1971" s="201"/>
      <c r="M1971" s="202"/>
      <c r="N1971" s="203"/>
      <c r="O1971" s="203"/>
      <c r="P1971" s="203"/>
      <c r="Q1971" s="203"/>
      <c r="R1971" s="203"/>
      <c r="S1971" s="203"/>
      <c r="T1971" s="204"/>
      <c r="AT1971" s="205" t="s">
        <v>157</v>
      </c>
      <c r="AU1971" s="205" t="s">
        <v>81</v>
      </c>
      <c r="AV1971" s="13" t="s">
        <v>81</v>
      </c>
      <c r="AW1971" s="13" t="s">
        <v>32</v>
      </c>
      <c r="AX1971" s="13" t="s">
        <v>71</v>
      </c>
      <c r="AY1971" s="205" t="s">
        <v>136</v>
      </c>
    </row>
    <row r="1972" spans="2:51" s="13" customFormat="1" ht="11.25">
      <c r="B1972" s="194"/>
      <c r="C1972" s="195"/>
      <c r="D1972" s="196" t="s">
        <v>157</v>
      </c>
      <c r="E1972" s="197" t="s">
        <v>19</v>
      </c>
      <c r="F1972" s="198" t="s">
        <v>324</v>
      </c>
      <c r="G1972" s="195"/>
      <c r="H1972" s="199">
        <v>37.6</v>
      </c>
      <c r="I1972" s="200"/>
      <c r="J1972" s="195"/>
      <c r="K1972" s="195"/>
      <c r="L1972" s="201"/>
      <c r="M1972" s="202"/>
      <c r="N1972" s="203"/>
      <c r="O1972" s="203"/>
      <c r="P1972" s="203"/>
      <c r="Q1972" s="203"/>
      <c r="R1972" s="203"/>
      <c r="S1972" s="203"/>
      <c r="T1972" s="204"/>
      <c r="AT1972" s="205" t="s">
        <v>157</v>
      </c>
      <c r="AU1972" s="205" t="s">
        <v>81</v>
      </c>
      <c r="AV1972" s="13" t="s">
        <v>81</v>
      </c>
      <c r="AW1972" s="13" t="s">
        <v>32</v>
      </c>
      <c r="AX1972" s="13" t="s">
        <v>71</v>
      </c>
      <c r="AY1972" s="205" t="s">
        <v>136</v>
      </c>
    </row>
    <row r="1973" spans="2:51" s="14" customFormat="1" ht="11.25">
      <c r="B1973" s="218"/>
      <c r="C1973" s="219"/>
      <c r="D1973" s="196" t="s">
        <v>157</v>
      </c>
      <c r="E1973" s="220" t="s">
        <v>19</v>
      </c>
      <c r="F1973" s="221" t="s">
        <v>1965</v>
      </c>
      <c r="G1973" s="219"/>
      <c r="H1973" s="220" t="s">
        <v>19</v>
      </c>
      <c r="I1973" s="222"/>
      <c r="J1973" s="219"/>
      <c r="K1973" s="219"/>
      <c r="L1973" s="223"/>
      <c r="M1973" s="224"/>
      <c r="N1973" s="225"/>
      <c r="O1973" s="225"/>
      <c r="P1973" s="225"/>
      <c r="Q1973" s="225"/>
      <c r="R1973" s="225"/>
      <c r="S1973" s="225"/>
      <c r="T1973" s="226"/>
      <c r="AT1973" s="227" t="s">
        <v>157</v>
      </c>
      <c r="AU1973" s="227" t="s">
        <v>81</v>
      </c>
      <c r="AV1973" s="14" t="s">
        <v>79</v>
      </c>
      <c r="AW1973" s="14" t="s">
        <v>32</v>
      </c>
      <c r="AX1973" s="14" t="s">
        <v>71</v>
      </c>
      <c r="AY1973" s="227" t="s">
        <v>136</v>
      </c>
    </row>
    <row r="1974" spans="2:51" s="13" customFormat="1" ht="11.25">
      <c r="B1974" s="194"/>
      <c r="C1974" s="195"/>
      <c r="D1974" s="196" t="s">
        <v>157</v>
      </c>
      <c r="E1974" s="197" t="s">
        <v>19</v>
      </c>
      <c r="F1974" s="198" t="s">
        <v>326</v>
      </c>
      <c r="G1974" s="195"/>
      <c r="H1974" s="199">
        <v>1.46</v>
      </c>
      <c r="I1974" s="200"/>
      <c r="J1974" s="195"/>
      <c r="K1974" s="195"/>
      <c r="L1974" s="201"/>
      <c r="M1974" s="202"/>
      <c r="N1974" s="203"/>
      <c r="O1974" s="203"/>
      <c r="P1974" s="203"/>
      <c r="Q1974" s="203"/>
      <c r="R1974" s="203"/>
      <c r="S1974" s="203"/>
      <c r="T1974" s="204"/>
      <c r="AT1974" s="205" t="s">
        <v>157</v>
      </c>
      <c r="AU1974" s="205" t="s">
        <v>81</v>
      </c>
      <c r="AV1974" s="13" t="s">
        <v>81</v>
      </c>
      <c r="AW1974" s="13" t="s">
        <v>32</v>
      </c>
      <c r="AX1974" s="13" t="s">
        <v>71</v>
      </c>
      <c r="AY1974" s="205" t="s">
        <v>136</v>
      </c>
    </row>
    <row r="1975" spans="2:51" s="13" customFormat="1" ht="11.25">
      <c r="B1975" s="194"/>
      <c r="C1975" s="195"/>
      <c r="D1975" s="196" t="s">
        <v>157</v>
      </c>
      <c r="E1975" s="197" t="s">
        <v>19</v>
      </c>
      <c r="F1975" s="198" t="s">
        <v>327</v>
      </c>
      <c r="G1975" s="195"/>
      <c r="H1975" s="199">
        <v>1.7</v>
      </c>
      <c r="I1975" s="200"/>
      <c r="J1975" s="195"/>
      <c r="K1975" s="195"/>
      <c r="L1975" s="201"/>
      <c r="M1975" s="202"/>
      <c r="N1975" s="203"/>
      <c r="O1975" s="203"/>
      <c r="P1975" s="203"/>
      <c r="Q1975" s="203"/>
      <c r="R1975" s="203"/>
      <c r="S1975" s="203"/>
      <c r="T1975" s="204"/>
      <c r="AT1975" s="205" t="s">
        <v>157</v>
      </c>
      <c r="AU1975" s="205" t="s">
        <v>81</v>
      </c>
      <c r="AV1975" s="13" t="s">
        <v>81</v>
      </c>
      <c r="AW1975" s="13" t="s">
        <v>32</v>
      </c>
      <c r="AX1975" s="13" t="s">
        <v>71</v>
      </c>
      <c r="AY1975" s="205" t="s">
        <v>136</v>
      </c>
    </row>
    <row r="1976" spans="2:51" s="13" customFormat="1" ht="11.25">
      <c r="B1976" s="194"/>
      <c r="C1976" s="195"/>
      <c r="D1976" s="196" t="s">
        <v>157</v>
      </c>
      <c r="E1976" s="197" t="s">
        <v>19</v>
      </c>
      <c r="F1976" s="198" t="s">
        <v>328</v>
      </c>
      <c r="G1976" s="195"/>
      <c r="H1976" s="199">
        <v>45.6</v>
      </c>
      <c r="I1976" s="200"/>
      <c r="J1976" s="195"/>
      <c r="K1976" s="195"/>
      <c r="L1976" s="201"/>
      <c r="M1976" s="202"/>
      <c r="N1976" s="203"/>
      <c r="O1976" s="203"/>
      <c r="P1976" s="203"/>
      <c r="Q1976" s="203"/>
      <c r="R1976" s="203"/>
      <c r="S1976" s="203"/>
      <c r="T1976" s="204"/>
      <c r="AT1976" s="205" t="s">
        <v>157</v>
      </c>
      <c r="AU1976" s="205" t="s">
        <v>81</v>
      </c>
      <c r="AV1976" s="13" t="s">
        <v>81</v>
      </c>
      <c r="AW1976" s="13" t="s">
        <v>32</v>
      </c>
      <c r="AX1976" s="13" t="s">
        <v>71</v>
      </c>
      <c r="AY1976" s="205" t="s">
        <v>136</v>
      </c>
    </row>
    <row r="1977" spans="2:51" s="13" customFormat="1" ht="11.25">
      <c r="B1977" s="194"/>
      <c r="C1977" s="195"/>
      <c r="D1977" s="196" t="s">
        <v>157</v>
      </c>
      <c r="E1977" s="197" t="s">
        <v>19</v>
      </c>
      <c r="F1977" s="198" t="s">
        <v>312</v>
      </c>
      <c r="G1977" s="195"/>
      <c r="H1977" s="199">
        <v>0</v>
      </c>
      <c r="I1977" s="200"/>
      <c r="J1977" s="195"/>
      <c r="K1977" s="195"/>
      <c r="L1977" s="201"/>
      <c r="M1977" s="202"/>
      <c r="N1977" s="203"/>
      <c r="O1977" s="203"/>
      <c r="P1977" s="203"/>
      <c r="Q1977" s="203"/>
      <c r="R1977" s="203"/>
      <c r="S1977" s="203"/>
      <c r="T1977" s="204"/>
      <c r="AT1977" s="205" t="s">
        <v>157</v>
      </c>
      <c r="AU1977" s="205" t="s">
        <v>81</v>
      </c>
      <c r="AV1977" s="13" t="s">
        <v>81</v>
      </c>
      <c r="AW1977" s="13" t="s">
        <v>32</v>
      </c>
      <c r="AX1977" s="13" t="s">
        <v>71</v>
      </c>
      <c r="AY1977" s="205" t="s">
        <v>136</v>
      </c>
    </row>
    <row r="1978" spans="2:51" s="13" customFormat="1" ht="11.25">
      <c r="B1978" s="194"/>
      <c r="C1978" s="195"/>
      <c r="D1978" s="196" t="s">
        <v>157</v>
      </c>
      <c r="E1978" s="197" t="s">
        <v>19</v>
      </c>
      <c r="F1978" s="198" t="s">
        <v>234</v>
      </c>
      <c r="G1978" s="195"/>
      <c r="H1978" s="199">
        <v>3.02</v>
      </c>
      <c r="I1978" s="200"/>
      <c r="J1978" s="195"/>
      <c r="K1978" s="195"/>
      <c r="L1978" s="201"/>
      <c r="M1978" s="202"/>
      <c r="N1978" s="203"/>
      <c r="O1978" s="203"/>
      <c r="P1978" s="203"/>
      <c r="Q1978" s="203"/>
      <c r="R1978" s="203"/>
      <c r="S1978" s="203"/>
      <c r="T1978" s="204"/>
      <c r="AT1978" s="205" t="s">
        <v>157</v>
      </c>
      <c r="AU1978" s="205" t="s">
        <v>81</v>
      </c>
      <c r="AV1978" s="13" t="s">
        <v>81</v>
      </c>
      <c r="AW1978" s="13" t="s">
        <v>32</v>
      </c>
      <c r="AX1978" s="13" t="s">
        <v>71</v>
      </c>
      <c r="AY1978" s="205" t="s">
        <v>136</v>
      </c>
    </row>
    <row r="1979" spans="2:51" s="13" customFormat="1" ht="11.25">
      <c r="B1979" s="194"/>
      <c r="C1979" s="195"/>
      <c r="D1979" s="196" t="s">
        <v>157</v>
      </c>
      <c r="E1979" s="197" t="s">
        <v>19</v>
      </c>
      <c r="F1979" s="198" t="s">
        <v>329</v>
      </c>
      <c r="G1979" s="195"/>
      <c r="H1979" s="199">
        <v>14.04</v>
      </c>
      <c r="I1979" s="200"/>
      <c r="J1979" s="195"/>
      <c r="K1979" s="195"/>
      <c r="L1979" s="201"/>
      <c r="M1979" s="202"/>
      <c r="N1979" s="203"/>
      <c r="O1979" s="203"/>
      <c r="P1979" s="203"/>
      <c r="Q1979" s="203"/>
      <c r="R1979" s="203"/>
      <c r="S1979" s="203"/>
      <c r="T1979" s="204"/>
      <c r="AT1979" s="205" t="s">
        <v>157</v>
      </c>
      <c r="AU1979" s="205" t="s">
        <v>81</v>
      </c>
      <c r="AV1979" s="13" t="s">
        <v>81</v>
      </c>
      <c r="AW1979" s="13" t="s">
        <v>32</v>
      </c>
      <c r="AX1979" s="13" t="s">
        <v>71</v>
      </c>
      <c r="AY1979" s="205" t="s">
        <v>136</v>
      </c>
    </row>
    <row r="1980" spans="2:51" s="14" customFormat="1" ht="11.25">
      <c r="B1980" s="218"/>
      <c r="C1980" s="219"/>
      <c r="D1980" s="196" t="s">
        <v>157</v>
      </c>
      <c r="E1980" s="220" t="s">
        <v>19</v>
      </c>
      <c r="F1980" s="221" t="s">
        <v>1966</v>
      </c>
      <c r="G1980" s="219"/>
      <c r="H1980" s="220" t="s">
        <v>19</v>
      </c>
      <c r="I1980" s="222"/>
      <c r="J1980" s="219"/>
      <c r="K1980" s="219"/>
      <c r="L1980" s="223"/>
      <c r="M1980" s="224"/>
      <c r="N1980" s="225"/>
      <c r="O1980" s="225"/>
      <c r="P1980" s="225"/>
      <c r="Q1980" s="225"/>
      <c r="R1980" s="225"/>
      <c r="S1980" s="225"/>
      <c r="T1980" s="226"/>
      <c r="AT1980" s="227" t="s">
        <v>157</v>
      </c>
      <c r="AU1980" s="227" t="s">
        <v>81</v>
      </c>
      <c r="AV1980" s="14" t="s">
        <v>79</v>
      </c>
      <c r="AW1980" s="14" t="s">
        <v>32</v>
      </c>
      <c r="AX1980" s="14" t="s">
        <v>71</v>
      </c>
      <c r="AY1980" s="227" t="s">
        <v>136</v>
      </c>
    </row>
    <row r="1981" spans="2:51" s="13" customFormat="1" ht="11.25">
      <c r="B1981" s="194"/>
      <c r="C1981" s="195"/>
      <c r="D1981" s="196" t="s">
        <v>157</v>
      </c>
      <c r="E1981" s="197" t="s">
        <v>19</v>
      </c>
      <c r="F1981" s="198" t="s">
        <v>331</v>
      </c>
      <c r="G1981" s="195"/>
      <c r="H1981" s="199">
        <v>0.75</v>
      </c>
      <c r="I1981" s="200"/>
      <c r="J1981" s="195"/>
      <c r="K1981" s="195"/>
      <c r="L1981" s="201"/>
      <c r="M1981" s="202"/>
      <c r="N1981" s="203"/>
      <c r="O1981" s="203"/>
      <c r="P1981" s="203"/>
      <c r="Q1981" s="203"/>
      <c r="R1981" s="203"/>
      <c r="S1981" s="203"/>
      <c r="T1981" s="204"/>
      <c r="AT1981" s="205" t="s">
        <v>157</v>
      </c>
      <c r="AU1981" s="205" t="s">
        <v>81</v>
      </c>
      <c r="AV1981" s="13" t="s">
        <v>81</v>
      </c>
      <c r="AW1981" s="13" t="s">
        <v>32</v>
      </c>
      <c r="AX1981" s="13" t="s">
        <v>71</v>
      </c>
      <c r="AY1981" s="205" t="s">
        <v>136</v>
      </c>
    </row>
    <row r="1982" spans="2:51" s="13" customFormat="1" ht="11.25">
      <c r="B1982" s="194"/>
      <c r="C1982" s="195"/>
      <c r="D1982" s="196" t="s">
        <v>157</v>
      </c>
      <c r="E1982" s="197" t="s">
        <v>19</v>
      </c>
      <c r="F1982" s="198" t="s">
        <v>237</v>
      </c>
      <c r="G1982" s="195"/>
      <c r="H1982" s="199">
        <v>8.8699999999999992</v>
      </c>
      <c r="I1982" s="200"/>
      <c r="J1982" s="195"/>
      <c r="K1982" s="195"/>
      <c r="L1982" s="201"/>
      <c r="M1982" s="202"/>
      <c r="N1982" s="203"/>
      <c r="O1982" s="203"/>
      <c r="P1982" s="203"/>
      <c r="Q1982" s="203"/>
      <c r="R1982" s="203"/>
      <c r="S1982" s="203"/>
      <c r="T1982" s="204"/>
      <c r="AT1982" s="205" t="s">
        <v>157</v>
      </c>
      <c r="AU1982" s="205" t="s">
        <v>81</v>
      </c>
      <c r="AV1982" s="13" t="s">
        <v>81</v>
      </c>
      <c r="AW1982" s="13" t="s">
        <v>32</v>
      </c>
      <c r="AX1982" s="13" t="s">
        <v>71</v>
      </c>
      <c r="AY1982" s="205" t="s">
        <v>136</v>
      </c>
    </row>
    <row r="1983" spans="2:51" s="13" customFormat="1" ht="11.25">
      <c r="B1983" s="194"/>
      <c r="C1983" s="195"/>
      <c r="D1983" s="196" t="s">
        <v>157</v>
      </c>
      <c r="E1983" s="197" t="s">
        <v>19</v>
      </c>
      <c r="F1983" s="198" t="s">
        <v>332</v>
      </c>
      <c r="G1983" s="195"/>
      <c r="H1983" s="199">
        <v>62.4</v>
      </c>
      <c r="I1983" s="200"/>
      <c r="J1983" s="195"/>
      <c r="K1983" s="195"/>
      <c r="L1983" s="201"/>
      <c r="M1983" s="202"/>
      <c r="N1983" s="203"/>
      <c r="O1983" s="203"/>
      <c r="P1983" s="203"/>
      <c r="Q1983" s="203"/>
      <c r="R1983" s="203"/>
      <c r="S1983" s="203"/>
      <c r="T1983" s="204"/>
      <c r="AT1983" s="205" t="s">
        <v>157</v>
      </c>
      <c r="AU1983" s="205" t="s">
        <v>81</v>
      </c>
      <c r="AV1983" s="13" t="s">
        <v>81</v>
      </c>
      <c r="AW1983" s="13" t="s">
        <v>32</v>
      </c>
      <c r="AX1983" s="13" t="s">
        <v>71</v>
      </c>
      <c r="AY1983" s="205" t="s">
        <v>136</v>
      </c>
    </row>
    <row r="1984" spans="2:51" s="13" customFormat="1" ht="11.25">
      <c r="B1984" s="194"/>
      <c r="C1984" s="195"/>
      <c r="D1984" s="196" t="s">
        <v>157</v>
      </c>
      <c r="E1984" s="197" t="s">
        <v>19</v>
      </c>
      <c r="F1984" s="198" t="s">
        <v>1967</v>
      </c>
      <c r="G1984" s="195"/>
      <c r="H1984" s="199">
        <v>-2.1429999999999998</v>
      </c>
      <c r="I1984" s="200"/>
      <c r="J1984" s="195"/>
      <c r="K1984" s="195"/>
      <c r="L1984" s="201"/>
      <c r="M1984" s="202"/>
      <c r="N1984" s="203"/>
      <c r="O1984" s="203"/>
      <c r="P1984" s="203"/>
      <c r="Q1984" s="203"/>
      <c r="R1984" s="203"/>
      <c r="S1984" s="203"/>
      <c r="T1984" s="204"/>
      <c r="AT1984" s="205" t="s">
        <v>157</v>
      </c>
      <c r="AU1984" s="205" t="s">
        <v>81</v>
      </c>
      <c r="AV1984" s="13" t="s">
        <v>81</v>
      </c>
      <c r="AW1984" s="13" t="s">
        <v>32</v>
      </c>
      <c r="AX1984" s="13" t="s">
        <v>71</v>
      </c>
      <c r="AY1984" s="205" t="s">
        <v>136</v>
      </c>
    </row>
    <row r="1985" spans="2:51" s="13" customFormat="1" ht="11.25">
      <c r="B1985" s="194"/>
      <c r="C1985" s="195"/>
      <c r="D1985" s="196" t="s">
        <v>157</v>
      </c>
      <c r="E1985" s="197" t="s">
        <v>19</v>
      </c>
      <c r="F1985" s="198" t="s">
        <v>289</v>
      </c>
      <c r="G1985" s="195"/>
      <c r="H1985" s="199">
        <v>0</v>
      </c>
      <c r="I1985" s="200"/>
      <c r="J1985" s="195"/>
      <c r="K1985" s="195"/>
      <c r="L1985" s="201"/>
      <c r="M1985" s="202"/>
      <c r="N1985" s="203"/>
      <c r="O1985" s="203"/>
      <c r="P1985" s="203"/>
      <c r="Q1985" s="203"/>
      <c r="R1985" s="203"/>
      <c r="S1985" s="203"/>
      <c r="T1985" s="204"/>
      <c r="AT1985" s="205" t="s">
        <v>157</v>
      </c>
      <c r="AU1985" s="205" t="s">
        <v>81</v>
      </c>
      <c r="AV1985" s="13" t="s">
        <v>81</v>
      </c>
      <c r="AW1985" s="13" t="s">
        <v>32</v>
      </c>
      <c r="AX1985" s="13" t="s">
        <v>71</v>
      </c>
      <c r="AY1985" s="205" t="s">
        <v>136</v>
      </c>
    </row>
    <row r="1986" spans="2:51" s="13" customFormat="1" ht="11.25">
      <c r="B1986" s="194"/>
      <c r="C1986" s="195"/>
      <c r="D1986" s="196" t="s">
        <v>157</v>
      </c>
      <c r="E1986" s="197" t="s">
        <v>19</v>
      </c>
      <c r="F1986" s="198" t="s">
        <v>238</v>
      </c>
      <c r="G1986" s="195"/>
      <c r="H1986" s="199">
        <v>6.12</v>
      </c>
      <c r="I1986" s="200"/>
      <c r="J1986" s="195"/>
      <c r="K1986" s="195"/>
      <c r="L1986" s="201"/>
      <c r="M1986" s="202"/>
      <c r="N1986" s="203"/>
      <c r="O1986" s="203"/>
      <c r="P1986" s="203"/>
      <c r="Q1986" s="203"/>
      <c r="R1986" s="203"/>
      <c r="S1986" s="203"/>
      <c r="T1986" s="204"/>
      <c r="AT1986" s="205" t="s">
        <v>157</v>
      </c>
      <c r="AU1986" s="205" t="s">
        <v>81</v>
      </c>
      <c r="AV1986" s="13" t="s">
        <v>81</v>
      </c>
      <c r="AW1986" s="13" t="s">
        <v>32</v>
      </c>
      <c r="AX1986" s="13" t="s">
        <v>71</v>
      </c>
      <c r="AY1986" s="205" t="s">
        <v>136</v>
      </c>
    </row>
    <row r="1987" spans="2:51" s="13" customFormat="1" ht="11.25">
      <c r="B1987" s="194"/>
      <c r="C1987" s="195"/>
      <c r="D1987" s="196" t="s">
        <v>157</v>
      </c>
      <c r="E1987" s="197" t="s">
        <v>19</v>
      </c>
      <c r="F1987" s="198" t="s">
        <v>334</v>
      </c>
      <c r="G1987" s="195"/>
      <c r="H1987" s="199">
        <v>19.8</v>
      </c>
      <c r="I1987" s="200"/>
      <c r="J1987" s="195"/>
      <c r="K1987" s="195"/>
      <c r="L1987" s="201"/>
      <c r="M1987" s="202"/>
      <c r="N1987" s="203"/>
      <c r="O1987" s="203"/>
      <c r="P1987" s="203"/>
      <c r="Q1987" s="203"/>
      <c r="R1987" s="203"/>
      <c r="S1987" s="203"/>
      <c r="T1987" s="204"/>
      <c r="AT1987" s="205" t="s">
        <v>157</v>
      </c>
      <c r="AU1987" s="205" t="s">
        <v>81</v>
      </c>
      <c r="AV1987" s="13" t="s">
        <v>81</v>
      </c>
      <c r="AW1987" s="13" t="s">
        <v>32</v>
      </c>
      <c r="AX1987" s="13" t="s">
        <v>71</v>
      </c>
      <c r="AY1987" s="205" t="s">
        <v>136</v>
      </c>
    </row>
    <row r="1988" spans="2:51" s="14" customFormat="1" ht="11.25">
      <c r="B1988" s="218"/>
      <c r="C1988" s="219"/>
      <c r="D1988" s="196" t="s">
        <v>157</v>
      </c>
      <c r="E1988" s="220" t="s">
        <v>19</v>
      </c>
      <c r="F1988" s="221" t="s">
        <v>1968</v>
      </c>
      <c r="G1988" s="219"/>
      <c r="H1988" s="220" t="s">
        <v>19</v>
      </c>
      <c r="I1988" s="222"/>
      <c r="J1988" s="219"/>
      <c r="K1988" s="219"/>
      <c r="L1988" s="223"/>
      <c r="M1988" s="224"/>
      <c r="N1988" s="225"/>
      <c r="O1988" s="225"/>
      <c r="P1988" s="225"/>
      <c r="Q1988" s="225"/>
      <c r="R1988" s="225"/>
      <c r="S1988" s="225"/>
      <c r="T1988" s="226"/>
      <c r="AT1988" s="227" t="s">
        <v>157</v>
      </c>
      <c r="AU1988" s="227" t="s">
        <v>81</v>
      </c>
      <c r="AV1988" s="14" t="s">
        <v>79</v>
      </c>
      <c r="AW1988" s="14" t="s">
        <v>32</v>
      </c>
      <c r="AX1988" s="14" t="s">
        <v>71</v>
      </c>
      <c r="AY1988" s="227" t="s">
        <v>136</v>
      </c>
    </row>
    <row r="1989" spans="2:51" s="13" customFormat="1" ht="11.25">
      <c r="B1989" s="194"/>
      <c r="C1989" s="195"/>
      <c r="D1989" s="196" t="s">
        <v>157</v>
      </c>
      <c r="E1989" s="197" t="s">
        <v>19</v>
      </c>
      <c r="F1989" s="198" t="s">
        <v>336</v>
      </c>
      <c r="G1989" s="195"/>
      <c r="H1989" s="199">
        <v>0.71</v>
      </c>
      <c r="I1989" s="200"/>
      <c r="J1989" s="195"/>
      <c r="K1989" s="195"/>
      <c r="L1989" s="201"/>
      <c r="M1989" s="202"/>
      <c r="N1989" s="203"/>
      <c r="O1989" s="203"/>
      <c r="P1989" s="203"/>
      <c r="Q1989" s="203"/>
      <c r="R1989" s="203"/>
      <c r="S1989" s="203"/>
      <c r="T1989" s="204"/>
      <c r="AT1989" s="205" t="s">
        <v>157</v>
      </c>
      <c r="AU1989" s="205" t="s">
        <v>81</v>
      </c>
      <c r="AV1989" s="13" t="s">
        <v>81</v>
      </c>
      <c r="AW1989" s="13" t="s">
        <v>32</v>
      </c>
      <c r="AX1989" s="13" t="s">
        <v>71</v>
      </c>
      <c r="AY1989" s="205" t="s">
        <v>136</v>
      </c>
    </row>
    <row r="1990" spans="2:51" s="13" customFormat="1" ht="11.25">
      <c r="B1990" s="194"/>
      <c r="C1990" s="195"/>
      <c r="D1990" s="196" t="s">
        <v>157</v>
      </c>
      <c r="E1990" s="197" t="s">
        <v>19</v>
      </c>
      <c r="F1990" s="198" t="s">
        <v>337</v>
      </c>
      <c r="G1990" s="195"/>
      <c r="H1990" s="199">
        <v>43.33</v>
      </c>
      <c r="I1990" s="200"/>
      <c r="J1990" s="195"/>
      <c r="K1990" s="195"/>
      <c r="L1990" s="201"/>
      <c r="M1990" s="202"/>
      <c r="N1990" s="203"/>
      <c r="O1990" s="203"/>
      <c r="P1990" s="203"/>
      <c r="Q1990" s="203"/>
      <c r="R1990" s="203"/>
      <c r="S1990" s="203"/>
      <c r="T1990" s="204"/>
      <c r="AT1990" s="205" t="s">
        <v>157</v>
      </c>
      <c r="AU1990" s="205" t="s">
        <v>81</v>
      </c>
      <c r="AV1990" s="13" t="s">
        <v>81</v>
      </c>
      <c r="AW1990" s="13" t="s">
        <v>32</v>
      </c>
      <c r="AX1990" s="13" t="s">
        <v>71</v>
      </c>
      <c r="AY1990" s="205" t="s">
        <v>136</v>
      </c>
    </row>
    <row r="1991" spans="2:51" s="13" customFormat="1" ht="11.25">
      <c r="B1991" s="194"/>
      <c r="C1991" s="195"/>
      <c r="D1991" s="196" t="s">
        <v>157</v>
      </c>
      <c r="E1991" s="197" t="s">
        <v>19</v>
      </c>
      <c r="F1991" s="198" t="s">
        <v>338</v>
      </c>
      <c r="G1991" s="195"/>
      <c r="H1991" s="199">
        <v>124.56</v>
      </c>
      <c r="I1991" s="200"/>
      <c r="J1991" s="195"/>
      <c r="K1991" s="195"/>
      <c r="L1991" s="201"/>
      <c r="M1991" s="202"/>
      <c r="N1991" s="203"/>
      <c r="O1991" s="203"/>
      <c r="P1991" s="203"/>
      <c r="Q1991" s="203"/>
      <c r="R1991" s="203"/>
      <c r="S1991" s="203"/>
      <c r="T1991" s="204"/>
      <c r="AT1991" s="205" t="s">
        <v>157</v>
      </c>
      <c r="AU1991" s="205" t="s">
        <v>81</v>
      </c>
      <c r="AV1991" s="13" t="s">
        <v>81</v>
      </c>
      <c r="AW1991" s="13" t="s">
        <v>32</v>
      </c>
      <c r="AX1991" s="13" t="s">
        <v>71</v>
      </c>
      <c r="AY1991" s="205" t="s">
        <v>136</v>
      </c>
    </row>
    <row r="1992" spans="2:51" s="13" customFormat="1" ht="22.5">
      <c r="B1992" s="194"/>
      <c r="C1992" s="195"/>
      <c r="D1992" s="196" t="s">
        <v>157</v>
      </c>
      <c r="E1992" s="197" t="s">
        <v>19</v>
      </c>
      <c r="F1992" s="198" t="s">
        <v>1969</v>
      </c>
      <c r="G1992" s="195"/>
      <c r="H1992" s="199">
        <v>-6.7370000000000001</v>
      </c>
      <c r="I1992" s="200"/>
      <c r="J1992" s="195"/>
      <c r="K1992" s="195"/>
      <c r="L1992" s="201"/>
      <c r="M1992" s="202"/>
      <c r="N1992" s="203"/>
      <c r="O1992" s="203"/>
      <c r="P1992" s="203"/>
      <c r="Q1992" s="203"/>
      <c r="R1992" s="203"/>
      <c r="S1992" s="203"/>
      <c r="T1992" s="204"/>
      <c r="AT1992" s="205" t="s">
        <v>157</v>
      </c>
      <c r="AU1992" s="205" t="s">
        <v>81</v>
      </c>
      <c r="AV1992" s="13" t="s">
        <v>81</v>
      </c>
      <c r="AW1992" s="13" t="s">
        <v>32</v>
      </c>
      <c r="AX1992" s="13" t="s">
        <v>71</v>
      </c>
      <c r="AY1992" s="205" t="s">
        <v>136</v>
      </c>
    </row>
    <row r="1993" spans="2:51" s="13" customFormat="1" ht="11.25">
      <c r="B1993" s="194"/>
      <c r="C1993" s="195"/>
      <c r="D1993" s="196" t="s">
        <v>157</v>
      </c>
      <c r="E1993" s="197" t="s">
        <v>19</v>
      </c>
      <c r="F1993" s="198" t="s">
        <v>340</v>
      </c>
      <c r="G1993" s="195"/>
      <c r="H1993" s="199">
        <v>6.32</v>
      </c>
      <c r="I1993" s="200"/>
      <c r="J1993" s="195"/>
      <c r="K1993" s="195"/>
      <c r="L1993" s="201"/>
      <c r="M1993" s="202"/>
      <c r="N1993" s="203"/>
      <c r="O1993" s="203"/>
      <c r="P1993" s="203"/>
      <c r="Q1993" s="203"/>
      <c r="R1993" s="203"/>
      <c r="S1993" s="203"/>
      <c r="T1993" s="204"/>
      <c r="AT1993" s="205" t="s">
        <v>157</v>
      </c>
      <c r="AU1993" s="205" t="s">
        <v>81</v>
      </c>
      <c r="AV1993" s="13" t="s">
        <v>81</v>
      </c>
      <c r="AW1993" s="13" t="s">
        <v>32</v>
      </c>
      <c r="AX1993" s="13" t="s">
        <v>71</v>
      </c>
      <c r="AY1993" s="205" t="s">
        <v>136</v>
      </c>
    </row>
    <row r="1994" spans="2:51" s="13" customFormat="1" ht="11.25">
      <c r="B1994" s="194"/>
      <c r="C1994" s="195"/>
      <c r="D1994" s="196" t="s">
        <v>157</v>
      </c>
      <c r="E1994" s="197" t="s">
        <v>19</v>
      </c>
      <c r="F1994" s="198" t="s">
        <v>240</v>
      </c>
      <c r="G1994" s="195"/>
      <c r="H1994" s="199">
        <v>19.16</v>
      </c>
      <c r="I1994" s="200"/>
      <c r="J1994" s="195"/>
      <c r="K1994" s="195"/>
      <c r="L1994" s="201"/>
      <c r="M1994" s="202"/>
      <c r="N1994" s="203"/>
      <c r="O1994" s="203"/>
      <c r="P1994" s="203"/>
      <c r="Q1994" s="203"/>
      <c r="R1994" s="203"/>
      <c r="S1994" s="203"/>
      <c r="T1994" s="204"/>
      <c r="AT1994" s="205" t="s">
        <v>157</v>
      </c>
      <c r="AU1994" s="205" t="s">
        <v>81</v>
      </c>
      <c r="AV1994" s="13" t="s">
        <v>81</v>
      </c>
      <c r="AW1994" s="13" t="s">
        <v>32</v>
      </c>
      <c r="AX1994" s="13" t="s">
        <v>71</v>
      </c>
      <c r="AY1994" s="205" t="s">
        <v>136</v>
      </c>
    </row>
    <row r="1995" spans="2:51" s="13" customFormat="1" ht="11.25">
      <c r="B1995" s="194"/>
      <c r="C1995" s="195"/>
      <c r="D1995" s="196" t="s">
        <v>157</v>
      </c>
      <c r="E1995" s="197" t="s">
        <v>19</v>
      </c>
      <c r="F1995" s="198" t="s">
        <v>341</v>
      </c>
      <c r="G1995" s="195"/>
      <c r="H1995" s="199">
        <v>76</v>
      </c>
      <c r="I1995" s="200"/>
      <c r="J1995" s="195"/>
      <c r="K1995" s="195"/>
      <c r="L1995" s="201"/>
      <c r="M1995" s="202"/>
      <c r="N1995" s="203"/>
      <c r="O1995" s="203"/>
      <c r="P1995" s="203"/>
      <c r="Q1995" s="203"/>
      <c r="R1995" s="203"/>
      <c r="S1995" s="203"/>
      <c r="T1995" s="204"/>
      <c r="AT1995" s="205" t="s">
        <v>157</v>
      </c>
      <c r="AU1995" s="205" t="s">
        <v>81</v>
      </c>
      <c r="AV1995" s="13" t="s">
        <v>81</v>
      </c>
      <c r="AW1995" s="13" t="s">
        <v>32</v>
      </c>
      <c r="AX1995" s="13" t="s">
        <v>71</v>
      </c>
      <c r="AY1995" s="205" t="s">
        <v>136</v>
      </c>
    </row>
    <row r="1996" spans="2:51" s="13" customFormat="1" ht="11.25">
      <c r="B1996" s="194"/>
      <c r="C1996" s="195"/>
      <c r="D1996" s="196" t="s">
        <v>157</v>
      </c>
      <c r="E1996" s="197" t="s">
        <v>19</v>
      </c>
      <c r="F1996" s="198" t="s">
        <v>1970</v>
      </c>
      <c r="G1996" s="195"/>
      <c r="H1996" s="199">
        <v>-2.2069999999999999</v>
      </c>
      <c r="I1996" s="200"/>
      <c r="J1996" s="195"/>
      <c r="K1996" s="195"/>
      <c r="L1996" s="201"/>
      <c r="M1996" s="202"/>
      <c r="N1996" s="203"/>
      <c r="O1996" s="203"/>
      <c r="P1996" s="203"/>
      <c r="Q1996" s="203"/>
      <c r="R1996" s="203"/>
      <c r="S1996" s="203"/>
      <c r="T1996" s="204"/>
      <c r="AT1996" s="205" t="s">
        <v>157</v>
      </c>
      <c r="AU1996" s="205" t="s">
        <v>81</v>
      </c>
      <c r="AV1996" s="13" t="s">
        <v>81</v>
      </c>
      <c r="AW1996" s="13" t="s">
        <v>32</v>
      </c>
      <c r="AX1996" s="13" t="s">
        <v>71</v>
      </c>
      <c r="AY1996" s="205" t="s">
        <v>136</v>
      </c>
    </row>
    <row r="1997" spans="2:51" s="13" customFormat="1" ht="11.25">
      <c r="B1997" s="194"/>
      <c r="C1997" s="195"/>
      <c r="D1997" s="196" t="s">
        <v>157</v>
      </c>
      <c r="E1997" s="197" t="s">
        <v>19</v>
      </c>
      <c r="F1997" s="198" t="s">
        <v>343</v>
      </c>
      <c r="G1997" s="195"/>
      <c r="H1997" s="199">
        <v>6.03</v>
      </c>
      <c r="I1997" s="200"/>
      <c r="J1997" s="195"/>
      <c r="K1997" s="195"/>
      <c r="L1997" s="201"/>
      <c r="M1997" s="202"/>
      <c r="N1997" s="203"/>
      <c r="O1997" s="203"/>
      <c r="P1997" s="203"/>
      <c r="Q1997" s="203"/>
      <c r="R1997" s="203"/>
      <c r="S1997" s="203"/>
      <c r="T1997" s="204"/>
      <c r="AT1997" s="205" t="s">
        <v>157</v>
      </c>
      <c r="AU1997" s="205" t="s">
        <v>81</v>
      </c>
      <c r="AV1997" s="13" t="s">
        <v>81</v>
      </c>
      <c r="AW1997" s="13" t="s">
        <v>32</v>
      </c>
      <c r="AX1997" s="13" t="s">
        <v>71</v>
      </c>
      <c r="AY1997" s="205" t="s">
        <v>136</v>
      </c>
    </row>
    <row r="1998" spans="2:51" s="13" customFormat="1" ht="11.25">
      <c r="B1998" s="194"/>
      <c r="C1998" s="195"/>
      <c r="D1998" s="196" t="s">
        <v>157</v>
      </c>
      <c r="E1998" s="197" t="s">
        <v>19</v>
      </c>
      <c r="F1998" s="198" t="s">
        <v>241</v>
      </c>
      <c r="G1998" s="195"/>
      <c r="H1998" s="199">
        <v>22.62</v>
      </c>
      <c r="I1998" s="200"/>
      <c r="J1998" s="195"/>
      <c r="K1998" s="195"/>
      <c r="L1998" s="201"/>
      <c r="M1998" s="202"/>
      <c r="N1998" s="203"/>
      <c r="O1998" s="203"/>
      <c r="P1998" s="203"/>
      <c r="Q1998" s="203"/>
      <c r="R1998" s="203"/>
      <c r="S1998" s="203"/>
      <c r="T1998" s="204"/>
      <c r="AT1998" s="205" t="s">
        <v>157</v>
      </c>
      <c r="AU1998" s="205" t="s">
        <v>81</v>
      </c>
      <c r="AV1998" s="13" t="s">
        <v>81</v>
      </c>
      <c r="AW1998" s="13" t="s">
        <v>32</v>
      </c>
      <c r="AX1998" s="13" t="s">
        <v>71</v>
      </c>
      <c r="AY1998" s="205" t="s">
        <v>136</v>
      </c>
    </row>
    <row r="1999" spans="2:51" s="13" customFormat="1" ht="11.25">
      <c r="B1999" s="194"/>
      <c r="C1999" s="195"/>
      <c r="D1999" s="196" t="s">
        <v>157</v>
      </c>
      <c r="E1999" s="197" t="s">
        <v>19</v>
      </c>
      <c r="F1999" s="198" t="s">
        <v>344</v>
      </c>
      <c r="G1999" s="195"/>
      <c r="H1999" s="199">
        <v>59.52</v>
      </c>
      <c r="I1999" s="200"/>
      <c r="J1999" s="195"/>
      <c r="K1999" s="195"/>
      <c r="L1999" s="201"/>
      <c r="M1999" s="202"/>
      <c r="N1999" s="203"/>
      <c r="O1999" s="203"/>
      <c r="P1999" s="203"/>
      <c r="Q1999" s="203"/>
      <c r="R1999" s="203"/>
      <c r="S1999" s="203"/>
      <c r="T1999" s="204"/>
      <c r="AT1999" s="205" t="s">
        <v>157</v>
      </c>
      <c r="AU1999" s="205" t="s">
        <v>81</v>
      </c>
      <c r="AV1999" s="13" t="s">
        <v>81</v>
      </c>
      <c r="AW1999" s="13" t="s">
        <v>32</v>
      </c>
      <c r="AX1999" s="13" t="s">
        <v>71</v>
      </c>
      <c r="AY1999" s="205" t="s">
        <v>136</v>
      </c>
    </row>
    <row r="2000" spans="2:51" s="14" customFormat="1" ht="11.25">
      <c r="B2000" s="218"/>
      <c r="C2000" s="219"/>
      <c r="D2000" s="196" t="s">
        <v>157</v>
      </c>
      <c r="E2000" s="220" t="s">
        <v>19</v>
      </c>
      <c r="F2000" s="221" t="s">
        <v>1971</v>
      </c>
      <c r="G2000" s="219"/>
      <c r="H2000" s="220" t="s">
        <v>19</v>
      </c>
      <c r="I2000" s="222"/>
      <c r="J2000" s="219"/>
      <c r="K2000" s="219"/>
      <c r="L2000" s="223"/>
      <c r="M2000" s="224"/>
      <c r="N2000" s="225"/>
      <c r="O2000" s="225"/>
      <c r="P2000" s="225"/>
      <c r="Q2000" s="225"/>
      <c r="R2000" s="225"/>
      <c r="S2000" s="225"/>
      <c r="T2000" s="226"/>
      <c r="AT2000" s="227" t="s">
        <v>157</v>
      </c>
      <c r="AU2000" s="227" t="s">
        <v>81</v>
      </c>
      <c r="AV2000" s="14" t="s">
        <v>79</v>
      </c>
      <c r="AW2000" s="14" t="s">
        <v>32</v>
      </c>
      <c r="AX2000" s="14" t="s">
        <v>71</v>
      </c>
      <c r="AY2000" s="227" t="s">
        <v>136</v>
      </c>
    </row>
    <row r="2001" spans="2:51" s="13" customFormat="1" ht="11.25">
      <c r="B2001" s="194"/>
      <c r="C2001" s="195"/>
      <c r="D2001" s="196" t="s">
        <v>157</v>
      </c>
      <c r="E2001" s="197" t="s">
        <v>19</v>
      </c>
      <c r="F2001" s="198" t="s">
        <v>289</v>
      </c>
      <c r="G2001" s="195"/>
      <c r="H2001" s="199">
        <v>0</v>
      </c>
      <c r="I2001" s="200"/>
      <c r="J2001" s="195"/>
      <c r="K2001" s="195"/>
      <c r="L2001" s="201"/>
      <c r="M2001" s="202"/>
      <c r="N2001" s="203"/>
      <c r="O2001" s="203"/>
      <c r="P2001" s="203"/>
      <c r="Q2001" s="203"/>
      <c r="R2001" s="203"/>
      <c r="S2001" s="203"/>
      <c r="T2001" s="204"/>
      <c r="AT2001" s="205" t="s">
        <v>157</v>
      </c>
      <c r="AU2001" s="205" t="s">
        <v>81</v>
      </c>
      <c r="AV2001" s="13" t="s">
        <v>81</v>
      </c>
      <c r="AW2001" s="13" t="s">
        <v>32</v>
      </c>
      <c r="AX2001" s="13" t="s">
        <v>71</v>
      </c>
      <c r="AY2001" s="205" t="s">
        <v>136</v>
      </c>
    </row>
    <row r="2002" spans="2:51" s="13" customFormat="1" ht="11.25">
      <c r="B2002" s="194"/>
      <c r="C2002" s="195"/>
      <c r="D2002" s="196" t="s">
        <v>157</v>
      </c>
      <c r="E2002" s="197" t="s">
        <v>19</v>
      </c>
      <c r="F2002" s="198" t="s">
        <v>242</v>
      </c>
      <c r="G2002" s="195"/>
      <c r="H2002" s="199">
        <v>6.37</v>
      </c>
      <c r="I2002" s="200"/>
      <c r="J2002" s="195"/>
      <c r="K2002" s="195"/>
      <c r="L2002" s="201"/>
      <c r="M2002" s="202"/>
      <c r="N2002" s="203"/>
      <c r="O2002" s="203"/>
      <c r="P2002" s="203"/>
      <c r="Q2002" s="203"/>
      <c r="R2002" s="203"/>
      <c r="S2002" s="203"/>
      <c r="T2002" s="204"/>
      <c r="AT2002" s="205" t="s">
        <v>157</v>
      </c>
      <c r="AU2002" s="205" t="s">
        <v>81</v>
      </c>
      <c r="AV2002" s="13" t="s">
        <v>81</v>
      </c>
      <c r="AW2002" s="13" t="s">
        <v>32</v>
      </c>
      <c r="AX2002" s="13" t="s">
        <v>71</v>
      </c>
      <c r="AY2002" s="205" t="s">
        <v>136</v>
      </c>
    </row>
    <row r="2003" spans="2:51" s="13" customFormat="1" ht="11.25">
      <c r="B2003" s="194"/>
      <c r="C2003" s="195"/>
      <c r="D2003" s="196" t="s">
        <v>157</v>
      </c>
      <c r="E2003" s="197" t="s">
        <v>19</v>
      </c>
      <c r="F2003" s="198" t="s">
        <v>346</v>
      </c>
      <c r="G2003" s="195"/>
      <c r="H2003" s="199">
        <v>24.24</v>
      </c>
      <c r="I2003" s="200"/>
      <c r="J2003" s="195"/>
      <c r="K2003" s="195"/>
      <c r="L2003" s="201"/>
      <c r="M2003" s="202"/>
      <c r="N2003" s="203"/>
      <c r="O2003" s="203"/>
      <c r="P2003" s="203"/>
      <c r="Q2003" s="203"/>
      <c r="R2003" s="203"/>
      <c r="S2003" s="203"/>
      <c r="T2003" s="204"/>
      <c r="AT2003" s="205" t="s">
        <v>157</v>
      </c>
      <c r="AU2003" s="205" t="s">
        <v>81</v>
      </c>
      <c r="AV2003" s="13" t="s">
        <v>81</v>
      </c>
      <c r="AW2003" s="13" t="s">
        <v>32</v>
      </c>
      <c r="AX2003" s="13" t="s">
        <v>71</v>
      </c>
      <c r="AY2003" s="205" t="s">
        <v>136</v>
      </c>
    </row>
    <row r="2004" spans="2:51" s="14" customFormat="1" ht="11.25">
      <c r="B2004" s="218"/>
      <c r="C2004" s="219"/>
      <c r="D2004" s="196" t="s">
        <v>157</v>
      </c>
      <c r="E2004" s="220" t="s">
        <v>19</v>
      </c>
      <c r="F2004" s="221" t="s">
        <v>1972</v>
      </c>
      <c r="G2004" s="219"/>
      <c r="H2004" s="220" t="s">
        <v>19</v>
      </c>
      <c r="I2004" s="222"/>
      <c r="J2004" s="219"/>
      <c r="K2004" s="219"/>
      <c r="L2004" s="223"/>
      <c r="M2004" s="224"/>
      <c r="N2004" s="225"/>
      <c r="O2004" s="225"/>
      <c r="P2004" s="225"/>
      <c r="Q2004" s="225"/>
      <c r="R2004" s="225"/>
      <c r="S2004" s="225"/>
      <c r="T2004" s="226"/>
      <c r="AT2004" s="227" t="s">
        <v>157</v>
      </c>
      <c r="AU2004" s="227" t="s">
        <v>81</v>
      </c>
      <c r="AV2004" s="14" t="s">
        <v>79</v>
      </c>
      <c r="AW2004" s="14" t="s">
        <v>32</v>
      </c>
      <c r="AX2004" s="14" t="s">
        <v>71</v>
      </c>
      <c r="AY2004" s="227" t="s">
        <v>136</v>
      </c>
    </row>
    <row r="2005" spans="2:51" s="13" customFormat="1" ht="11.25">
      <c r="B2005" s="194"/>
      <c r="C2005" s="195"/>
      <c r="D2005" s="196" t="s">
        <v>157</v>
      </c>
      <c r="E2005" s="197" t="s">
        <v>19</v>
      </c>
      <c r="F2005" s="198" t="s">
        <v>348</v>
      </c>
      <c r="G2005" s="195"/>
      <c r="H2005" s="199">
        <v>1.17</v>
      </c>
      <c r="I2005" s="200"/>
      <c r="J2005" s="195"/>
      <c r="K2005" s="195"/>
      <c r="L2005" s="201"/>
      <c r="M2005" s="202"/>
      <c r="N2005" s="203"/>
      <c r="O2005" s="203"/>
      <c r="P2005" s="203"/>
      <c r="Q2005" s="203"/>
      <c r="R2005" s="203"/>
      <c r="S2005" s="203"/>
      <c r="T2005" s="204"/>
      <c r="AT2005" s="205" t="s">
        <v>157</v>
      </c>
      <c r="AU2005" s="205" t="s">
        <v>81</v>
      </c>
      <c r="AV2005" s="13" t="s">
        <v>81</v>
      </c>
      <c r="AW2005" s="13" t="s">
        <v>32</v>
      </c>
      <c r="AX2005" s="13" t="s">
        <v>71</v>
      </c>
      <c r="AY2005" s="205" t="s">
        <v>136</v>
      </c>
    </row>
    <row r="2006" spans="2:51" s="13" customFormat="1" ht="11.25">
      <c r="B2006" s="194"/>
      <c r="C2006" s="195"/>
      <c r="D2006" s="196" t="s">
        <v>157</v>
      </c>
      <c r="E2006" s="197" t="s">
        <v>19</v>
      </c>
      <c r="F2006" s="198" t="s">
        <v>243</v>
      </c>
      <c r="G2006" s="195"/>
      <c r="H2006" s="199">
        <v>5.25</v>
      </c>
      <c r="I2006" s="200"/>
      <c r="J2006" s="195"/>
      <c r="K2006" s="195"/>
      <c r="L2006" s="201"/>
      <c r="M2006" s="202"/>
      <c r="N2006" s="203"/>
      <c r="O2006" s="203"/>
      <c r="P2006" s="203"/>
      <c r="Q2006" s="203"/>
      <c r="R2006" s="203"/>
      <c r="S2006" s="203"/>
      <c r="T2006" s="204"/>
      <c r="AT2006" s="205" t="s">
        <v>157</v>
      </c>
      <c r="AU2006" s="205" t="s">
        <v>81</v>
      </c>
      <c r="AV2006" s="13" t="s">
        <v>81</v>
      </c>
      <c r="AW2006" s="13" t="s">
        <v>32</v>
      </c>
      <c r="AX2006" s="13" t="s">
        <v>71</v>
      </c>
      <c r="AY2006" s="205" t="s">
        <v>136</v>
      </c>
    </row>
    <row r="2007" spans="2:51" s="13" customFormat="1" ht="11.25">
      <c r="B2007" s="194"/>
      <c r="C2007" s="195"/>
      <c r="D2007" s="196" t="s">
        <v>157</v>
      </c>
      <c r="E2007" s="197" t="s">
        <v>19</v>
      </c>
      <c r="F2007" s="198" t="s">
        <v>349</v>
      </c>
      <c r="G2007" s="195"/>
      <c r="H2007" s="199">
        <v>18.399999999999999</v>
      </c>
      <c r="I2007" s="200"/>
      <c r="J2007" s="195"/>
      <c r="K2007" s="195"/>
      <c r="L2007" s="201"/>
      <c r="M2007" s="202"/>
      <c r="N2007" s="203"/>
      <c r="O2007" s="203"/>
      <c r="P2007" s="203"/>
      <c r="Q2007" s="203"/>
      <c r="R2007" s="203"/>
      <c r="S2007" s="203"/>
      <c r="T2007" s="204"/>
      <c r="AT2007" s="205" t="s">
        <v>157</v>
      </c>
      <c r="AU2007" s="205" t="s">
        <v>81</v>
      </c>
      <c r="AV2007" s="13" t="s">
        <v>81</v>
      </c>
      <c r="AW2007" s="13" t="s">
        <v>32</v>
      </c>
      <c r="AX2007" s="13" t="s">
        <v>71</v>
      </c>
      <c r="AY2007" s="205" t="s">
        <v>136</v>
      </c>
    </row>
    <row r="2008" spans="2:51" s="14" customFormat="1" ht="11.25">
      <c r="B2008" s="218"/>
      <c r="C2008" s="219"/>
      <c r="D2008" s="196" t="s">
        <v>157</v>
      </c>
      <c r="E2008" s="220" t="s">
        <v>19</v>
      </c>
      <c r="F2008" s="221" t="s">
        <v>1973</v>
      </c>
      <c r="G2008" s="219"/>
      <c r="H2008" s="220" t="s">
        <v>19</v>
      </c>
      <c r="I2008" s="222"/>
      <c r="J2008" s="219"/>
      <c r="K2008" s="219"/>
      <c r="L2008" s="223"/>
      <c r="M2008" s="224"/>
      <c r="N2008" s="225"/>
      <c r="O2008" s="225"/>
      <c r="P2008" s="225"/>
      <c r="Q2008" s="225"/>
      <c r="R2008" s="225"/>
      <c r="S2008" s="225"/>
      <c r="T2008" s="226"/>
      <c r="AT2008" s="227" t="s">
        <v>157</v>
      </c>
      <c r="AU2008" s="227" t="s">
        <v>81</v>
      </c>
      <c r="AV2008" s="14" t="s">
        <v>79</v>
      </c>
      <c r="AW2008" s="14" t="s">
        <v>32</v>
      </c>
      <c r="AX2008" s="14" t="s">
        <v>71</v>
      </c>
      <c r="AY2008" s="227" t="s">
        <v>136</v>
      </c>
    </row>
    <row r="2009" spans="2:51" s="13" customFormat="1" ht="11.25">
      <c r="B2009" s="194"/>
      <c r="C2009" s="195"/>
      <c r="D2009" s="196" t="s">
        <v>157</v>
      </c>
      <c r="E2009" s="197" t="s">
        <v>19</v>
      </c>
      <c r="F2009" s="198" t="s">
        <v>351</v>
      </c>
      <c r="G2009" s="195"/>
      <c r="H2009" s="199">
        <v>6.37</v>
      </c>
      <c r="I2009" s="200"/>
      <c r="J2009" s="195"/>
      <c r="K2009" s="195"/>
      <c r="L2009" s="201"/>
      <c r="M2009" s="202"/>
      <c r="N2009" s="203"/>
      <c r="O2009" s="203"/>
      <c r="P2009" s="203"/>
      <c r="Q2009" s="203"/>
      <c r="R2009" s="203"/>
      <c r="S2009" s="203"/>
      <c r="T2009" s="204"/>
      <c r="AT2009" s="205" t="s">
        <v>157</v>
      </c>
      <c r="AU2009" s="205" t="s">
        <v>81</v>
      </c>
      <c r="AV2009" s="13" t="s">
        <v>81</v>
      </c>
      <c r="AW2009" s="13" t="s">
        <v>32</v>
      </c>
      <c r="AX2009" s="13" t="s">
        <v>71</v>
      </c>
      <c r="AY2009" s="205" t="s">
        <v>136</v>
      </c>
    </row>
    <row r="2010" spans="2:51" s="13" customFormat="1" ht="11.25">
      <c r="B2010" s="194"/>
      <c r="C2010" s="195"/>
      <c r="D2010" s="196" t="s">
        <v>157</v>
      </c>
      <c r="E2010" s="197" t="s">
        <v>19</v>
      </c>
      <c r="F2010" s="198" t="s">
        <v>352</v>
      </c>
      <c r="G2010" s="195"/>
      <c r="H2010" s="199">
        <v>20.2</v>
      </c>
      <c r="I2010" s="200"/>
      <c r="J2010" s="195"/>
      <c r="K2010" s="195"/>
      <c r="L2010" s="201"/>
      <c r="M2010" s="202"/>
      <c r="N2010" s="203"/>
      <c r="O2010" s="203"/>
      <c r="P2010" s="203"/>
      <c r="Q2010" s="203"/>
      <c r="R2010" s="203"/>
      <c r="S2010" s="203"/>
      <c r="T2010" s="204"/>
      <c r="AT2010" s="205" t="s">
        <v>157</v>
      </c>
      <c r="AU2010" s="205" t="s">
        <v>81</v>
      </c>
      <c r="AV2010" s="13" t="s">
        <v>81</v>
      </c>
      <c r="AW2010" s="13" t="s">
        <v>32</v>
      </c>
      <c r="AX2010" s="13" t="s">
        <v>71</v>
      </c>
      <c r="AY2010" s="205" t="s">
        <v>136</v>
      </c>
    </row>
    <row r="2011" spans="2:51" s="14" customFormat="1" ht="11.25">
      <c r="B2011" s="218"/>
      <c r="C2011" s="219"/>
      <c r="D2011" s="196" t="s">
        <v>157</v>
      </c>
      <c r="E2011" s="220" t="s">
        <v>19</v>
      </c>
      <c r="F2011" s="221" t="s">
        <v>1974</v>
      </c>
      <c r="G2011" s="219"/>
      <c r="H2011" s="220" t="s">
        <v>19</v>
      </c>
      <c r="I2011" s="222"/>
      <c r="J2011" s="219"/>
      <c r="K2011" s="219"/>
      <c r="L2011" s="223"/>
      <c r="M2011" s="224"/>
      <c r="N2011" s="225"/>
      <c r="O2011" s="225"/>
      <c r="P2011" s="225"/>
      <c r="Q2011" s="225"/>
      <c r="R2011" s="225"/>
      <c r="S2011" s="225"/>
      <c r="T2011" s="226"/>
      <c r="AT2011" s="227" t="s">
        <v>157</v>
      </c>
      <c r="AU2011" s="227" t="s">
        <v>81</v>
      </c>
      <c r="AV2011" s="14" t="s">
        <v>79</v>
      </c>
      <c r="AW2011" s="14" t="s">
        <v>32</v>
      </c>
      <c r="AX2011" s="14" t="s">
        <v>71</v>
      </c>
      <c r="AY2011" s="227" t="s">
        <v>136</v>
      </c>
    </row>
    <row r="2012" spans="2:51" s="13" customFormat="1" ht="11.25">
      <c r="B2012" s="194"/>
      <c r="C2012" s="195"/>
      <c r="D2012" s="196" t="s">
        <v>157</v>
      </c>
      <c r="E2012" s="197" t="s">
        <v>19</v>
      </c>
      <c r="F2012" s="198" t="s">
        <v>354</v>
      </c>
      <c r="G2012" s="195"/>
      <c r="H2012" s="199">
        <v>1.75</v>
      </c>
      <c r="I2012" s="200"/>
      <c r="J2012" s="195"/>
      <c r="K2012" s="195"/>
      <c r="L2012" s="201"/>
      <c r="M2012" s="202"/>
      <c r="N2012" s="203"/>
      <c r="O2012" s="203"/>
      <c r="P2012" s="203"/>
      <c r="Q2012" s="203"/>
      <c r="R2012" s="203"/>
      <c r="S2012" s="203"/>
      <c r="T2012" s="204"/>
      <c r="AT2012" s="205" t="s">
        <v>157</v>
      </c>
      <c r="AU2012" s="205" t="s">
        <v>81</v>
      </c>
      <c r="AV2012" s="13" t="s">
        <v>81</v>
      </c>
      <c r="AW2012" s="13" t="s">
        <v>32</v>
      </c>
      <c r="AX2012" s="13" t="s">
        <v>71</v>
      </c>
      <c r="AY2012" s="205" t="s">
        <v>136</v>
      </c>
    </row>
    <row r="2013" spans="2:51" s="13" customFormat="1" ht="11.25">
      <c r="B2013" s="194"/>
      <c r="C2013" s="195"/>
      <c r="D2013" s="196" t="s">
        <v>157</v>
      </c>
      <c r="E2013" s="197" t="s">
        <v>19</v>
      </c>
      <c r="F2013" s="198" t="s">
        <v>245</v>
      </c>
      <c r="G2013" s="195"/>
      <c r="H2013" s="199">
        <v>2.85</v>
      </c>
      <c r="I2013" s="200"/>
      <c r="J2013" s="195"/>
      <c r="K2013" s="195"/>
      <c r="L2013" s="201"/>
      <c r="M2013" s="202"/>
      <c r="N2013" s="203"/>
      <c r="O2013" s="203"/>
      <c r="P2013" s="203"/>
      <c r="Q2013" s="203"/>
      <c r="R2013" s="203"/>
      <c r="S2013" s="203"/>
      <c r="T2013" s="204"/>
      <c r="AT2013" s="205" t="s">
        <v>157</v>
      </c>
      <c r="AU2013" s="205" t="s">
        <v>81</v>
      </c>
      <c r="AV2013" s="13" t="s">
        <v>81</v>
      </c>
      <c r="AW2013" s="13" t="s">
        <v>32</v>
      </c>
      <c r="AX2013" s="13" t="s">
        <v>71</v>
      </c>
      <c r="AY2013" s="205" t="s">
        <v>136</v>
      </c>
    </row>
    <row r="2014" spans="2:51" s="13" customFormat="1" ht="11.25">
      <c r="B2014" s="194"/>
      <c r="C2014" s="195"/>
      <c r="D2014" s="196" t="s">
        <v>157</v>
      </c>
      <c r="E2014" s="197" t="s">
        <v>19</v>
      </c>
      <c r="F2014" s="198" t="s">
        <v>355</v>
      </c>
      <c r="G2014" s="195"/>
      <c r="H2014" s="199">
        <v>27.2</v>
      </c>
      <c r="I2014" s="200"/>
      <c r="J2014" s="195"/>
      <c r="K2014" s="195"/>
      <c r="L2014" s="201"/>
      <c r="M2014" s="202"/>
      <c r="N2014" s="203"/>
      <c r="O2014" s="203"/>
      <c r="P2014" s="203"/>
      <c r="Q2014" s="203"/>
      <c r="R2014" s="203"/>
      <c r="S2014" s="203"/>
      <c r="T2014" s="204"/>
      <c r="AT2014" s="205" t="s">
        <v>157</v>
      </c>
      <c r="AU2014" s="205" t="s">
        <v>81</v>
      </c>
      <c r="AV2014" s="13" t="s">
        <v>81</v>
      </c>
      <c r="AW2014" s="13" t="s">
        <v>32</v>
      </c>
      <c r="AX2014" s="13" t="s">
        <v>71</v>
      </c>
      <c r="AY2014" s="205" t="s">
        <v>136</v>
      </c>
    </row>
    <row r="2015" spans="2:51" s="14" customFormat="1" ht="11.25">
      <c r="B2015" s="218"/>
      <c r="C2015" s="219"/>
      <c r="D2015" s="196" t="s">
        <v>157</v>
      </c>
      <c r="E2015" s="220" t="s">
        <v>19</v>
      </c>
      <c r="F2015" s="221" t="s">
        <v>1954</v>
      </c>
      <c r="G2015" s="219"/>
      <c r="H2015" s="220" t="s">
        <v>19</v>
      </c>
      <c r="I2015" s="222"/>
      <c r="J2015" s="219"/>
      <c r="K2015" s="219"/>
      <c r="L2015" s="223"/>
      <c r="M2015" s="224"/>
      <c r="N2015" s="225"/>
      <c r="O2015" s="225"/>
      <c r="P2015" s="225"/>
      <c r="Q2015" s="225"/>
      <c r="R2015" s="225"/>
      <c r="S2015" s="225"/>
      <c r="T2015" s="226"/>
      <c r="AT2015" s="227" t="s">
        <v>157</v>
      </c>
      <c r="AU2015" s="227" t="s">
        <v>81</v>
      </c>
      <c r="AV2015" s="14" t="s">
        <v>79</v>
      </c>
      <c r="AW2015" s="14" t="s">
        <v>32</v>
      </c>
      <c r="AX2015" s="14" t="s">
        <v>71</v>
      </c>
      <c r="AY2015" s="227" t="s">
        <v>136</v>
      </c>
    </row>
    <row r="2016" spans="2:51" s="13" customFormat="1" ht="11.25">
      <c r="B2016" s="194"/>
      <c r="C2016" s="195"/>
      <c r="D2016" s="196" t="s">
        <v>157</v>
      </c>
      <c r="E2016" s="197" t="s">
        <v>19</v>
      </c>
      <c r="F2016" s="198" t="s">
        <v>289</v>
      </c>
      <c r="G2016" s="195"/>
      <c r="H2016" s="199">
        <v>0</v>
      </c>
      <c r="I2016" s="200"/>
      <c r="J2016" s="195"/>
      <c r="K2016" s="195"/>
      <c r="L2016" s="201"/>
      <c r="M2016" s="202"/>
      <c r="N2016" s="203"/>
      <c r="O2016" s="203"/>
      <c r="P2016" s="203"/>
      <c r="Q2016" s="203"/>
      <c r="R2016" s="203"/>
      <c r="S2016" s="203"/>
      <c r="T2016" s="204"/>
      <c r="AT2016" s="205" t="s">
        <v>157</v>
      </c>
      <c r="AU2016" s="205" t="s">
        <v>81</v>
      </c>
      <c r="AV2016" s="13" t="s">
        <v>81</v>
      </c>
      <c r="AW2016" s="13" t="s">
        <v>32</v>
      </c>
      <c r="AX2016" s="13" t="s">
        <v>71</v>
      </c>
      <c r="AY2016" s="205" t="s">
        <v>136</v>
      </c>
    </row>
    <row r="2017" spans="2:51" s="13" customFormat="1" ht="11.25">
      <c r="B2017" s="194"/>
      <c r="C2017" s="195"/>
      <c r="D2017" s="196" t="s">
        <v>157</v>
      </c>
      <c r="E2017" s="197" t="s">
        <v>19</v>
      </c>
      <c r="F2017" s="198" t="s">
        <v>246</v>
      </c>
      <c r="G2017" s="195"/>
      <c r="H2017" s="199">
        <v>2.66</v>
      </c>
      <c r="I2017" s="200"/>
      <c r="J2017" s="195"/>
      <c r="K2017" s="195"/>
      <c r="L2017" s="201"/>
      <c r="M2017" s="202"/>
      <c r="N2017" s="203"/>
      <c r="O2017" s="203"/>
      <c r="P2017" s="203"/>
      <c r="Q2017" s="203"/>
      <c r="R2017" s="203"/>
      <c r="S2017" s="203"/>
      <c r="T2017" s="204"/>
      <c r="AT2017" s="205" t="s">
        <v>157</v>
      </c>
      <c r="AU2017" s="205" t="s">
        <v>81</v>
      </c>
      <c r="AV2017" s="13" t="s">
        <v>81</v>
      </c>
      <c r="AW2017" s="13" t="s">
        <v>32</v>
      </c>
      <c r="AX2017" s="13" t="s">
        <v>71</v>
      </c>
      <c r="AY2017" s="205" t="s">
        <v>136</v>
      </c>
    </row>
    <row r="2018" spans="2:51" s="13" customFormat="1" ht="11.25">
      <c r="B2018" s="194"/>
      <c r="C2018" s="195"/>
      <c r="D2018" s="196" t="s">
        <v>157</v>
      </c>
      <c r="E2018" s="197" t="s">
        <v>19</v>
      </c>
      <c r="F2018" s="198" t="s">
        <v>356</v>
      </c>
      <c r="G2018" s="195"/>
      <c r="H2018" s="199">
        <v>26.4</v>
      </c>
      <c r="I2018" s="200"/>
      <c r="J2018" s="195"/>
      <c r="K2018" s="195"/>
      <c r="L2018" s="201"/>
      <c r="M2018" s="202"/>
      <c r="N2018" s="203"/>
      <c r="O2018" s="203"/>
      <c r="P2018" s="203"/>
      <c r="Q2018" s="203"/>
      <c r="R2018" s="203"/>
      <c r="S2018" s="203"/>
      <c r="T2018" s="204"/>
      <c r="AT2018" s="205" t="s">
        <v>157</v>
      </c>
      <c r="AU2018" s="205" t="s">
        <v>81</v>
      </c>
      <c r="AV2018" s="13" t="s">
        <v>81</v>
      </c>
      <c r="AW2018" s="13" t="s">
        <v>32</v>
      </c>
      <c r="AX2018" s="13" t="s">
        <v>71</v>
      </c>
      <c r="AY2018" s="205" t="s">
        <v>136</v>
      </c>
    </row>
    <row r="2019" spans="2:51" s="14" customFormat="1" ht="11.25">
      <c r="B2019" s="218"/>
      <c r="C2019" s="219"/>
      <c r="D2019" s="196" t="s">
        <v>157</v>
      </c>
      <c r="E2019" s="220" t="s">
        <v>19</v>
      </c>
      <c r="F2019" s="221" t="s">
        <v>1949</v>
      </c>
      <c r="G2019" s="219"/>
      <c r="H2019" s="220" t="s">
        <v>19</v>
      </c>
      <c r="I2019" s="222"/>
      <c r="J2019" s="219"/>
      <c r="K2019" s="219"/>
      <c r="L2019" s="223"/>
      <c r="M2019" s="224"/>
      <c r="N2019" s="225"/>
      <c r="O2019" s="225"/>
      <c r="P2019" s="225"/>
      <c r="Q2019" s="225"/>
      <c r="R2019" s="225"/>
      <c r="S2019" s="225"/>
      <c r="T2019" s="226"/>
      <c r="AT2019" s="227" t="s">
        <v>157</v>
      </c>
      <c r="AU2019" s="227" t="s">
        <v>81</v>
      </c>
      <c r="AV2019" s="14" t="s">
        <v>79</v>
      </c>
      <c r="AW2019" s="14" t="s">
        <v>32</v>
      </c>
      <c r="AX2019" s="14" t="s">
        <v>71</v>
      </c>
      <c r="AY2019" s="227" t="s">
        <v>136</v>
      </c>
    </row>
    <row r="2020" spans="2:51" s="13" customFormat="1" ht="11.25">
      <c r="B2020" s="194"/>
      <c r="C2020" s="195"/>
      <c r="D2020" s="196" t="s">
        <v>157</v>
      </c>
      <c r="E2020" s="197" t="s">
        <v>19</v>
      </c>
      <c r="F2020" s="198" t="s">
        <v>289</v>
      </c>
      <c r="G2020" s="195"/>
      <c r="H2020" s="199">
        <v>0</v>
      </c>
      <c r="I2020" s="200"/>
      <c r="J2020" s="195"/>
      <c r="K2020" s="195"/>
      <c r="L2020" s="201"/>
      <c r="M2020" s="202"/>
      <c r="N2020" s="203"/>
      <c r="O2020" s="203"/>
      <c r="P2020" s="203"/>
      <c r="Q2020" s="203"/>
      <c r="R2020" s="203"/>
      <c r="S2020" s="203"/>
      <c r="T2020" s="204"/>
      <c r="AT2020" s="205" t="s">
        <v>157</v>
      </c>
      <c r="AU2020" s="205" t="s">
        <v>81</v>
      </c>
      <c r="AV2020" s="13" t="s">
        <v>81</v>
      </c>
      <c r="AW2020" s="13" t="s">
        <v>32</v>
      </c>
      <c r="AX2020" s="13" t="s">
        <v>71</v>
      </c>
      <c r="AY2020" s="205" t="s">
        <v>136</v>
      </c>
    </row>
    <row r="2021" spans="2:51" s="13" customFormat="1" ht="11.25">
      <c r="B2021" s="194"/>
      <c r="C2021" s="195"/>
      <c r="D2021" s="196" t="s">
        <v>157</v>
      </c>
      <c r="E2021" s="197" t="s">
        <v>19</v>
      </c>
      <c r="F2021" s="198" t="s">
        <v>247</v>
      </c>
      <c r="G2021" s="195"/>
      <c r="H2021" s="199">
        <v>6.66</v>
      </c>
      <c r="I2021" s="200"/>
      <c r="J2021" s="195"/>
      <c r="K2021" s="195"/>
      <c r="L2021" s="201"/>
      <c r="M2021" s="202"/>
      <c r="N2021" s="203"/>
      <c r="O2021" s="203"/>
      <c r="P2021" s="203"/>
      <c r="Q2021" s="203"/>
      <c r="R2021" s="203"/>
      <c r="S2021" s="203"/>
      <c r="T2021" s="204"/>
      <c r="AT2021" s="205" t="s">
        <v>157</v>
      </c>
      <c r="AU2021" s="205" t="s">
        <v>81</v>
      </c>
      <c r="AV2021" s="13" t="s">
        <v>81</v>
      </c>
      <c r="AW2021" s="13" t="s">
        <v>32</v>
      </c>
      <c r="AX2021" s="13" t="s">
        <v>71</v>
      </c>
      <c r="AY2021" s="205" t="s">
        <v>136</v>
      </c>
    </row>
    <row r="2022" spans="2:51" s="13" customFormat="1" ht="11.25">
      <c r="B2022" s="194"/>
      <c r="C2022" s="195"/>
      <c r="D2022" s="196" t="s">
        <v>157</v>
      </c>
      <c r="E2022" s="197" t="s">
        <v>19</v>
      </c>
      <c r="F2022" s="198" t="s">
        <v>357</v>
      </c>
      <c r="G2022" s="195"/>
      <c r="H2022" s="199">
        <v>43.2</v>
      </c>
      <c r="I2022" s="200"/>
      <c r="J2022" s="195"/>
      <c r="K2022" s="195"/>
      <c r="L2022" s="201"/>
      <c r="M2022" s="202"/>
      <c r="N2022" s="203"/>
      <c r="O2022" s="203"/>
      <c r="P2022" s="203"/>
      <c r="Q2022" s="203"/>
      <c r="R2022" s="203"/>
      <c r="S2022" s="203"/>
      <c r="T2022" s="204"/>
      <c r="AT2022" s="205" t="s">
        <v>157</v>
      </c>
      <c r="AU2022" s="205" t="s">
        <v>81</v>
      </c>
      <c r="AV2022" s="13" t="s">
        <v>81</v>
      </c>
      <c r="AW2022" s="13" t="s">
        <v>32</v>
      </c>
      <c r="AX2022" s="13" t="s">
        <v>71</v>
      </c>
      <c r="AY2022" s="205" t="s">
        <v>136</v>
      </c>
    </row>
    <row r="2023" spans="2:51" s="13" customFormat="1" ht="11.25">
      <c r="B2023" s="194"/>
      <c r="C2023" s="195"/>
      <c r="D2023" s="196" t="s">
        <v>157</v>
      </c>
      <c r="E2023" s="197" t="s">
        <v>19</v>
      </c>
      <c r="F2023" s="198" t="s">
        <v>1975</v>
      </c>
      <c r="G2023" s="195"/>
      <c r="H2023" s="199">
        <v>-0.749</v>
      </c>
      <c r="I2023" s="200"/>
      <c r="J2023" s="195"/>
      <c r="K2023" s="195"/>
      <c r="L2023" s="201"/>
      <c r="M2023" s="202"/>
      <c r="N2023" s="203"/>
      <c r="O2023" s="203"/>
      <c r="P2023" s="203"/>
      <c r="Q2023" s="203"/>
      <c r="R2023" s="203"/>
      <c r="S2023" s="203"/>
      <c r="T2023" s="204"/>
      <c r="AT2023" s="205" t="s">
        <v>157</v>
      </c>
      <c r="AU2023" s="205" t="s">
        <v>81</v>
      </c>
      <c r="AV2023" s="13" t="s">
        <v>81</v>
      </c>
      <c r="AW2023" s="13" t="s">
        <v>32</v>
      </c>
      <c r="AX2023" s="13" t="s">
        <v>71</v>
      </c>
      <c r="AY2023" s="205" t="s">
        <v>136</v>
      </c>
    </row>
    <row r="2024" spans="2:51" s="13" customFormat="1" ht="11.25">
      <c r="B2024" s="194"/>
      <c r="C2024" s="195"/>
      <c r="D2024" s="196" t="s">
        <v>157</v>
      </c>
      <c r="E2024" s="197" t="s">
        <v>19</v>
      </c>
      <c r="F2024" s="198" t="s">
        <v>359</v>
      </c>
      <c r="G2024" s="195"/>
      <c r="H2024" s="199">
        <v>1.21</v>
      </c>
      <c r="I2024" s="200"/>
      <c r="J2024" s="195"/>
      <c r="K2024" s="195"/>
      <c r="L2024" s="201"/>
      <c r="M2024" s="202"/>
      <c r="N2024" s="203"/>
      <c r="O2024" s="203"/>
      <c r="P2024" s="203"/>
      <c r="Q2024" s="203"/>
      <c r="R2024" s="203"/>
      <c r="S2024" s="203"/>
      <c r="T2024" s="204"/>
      <c r="AT2024" s="205" t="s">
        <v>157</v>
      </c>
      <c r="AU2024" s="205" t="s">
        <v>81</v>
      </c>
      <c r="AV2024" s="13" t="s">
        <v>81</v>
      </c>
      <c r="AW2024" s="13" t="s">
        <v>32</v>
      </c>
      <c r="AX2024" s="13" t="s">
        <v>71</v>
      </c>
      <c r="AY2024" s="205" t="s">
        <v>136</v>
      </c>
    </row>
    <row r="2025" spans="2:51" s="14" customFormat="1" ht="11.25">
      <c r="B2025" s="218"/>
      <c r="C2025" s="219"/>
      <c r="D2025" s="196" t="s">
        <v>157</v>
      </c>
      <c r="E2025" s="220" t="s">
        <v>19</v>
      </c>
      <c r="F2025" s="221" t="s">
        <v>248</v>
      </c>
      <c r="G2025" s="219"/>
      <c r="H2025" s="220" t="s">
        <v>19</v>
      </c>
      <c r="I2025" s="222"/>
      <c r="J2025" s="219"/>
      <c r="K2025" s="219"/>
      <c r="L2025" s="223"/>
      <c r="M2025" s="224"/>
      <c r="N2025" s="225"/>
      <c r="O2025" s="225"/>
      <c r="P2025" s="225"/>
      <c r="Q2025" s="225"/>
      <c r="R2025" s="225"/>
      <c r="S2025" s="225"/>
      <c r="T2025" s="226"/>
      <c r="AT2025" s="227" t="s">
        <v>157</v>
      </c>
      <c r="AU2025" s="227" t="s">
        <v>81</v>
      </c>
      <c r="AV2025" s="14" t="s">
        <v>79</v>
      </c>
      <c r="AW2025" s="14" t="s">
        <v>32</v>
      </c>
      <c r="AX2025" s="14" t="s">
        <v>71</v>
      </c>
      <c r="AY2025" s="227" t="s">
        <v>136</v>
      </c>
    </row>
    <row r="2026" spans="2:51" s="13" customFormat="1" ht="11.25">
      <c r="B2026" s="194"/>
      <c r="C2026" s="195"/>
      <c r="D2026" s="196" t="s">
        <v>157</v>
      </c>
      <c r="E2026" s="197" t="s">
        <v>19</v>
      </c>
      <c r="F2026" s="198" t="s">
        <v>360</v>
      </c>
      <c r="G2026" s="195"/>
      <c r="H2026" s="199">
        <v>111.68</v>
      </c>
      <c r="I2026" s="200"/>
      <c r="J2026" s="195"/>
      <c r="K2026" s="195"/>
      <c r="L2026" s="201"/>
      <c r="M2026" s="202"/>
      <c r="N2026" s="203"/>
      <c r="O2026" s="203"/>
      <c r="P2026" s="203"/>
      <c r="Q2026" s="203"/>
      <c r="R2026" s="203"/>
      <c r="S2026" s="203"/>
      <c r="T2026" s="204"/>
      <c r="AT2026" s="205" t="s">
        <v>157</v>
      </c>
      <c r="AU2026" s="205" t="s">
        <v>81</v>
      </c>
      <c r="AV2026" s="13" t="s">
        <v>81</v>
      </c>
      <c r="AW2026" s="13" t="s">
        <v>32</v>
      </c>
      <c r="AX2026" s="13" t="s">
        <v>71</v>
      </c>
      <c r="AY2026" s="205" t="s">
        <v>136</v>
      </c>
    </row>
    <row r="2027" spans="2:51" s="13" customFormat="1" ht="11.25">
      <c r="B2027" s="194"/>
      <c r="C2027" s="195"/>
      <c r="D2027" s="196" t="s">
        <v>157</v>
      </c>
      <c r="E2027" s="197" t="s">
        <v>19</v>
      </c>
      <c r="F2027" s="198" t="s">
        <v>1976</v>
      </c>
      <c r="G2027" s="195"/>
      <c r="H2027" s="199">
        <v>-11.428000000000001</v>
      </c>
      <c r="I2027" s="200"/>
      <c r="J2027" s="195"/>
      <c r="K2027" s="195"/>
      <c r="L2027" s="201"/>
      <c r="M2027" s="202"/>
      <c r="N2027" s="203"/>
      <c r="O2027" s="203"/>
      <c r="P2027" s="203"/>
      <c r="Q2027" s="203"/>
      <c r="R2027" s="203"/>
      <c r="S2027" s="203"/>
      <c r="T2027" s="204"/>
      <c r="AT2027" s="205" t="s">
        <v>157</v>
      </c>
      <c r="AU2027" s="205" t="s">
        <v>81</v>
      </c>
      <c r="AV2027" s="13" t="s">
        <v>81</v>
      </c>
      <c r="AW2027" s="13" t="s">
        <v>32</v>
      </c>
      <c r="AX2027" s="13" t="s">
        <v>71</v>
      </c>
      <c r="AY2027" s="205" t="s">
        <v>136</v>
      </c>
    </row>
    <row r="2028" spans="2:51" s="13" customFormat="1" ht="11.25">
      <c r="B2028" s="194"/>
      <c r="C2028" s="195"/>
      <c r="D2028" s="196" t="s">
        <v>157</v>
      </c>
      <c r="E2028" s="197" t="s">
        <v>19</v>
      </c>
      <c r="F2028" s="198" t="s">
        <v>362</v>
      </c>
      <c r="G2028" s="195"/>
      <c r="H2028" s="199">
        <v>6.6</v>
      </c>
      <c r="I2028" s="200"/>
      <c r="J2028" s="195"/>
      <c r="K2028" s="195"/>
      <c r="L2028" s="201"/>
      <c r="M2028" s="202"/>
      <c r="N2028" s="203"/>
      <c r="O2028" s="203"/>
      <c r="P2028" s="203"/>
      <c r="Q2028" s="203"/>
      <c r="R2028" s="203"/>
      <c r="S2028" s="203"/>
      <c r="T2028" s="204"/>
      <c r="AT2028" s="205" t="s">
        <v>157</v>
      </c>
      <c r="AU2028" s="205" t="s">
        <v>81</v>
      </c>
      <c r="AV2028" s="13" t="s">
        <v>81</v>
      </c>
      <c r="AW2028" s="13" t="s">
        <v>32</v>
      </c>
      <c r="AX2028" s="13" t="s">
        <v>71</v>
      </c>
      <c r="AY2028" s="205" t="s">
        <v>136</v>
      </c>
    </row>
    <row r="2029" spans="2:51" s="13" customFormat="1" ht="11.25">
      <c r="B2029" s="194"/>
      <c r="C2029" s="195"/>
      <c r="D2029" s="196" t="s">
        <v>157</v>
      </c>
      <c r="E2029" s="197" t="s">
        <v>19</v>
      </c>
      <c r="F2029" s="198" t="s">
        <v>249</v>
      </c>
      <c r="G2029" s="195"/>
      <c r="H2029" s="199">
        <v>12.78</v>
      </c>
      <c r="I2029" s="200"/>
      <c r="J2029" s="195"/>
      <c r="K2029" s="195"/>
      <c r="L2029" s="201"/>
      <c r="M2029" s="202"/>
      <c r="N2029" s="203"/>
      <c r="O2029" s="203"/>
      <c r="P2029" s="203"/>
      <c r="Q2029" s="203"/>
      <c r="R2029" s="203"/>
      <c r="S2029" s="203"/>
      <c r="T2029" s="204"/>
      <c r="AT2029" s="205" t="s">
        <v>157</v>
      </c>
      <c r="AU2029" s="205" t="s">
        <v>81</v>
      </c>
      <c r="AV2029" s="13" t="s">
        <v>81</v>
      </c>
      <c r="AW2029" s="13" t="s">
        <v>32</v>
      </c>
      <c r="AX2029" s="13" t="s">
        <v>71</v>
      </c>
      <c r="AY2029" s="205" t="s">
        <v>136</v>
      </c>
    </row>
    <row r="2030" spans="2:51" s="13" customFormat="1" ht="11.25">
      <c r="B2030" s="194"/>
      <c r="C2030" s="195"/>
      <c r="D2030" s="196" t="s">
        <v>157</v>
      </c>
      <c r="E2030" s="197" t="s">
        <v>19</v>
      </c>
      <c r="F2030" s="198" t="s">
        <v>363</v>
      </c>
      <c r="G2030" s="195"/>
      <c r="H2030" s="199">
        <v>57.2</v>
      </c>
      <c r="I2030" s="200"/>
      <c r="J2030" s="195"/>
      <c r="K2030" s="195"/>
      <c r="L2030" s="201"/>
      <c r="M2030" s="202"/>
      <c r="N2030" s="203"/>
      <c r="O2030" s="203"/>
      <c r="P2030" s="203"/>
      <c r="Q2030" s="203"/>
      <c r="R2030" s="203"/>
      <c r="S2030" s="203"/>
      <c r="T2030" s="204"/>
      <c r="AT2030" s="205" t="s">
        <v>157</v>
      </c>
      <c r="AU2030" s="205" t="s">
        <v>81</v>
      </c>
      <c r="AV2030" s="13" t="s">
        <v>81</v>
      </c>
      <c r="AW2030" s="13" t="s">
        <v>32</v>
      </c>
      <c r="AX2030" s="13" t="s">
        <v>71</v>
      </c>
      <c r="AY2030" s="205" t="s">
        <v>136</v>
      </c>
    </row>
    <row r="2031" spans="2:51" s="13" customFormat="1" ht="11.25">
      <c r="B2031" s="194"/>
      <c r="C2031" s="195"/>
      <c r="D2031" s="196" t="s">
        <v>157</v>
      </c>
      <c r="E2031" s="197" t="s">
        <v>19</v>
      </c>
      <c r="F2031" s="198" t="s">
        <v>1977</v>
      </c>
      <c r="G2031" s="195"/>
      <c r="H2031" s="199">
        <v>-2.3250000000000002</v>
      </c>
      <c r="I2031" s="200"/>
      <c r="J2031" s="195"/>
      <c r="K2031" s="195"/>
      <c r="L2031" s="201"/>
      <c r="M2031" s="202"/>
      <c r="N2031" s="203"/>
      <c r="O2031" s="203"/>
      <c r="P2031" s="203"/>
      <c r="Q2031" s="203"/>
      <c r="R2031" s="203"/>
      <c r="S2031" s="203"/>
      <c r="T2031" s="204"/>
      <c r="AT2031" s="205" t="s">
        <v>157</v>
      </c>
      <c r="AU2031" s="205" t="s">
        <v>81</v>
      </c>
      <c r="AV2031" s="13" t="s">
        <v>81</v>
      </c>
      <c r="AW2031" s="13" t="s">
        <v>32</v>
      </c>
      <c r="AX2031" s="13" t="s">
        <v>71</v>
      </c>
      <c r="AY2031" s="205" t="s">
        <v>136</v>
      </c>
    </row>
    <row r="2032" spans="2:51" s="13" customFormat="1" ht="11.25">
      <c r="B2032" s="194"/>
      <c r="C2032" s="195"/>
      <c r="D2032" s="196" t="s">
        <v>157</v>
      </c>
      <c r="E2032" s="197" t="s">
        <v>19</v>
      </c>
      <c r="F2032" s="198" t="s">
        <v>359</v>
      </c>
      <c r="G2032" s="195"/>
      <c r="H2032" s="199">
        <v>1.21</v>
      </c>
      <c r="I2032" s="200"/>
      <c r="J2032" s="195"/>
      <c r="K2032" s="195"/>
      <c r="L2032" s="201"/>
      <c r="M2032" s="202"/>
      <c r="N2032" s="203"/>
      <c r="O2032" s="203"/>
      <c r="P2032" s="203"/>
      <c r="Q2032" s="203"/>
      <c r="R2032" s="203"/>
      <c r="S2032" s="203"/>
      <c r="T2032" s="204"/>
      <c r="AT2032" s="205" t="s">
        <v>157</v>
      </c>
      <c r="AU2032" s="205" t="s">
        <v>81</v>
      </c>
      <c r="AV2032" s="13" t="s">
        <v>81</v>
      </c>
      <c r="AW2032" s="13" t="s">
        <v>32</v>
      </c>
      <c r="AX2032" s="13" t="s">
        <v>71</v>
      </c>
      <c r="AY2032" s="205" t="s">
        <v>136</v>
      </c>
    </row>
    <row r="2033" spans="2:51" s="13" customFormat="1" ht="11.25">
      <c r="B2033" s="194"/>
      <c r="C2033" s="195"/>
      <c r="D2033" s="196" t="s">
        <v>157</v>
      </c>
      <c r="E2033" s="197" t="s">
        <v>19</v>
      </c>
      <c r="F2033" s="198" t="s">
        <v>1978</v>
      </c>
      <c r="G2033" s="195"/>
      <c r="H2033" s="199">
        <v>10.8</v>
      </c>
      <c r="I2033" s="200"/>
      <c r="J2033" s="195"/>
      <c r="K2033" s="195"/>
      <c r="L2033" s="201"/>
      <c r="M2033" s="202"/>
      <c r="N2033" s="203"/>
      <c r="O2033" s="203"/>
      <c r="P2033" s="203"/>
      <c r="Q2033" s="203"/>
      <c r="R2033" s="203"/>
      <c r="S2033" s="203"/>
      <c r="T2033" s="204"/>
      <c r="AT2033" s="205" t="s">
        <v>157</v>
      </c>
      <c r="AU2033" s="205" t="s">
        <v>81</v>
      </c>
      <c r="AV2033" s="13" t="s">
        <v>81</v>
      </c>
      <c r="AW2033" s="13" t="s">
        <v>32</v>
      </c>
      <c r="AX2033" s="13" t="s">
        <v>71</v>
      </c>
      <c r="AY2033" s="205" t="s">
        <v>136</v>
      </c>
    </row>
    <row r="2034" spans="2:51" s="13" customFormat="1" ht="11.25">
      <c r="B2034" s="194"/>
      <c r="C2034" s="195"/>
      <c r="D2034" s="196" t="s">
        <v>157</v>
      </c>
      <c r="E2034" s="197" t="s">
        <v>19</v>
      </c>
      <c r="F2034" s="198" t="s">
        <v>366</v>
      </c>
      <c r="G2034" s="195"/>
      <c r="H2034" s="199">
        <v>52.8</v>
      </c>
      <c r="I2034" s="200"/>
      <c r="J2034" s="195"/>
      <c r="K2034" s="195"/>
      <c r="L2034" s="201"/>
      <c r="M2034" s="202"/>
      <c r="N2034" s="203"/>
      <c r="O2034" s="203"/>
      <c r="P2034" s="203"/>
      <c r="Q2034" s="203"/>
      <c r="R2034" s="203"/>
      <c r="S2034" s="203"/>
      <c r="T2034" s="204"/>
      <c r="AT2034" s="205" t="s">
        <v>157</v>
      </c>
      <c r="AU2034" s="205" t="s">
        <v>81</v>
      </c>
      <c r="AV2034" s="13" t="s">
        <v>81</v>
      </c>
      <c r="AW2034" s="13" t="s">
        <v>32</v>
      </c>
      <c r="AX2034" s="13" t="s">
        <v>71</v>
      </c>
      <c r="AY2034" s="205" t="s">
        <v>136</v>
      </c>
    </row>
    <row r="2035" spans="2:51" s="14" customFormat="1" ht="11.25">
      <c r="B2035" s="218"/>
      <c r="C2035" s="219"/>
      <c r="D2035" s="196" t="s">
        <v>157</v>
      </c>
      <c r="E2035" s="220" t="s">
        <v>19</v>
      </c>
      <c r="F2035" s="221" t="s">
        <v>1950</v>
      </c>
      <c r="G2035" s="219"/>
      <c r="H2035" s="220" t="s">
        <v>19</v>
      </c>
      <c r="I2035" s="222"/>
      <c r="J2035" s="219"/>
      <c r="K2035" s="219"/>
      <c r="L2035" s="223"/>
      <c r="M2035" s="224"/>
      <c r="N2035" s="225"/>
      <c r="O2035" s="225"/>
      <c r="P2035" s="225"/>
      <c r="Q2035" s="225"/>
      <c r="R2035" s="225"/>
      <c r="S2035" s="225"/>
      <c r="T2035" s="226"/>
      <c r="AT2035" s="227" t="s">
        <v>157</v>
      </c>
      <c r="AU2035" s="227" t="s">
        <v>81</v>
      </c>
      <c r="AV2035" s="14" t="s">
        <v>79</v>
      </c>
      <c r="AW2035" s="14" t="s">
        <v>32</v>
      </c>
      <c r="AX2035" s="14" t="s">
        <v>71</v>
      </c>
      <c r="AY2035" s="227" t="s">
        <v>136</v>
      </c>
    </row>
    <row r="2036" spans="2:51" s="13" customFormat="1" ht="11.25">
      <c r="B2036" s="194"/>
      <c r="C2036" s="195"/>
      <c r="D2036" s="196" t="s">
        <v>157</v>
      </c>
      <c r="E2036" s="197" t="s">
        <v>19</v>
      </c>
      <c r="F2036" s="198" t="s">
        <v>367</v>
      </c>
      <c r="G2036" s="195"/>
      <c r="H2036" s="199">
        <v>2.97</v>
      </c>
      <c r="I2036" s="200"/>
      <c r="J2036" s="195"/>
      <c r="K2036" s="195"/>
      <c r="L2036" s="201"/>
      <c r="M2036" s="202"/>
      <c r="N2036" s="203"/>
      <c r="O2036" s="203"/>
      <c r="P2036" s="203"/>
      <c r="Q2036" s="203"/>
      <c r="R2036" s="203"/>
      <c r="S2036" s="203"/>
      <c r="T2036" s="204"/>
      <c r="AT2036" s="205" t="s">
        <v>157</v>
      </c>
      <c r="AU2036" s="205" t="s">
        <v>81</v>
      </c>
      <c r="AV2036" s="13" t="s">
        <v>81</v>
      </c>
      <c r="AW2036" s="13" t="s">
        <v>32</v>
      </c>
      <c r="AX2036" s="13" t="s">
        <v>71</v>
      </c>
      <c r="AY2036" s="205" t="s">
        <v>136</v>
      </c>
    </row>
    <row r="2037" spans="2:51" s="14" customFormat="1" ht="11.25">
      <c r="B2037" s="218"/>
      <c r="C2037" s="219"/>
      <c r="D2037" s="196" t="s">
        <v>157</v>
      </c>
      <c r="E2037" s="220" t="s">
        <v>19</v>
      </c>
      <c r="F2037" s="221" t="s">
        <v>368</v>
      </c>
      <c r="G2037" s="219"/>
      <c r="H2037" s="220" t="s">
        <v>19</v>
      </c>
      <c r="I2037" s="222"/>
      <c r="J2037" s="219"/>
      <c r="K2037" s="219"/>
      <c r="L2037" s="223"/>
      <c r="M2037" s="224"/>
      <c r="N2037" s="225"/>
      <c r="O2037" s="225"/>
      <c r="P2037" s="225"/>
      <c r="Q2037" s="225"/>
      <c r="R2037" s="225"/>
      <c r="S2037" s="225"/>
      <c r="T2037" s="226"/>
      <c r="AT2037" s="227" t="s">
        <v>157</v>
      </c>
      <c r="AU2037" s="227" t="s">
        <v>81</v>
      </c>
      <c r="AV2037" s="14" t="s">
        <v>79</v>
      </c>
      <c r="AW2037" s="14" t="s">
        <v>32</v>
      </c>
      <c r="AX2037" s="14" t="s">
        <v>71</v>
      </c>
      <c r="AY2037" s="227" t="s">
        <v>136</v>
      </c>
    </row>
    <row r="2038" spans="2:51" s="13" customFormat="1" ht="11.25">
      <c r="B2038" s="194"/>
      <c r="C2038" s="195"/>
      <c r="D2038" s="196" t="s">
        <v>157</v>
      </c>
      <c r="E2038" s="197" t="s">
        <v>19</v>
      </c>
      <c r="F2038" s="198" t="s">
        <v>369</v>
      </c>
      <c r="G2038" s="195"/>
      <c r="H2038" s="199">
        <v>133.19999999999999</v>
      </c>
      <c r="I2038" s="200"/>
      <c r="J2038" s="195"/>
      <c r="K2038" s="195"/>
      <c r="L2038" s="201"/>
      <c r="M2038" s="202"/>
      <c r="N2038" s="203"/>
      <c r="O2038" s="203"/>
      <c r="P2038" s="203"/>
      <c r="Q2038" s="203"/>
      <c r="R2038" s="203"/>
      <c r="S2038" s="203"/>
      <c r="T2038" s="204"/>
      <c r="AT2038" s="205" t="s">
        <v>157</v>
      </c>
      <c r="AU2038" s="205" t="s">
        <v>81</v>
      </c>
      <c r="AV2038" s="13" t="s">
        <v>81</v>
      </c>
      <c r="AW2038" s="13" t="s">
        <v>32</v>
      </c>
      <c r="AX2038" s="13" t="s">
        <v>71</v>
      </c>
      <c r="AY2038" s="205" t="s">
        <v>136</v>
      </c>
    </row>
    <row r="2039" spans="2:51" s="13" customFormat="1" ht="11.25">
      <c r="B2039" s="194"/>
      <c r="C2039" s="195"/>
      <c r="D2039" s="196" t="s">
        <v>157</v>
      </c>
      <c r="E2039" s="197" t="s">
        <v>19</v>
      </c>
      <c r="F2039" s="198" t="s">
        <v>1979</v>
      </c>
      <c r="G2039" s="195"/>
      <c r="H2039" s="199">
        <v>-11.842000000000001</v>
      </c>
      <c r="I2039" s="200"/>
      <c r="J2039" s="195"/>
      <c r="K2039" s="195"/>
      <c r="L2039" s="201"/>
      <c r="M2039" s="202"/>
      <c r="N2039" s="203"/>
      <c r="O2039" s="203"/>
      <c r="P2039" s="203"/>
      <c r="Q2039" s="203"/>
      <c r="R2039" s="203"/>
      <c r="S2039" s="203"/>
      <c r="T2039" s="204"/>
      <c r="AT2039" s="205" t="s">
        <v>157</v>
      </c>
      <c r="AU2039" s="205" t="s">
        <v>81</v>
      </c>
      <c r="AV2039" s="13" t="s">
        <v>81</v>
      </c>
      <c r="AW2039" s="13" t="s">
        <v>32</v>
      </c>
      <c r="AX2039" s="13" t="s">
        <v>71</v>
      </c>
      <c r="AY2039" s="205" t="s">
        <v>136</v>
      </c>
    </row>
    <row r="2040" spans="2:51" s="13" customFormat="1" ht="11.25">
      <c r="B2040" s="194"/>
      <c r="C2040" s="195"/>
      <c r="D2040" s="196" t="s">
        <v>157</v>
      </c>
      <c r="E2040" s="197" t="s">
        <v>19</v>
      </c>
      <c r="F2040" s="198" t="s">
        <v>371</v>
      </c>
      <c r="G2040" s="195"/>
      <c r="H2040" s="199">
        <v>7.81</v>
      </c>
      <c r="I2040" s="200"/>
      <c r="J2040" s="195"/>
      <c r="K2040" s="195"/>
      <c r="L2040" s="201"/>
      <c r="M2040" s="202"/>
      <c r="N2040" s="203"/>
      <c r="O2040" s="203"/>
      <c r="P2040" s="203"/>
      <c r="Q2040" s="203"/>
      <c r="R2040" s="203"/>
      <c r="S2040" s="203"/>
      <c r="T2040" s="204"/>
      <c r="AT2040" s="205" t="s">
        <v>157</v>
      </c>
      <c r="AU2040" s="205" t="s">
        <v>81</v>
      </c>
      <c r="AV2040" s="13" t="s">
        <v>81</v>
      </c>
      <c r="AW2040" s="13" t="s">
        <v>32</v>
      </c>
      <c r="AX2040" s="13" t="s">
        <v>71</v>
      </c>
      <c r="AY2040" s="205" t="s">
        <v>136</v>
      </c>
    </row>
    <row r="2041" spans="2:51" s="14" customFormat="1" ht="11.25">
      <c r="B2041" s="218"/>
      <c r="C2041" s="219"/>
      <c r="D2041" s="196" t="s">
        <v>157</v>
      </c>
      <c r="E2041" s="220" t="s">
        <v>19</v>
      </c>
      <c r="F2041" s="221" t="s">
        <v>252</v>
      </c>
      <c r="G2041" s="219"/>
      <c r="H2041" s="220" t="s">
        <v>19</v>
      </c>
      <c r="I2041" s="222"/>
      <c r="J2041" s="219"/>
      <c r="K2041" s="219"/>
      <c r="L2041" s="223"/>
      <c r="M2041" s="224"/>
      <c r="N2041" s="225"/>
      <c r="O2041" s="225"/>
      <c r="P2041" s="225"/>
      <c r="Q2041" s="225"/>
      <c r="R2041" s="225"/>
      <c r="S2041" s="225"/>
      <c r="T2041" s="226"/>
      <c r="AT2041" s="227" t="s">
        <v>157</v>
      </c>
      <c r="AU2041" s="227" t="s">
        <v>81</v>
      </c>
      <c r="AV2041" s="14" t="s">
        <v>79</v>
      </c>
      <c r="AW2041" s="14" t="s">
        <v>32</v>
      </c>
      <c r="AX2041" s="14" t="s">
        <v>71</v>
      </c>
      <c r="AY2041" s="227" t="s">
        <v>136</v>
      </c>
    </row>
    <row r="2042" spans="2:51" s="13" customFormat="1" ht="11.25">
      <c r="B2042" s="194"/>
      <c r="C2042" s="195"/>
      <c r="D2042" s="196" t="s">
        <v>157</v>
      </c>
      <c r="E2042" s="197" t="s">
        <v>19</v>
      </c>
      <c r="F2042" s="198" t="s">
        <v>372</v>
      </c>
      <c r="G2042" s="195"/>
      <c r="H2042" s="199">
        <v>61.46</v>
      </c>
      <c r="I2042" s="200"/>
      <c r="J2042" s="195"/>
      <c r="K2042" s="195"/>
      <c r="L2042" s="201"/>
      <c r="M2042" s="202"/>
      <c r="N2042" s="203"/>
      <c r="O2042" s="203"/>
      <c r="P2042" s="203"/>
      <c r="Q2042" s="203"/>
      <c r="R2042" s="203"/>
      <c r="S2042" s="203"/>
      <c r="T2042" s="204"/>
      <c r="AT2042" s="205" t="s">
        <v>157</v>
      </c>
      <c r="AU2042" s="205" t="s">
        <v>81</v>
      </c>
      <c r="AV2042" s="13" t="s">
        <v>81</v>
      </c>
      <c r="AW2042" s="13" t="s">
        <v>32</v>
      </c>
      <c r="AX2042" s="13" t="s">
        <v>71</v>
      </c>
      <c r="AY2042" s="205" t="s">
        <v>136</v>
      </c>
    </row>
    <row r="2043" spans="2:51" s="13" customFormat="1" ht="11.25">
      <c r="B2043" s="194"/>
      <c r="C2043" s="195"/>
      <c r="D2043" s="196" t="s">
        <v>157</v>
      </c>
      <c r="E2043" s="197" t="s">
        <v>19</v>
      </c>
      <c r="F2043" s="198" t="s">
        <v>373</v>
      </c>
      <c r="G2043" s="195"/>
      <c r="H2043" s="199">
        <v>164.28</v>
      </c>
      <c r="I2043" s="200"/>
      <c r="J2043" s="195"/>
      <c r="K2043" s="195"/>
      <c r="L2043" s="201"/>
      <c r="M2043" s="202"/>
      <c r="N2043" s="203"/>
      <c r="O2043" s="203"/>
      <c r="P2043" s="203"/>
      <c r="Q2043" s="203"/>
      <c r="R2043" s="203"/>
      <c r="S2043" s="203"/>
      <c r="T2043" s="204"/>
      <c r="AT2043" s="205" t="s">
        <v>157</v>
      </c>
      <c r="AU2043" s="205" t="s">
        <v>81</v>
      </c>
      <c r="AV2043" s="13" t="s">
        <v>81</v>
      </c>
      <c r="AW2043" s="13" t="s">
        <v>32</v>
      </c>
      <c r="AX2043" s="13" t="s">
        <v>71</v>
      </c>
      <c r="AY2043" s="205" t="s">
        <v>136</v>
      </c>
    </row>
    <row r="2044" spans="2:51" s="13" customFormat="1" ht="11.25">
      <c r="B2044" s="194"/>
      <c r="C2044" s="195"/>
      <c r="D2044" s="196" t="s">
        <v>157</v>
      </c>
      <c r="E2044" s="197" t="s">
        <v>19</v>
      </c>
      <c r="F2044" s="198" t="s">
        <v>1980</v>
      </c>
      <c r="G2044" s="195"/>
      <c r="H2044" s="199">
        <v>-12.436999999999999</v>
      </c>
      <c r="I2044" s="200"/>
      <c r="J2044" s="195"/>
      <c r="K2044" s="195"/>
      <c r="L2044" s="201"/>
      <c r="M2044" s="202"/>
      <c r="N2044" s="203"/>
      <c r="O2044" s="203"/>
      <c r="P2044" s="203"/>
      <c r="Q2044" s="203"/>
      <c r="R2044" s="203"/>
      <c r="S2044" s="203"/>
      <c r="T2044" s="204"/>
      <c r="AT2044" s="205" t="s">
        <v>157</v>
      </c>
      <c r="AU2044" s="205" t="s">
        <v>81</v>
      </c>
      <c r="AV2044" s="13" t="s">
        <v>81</v>
      </c>
      <c r="AW2044" s="13" t="s">
        <v>32</v>
      </c>
      <c r="AX2044" s="13" t="s">
        <v>71</v>
      </c>
      <c r="AY2044" s="205" t="s">
        <v>136</v>
      </c>
    </row>
    <row r="2045" spans="2:51" s="13" customFormat="1" ht="11.25">
      <c r="B2045" s="194"/>
      <c r="C2045" s="195"/>
      <c r="D2045" s="196" t="s">
        <v>157</v>
      </c>
      <c r="E2045" s="197" t="s">
        <v>19</v>
      </c>
      <c r="F2045" s="198" t="s">
        <v>375</v>
      </c>
      <c r="G2045" s="195"/>
      <c r="H2045" s="199">
        <v>9.3000000000000007</v>
      </c>
      <c r="I2045" s="200"/>
      <c r="J2045" s="195"/>
      <c r="K2045" s="195"/>
      <c r="L2045" s="201"/>
      <c r="M2045" s="202"/>
      <c r="N2045" s="203"/>
      <c r="O2045" s="203"/>
      <c r="P2045" s="203"/>
      <c r="Q2045" s="203"/>
      <c r="R2045" s="203"/>
      <c r="S2045" s="203"/>
      <c r="T2045" s="204"/>
      <c r="AT2045" s="205" t="s">
        <v>157</v>
      </c>
      <c r="AU2045" s="205" t="s">
        <v>81</v>
      </c>
      <c r="AV2045" s="13" t="s">
        <v>81</v>
      </c>
      <c r="AW2045" s="13" t="s">
        <v>32</v>
      </c>
      <c r="AX2045" s="13" t="s">
        <v>71</v>
      </c>
      <c r="AY2045" s="205" t="s">
        <v>136</v>
      </c>
    </row>
    <row r="2046" spans="2:51" s="13" customFormat="1" ht="11.25">
      <c r="B2046" s="194"/>
      <c r="C2046" s="195"/>
      <c r="D2046" s="196" t="s">
        <v>157</v>
      </c>
      <c r="E2046" s="197" t="s">
        <v>19</v>
      </c>
      <c r="F2046" s="198" t="s">
        <v>254</v>
      </c>
      <c r="G2046" s="195"/>
      <c r="H2046" s="199">
        <v>10.92</v>
      </c>
      <c r="I2046" s="200"/>
      <c r="J2046" s="195"/>
      <c r="K2046" s="195"/>
      <c r="L2046" s="201"/>
      <c r="M2046" s="202"/>
      <c r="N2046" s="203"/>
      <c r="O2046" s="203"/>
      <c r="P2046" s="203"/>
      <c r="Q2046" s="203"/>
      <c r="R2046" s="203"/>
      <c r="S2046" s="203"/>
      <c r="T2046" s="204"/>
      <c r="AT2046" s="205" t="s">
        <v>157</v>
      </c>
      <c r="AU2046" s="205" t="s">
        <v>81</v>
      </c>
      <c r="AV2046" s="13" t="s">
        <v>81</v>
      </c>
      <c r="AW2046" s="13" t="s">
        <v>32</v>
      </c>
      <c r="AX2046" s="13" t="s">
        <v>71</v>
      </c>
      <c r="AY2046" s="205" t="s">
        <v>136</v>
      </c>
    </row>
    <row r="2047" spans="2:51" s="13" customFormat="1" ht="11.25">
      <c r="B2047" s="194"/>
      <c r="C2047" s="195"/>
      <c r="D2047" s="196" t="s">
        <v>157</v>
      </c>
      <c r="E2047" s="197" t="s">
        <v>19</v>
      </c>
      <c r="F2047" s="198" t="s">
        <v>376</v>
      </c>
      <c r="G2047" s="195"/>
      <c r="H2047" s="199">
        <v>59.496000000000002</v>
      </c>
      <c r="I2047" s="200"/>
      <c r="J2047" s="195"/>
      <c r="K2047" s="195"/>
      <c r="L2047" s="201"/>
      <c r="M2047" s="202"/>
      <c r="N2047" s="203"/>
      <c r="O2047" s="203"/>
      <c r="P2047" s="203"/>
      <c r="Q2047" s="203"/>
      <c r="R2047" s="203"/>
      <c r="S2047" s="203"/>
      <c r="T2047" s="204"/>
      <c r="AT2047" s="205" t="s">
        <v>157</v>
      </c>
      <c r="AU2047" s="205" t="s">
        <v>81</v>
      </c>
      <c r="AV2047" s="13" t="s">
        <v>81</v>
      </c>
      <c r="AW2047" s="13" t="s">
        <v>32</v>
      </c>
      <c r="AX2047" s="13" t="s">
        <v>71</v>
      </c>
      <c r="AY2047" s="205" t="s">
        <v>136</v>
      </c>
    </row>
    <row r="2048" spans="2:51" s="13" customFormat="1" ht="11.25">
      <c r="B2048" s="194"/>
      <c r="C2048" s="195"/>
      <c r="D2048" s="196" t="s">
        <v>157</v>
      </c>
      <c r="E2048" s="197" t="s">
        <v>19</v>
      </c>
      <c r="F2048" s="198" t="s">
        <v>1981</v>
      </c>
      <c r="G2048" s="195"/>
      <c r="H2048" s="199">
        <v>-0.27900000000000003</v>
      </c>
      <c r="I2048" s="200"/>
      <c r="J2048" s="195"/>
      <c r="K2048" s="195"/>
      <c r="L2048" s="201"/>
      <c r="M2048" s="202"/>
      <c r="N2048" s="203"/>
      <c r="O2048" s="203"/>
      <c r="P2048" s="203"/>
      <c r="Q2048" s="203"/>
      <c r="R2048" s="203"/>
      <c r="S2048" s="203"/>
      <c r="T2048" s="204"/>
      <c r="AT2048" s="205" t="s">
        <v>157</v>
      </c>
      <c r="AU2048" s="205" t="s">
        <v>81</v>
      </c>
      <c r="AV2048" s="13" t="s">
        <v>81</v>
      </c>
      <c r="AW2048" s="13" t="s">
        <v>32</v>
      </c>
      <c r="AX2048" s="13" t="s">
        <v>71</v>
      </c>
      <c r="AY2048" s="205" t="s">
        <v>136</v>
      </c>
    </row>
    <row r="2049" spans="2:51" s="13" customFormat="1" ht="11.25">
      <c r="B2049" s="194"/>
      <c r="C2049" s="195"/>
      <c r="D2049" s="196" t="s">
        <v>157</v>
      </c>
      <c r="E2049" s="197" t="s">
        <v>19</v>
      </c>
      <c r="F2049" s="198" t="s">
        <v>348</v>
      </c>
      <c r="G2049" s="195"/>
      <c r="H2049" s="199">
        <v>1.17</v>
      </c>
      <c r="I2049" s="200"/>
      <c r="J2049" s="195"/>
      <c r="K2049" s="195"/>
      <c r="L2049" s="201"/>
      <c r="M2049" s="202"/>
      <c r="N2049" s="203"/>
      <c r="O2049" s="203"/>
      <c r="P2049" s="203"/>
      <c r="Q2049" s="203"/>
      <c r="R2049" s="203"/>
      <c r="S2049" s="203"/>
      <c r="T2049" s="204"/>
      <c r="AT2049" s="205" t="s">
        <v>157</v>
      </c>
      <c r="AU2049" s="205" t="s">
        <v>81</v>
      </c>
      <c r="AV2049" s="13" t="s">
        <v>81</v>
      </c>
      <c r="AW2049" s="13" t="s">
        <v>32</v>
      </c>
      <c r="AX2049" s="13" t="s">
        <v>71</v>
      </c>
      <c r="AY2049" s="205" t="s">
        <v>136</v>
      </c>
    </row>
    <row r="2050" spans="2:51" s="13" customFormat="1" ht="11.25">
      <c r="B2050" s="194"/>
      <c r="C2050" s="195"/>
      <c r="D2050" s="196" t="s">
        <v>157</v>
      </c>
      <c r="E2050" s="197" t="s">
        <v>19</v>
      </c>
      <c r="F2050" s="198" t="s">
        <v>255</v>
      </c>
      <c r="G2050" s="195"/>
      <c r="H2050" s="199">
        <v>17.89</v>
      </c>
      <c r="I2050" s="200"/>
      <c r="J2050" s="195"/>
      <c r="K2050" s="195"/>
      <c r="L2050" s="201"/>
      <c r="M2050" s="202"/>
      <c r="N2050" s="203"/>
      <c r="O2050" s="203"/>
      <c r="P2050" s="203"/>
      <c r="Q2050" s="203"/>
      <c r="R2050" s="203"/>
      <c r="S2050" s="203"/>
      <c r="T2050" s="204"/>
      <c r="AT2050" s="205" t="s">
        <v>157</v>
      </c>
      <c r="AU2050" s="205" t="s">
        <v>81</v>
      </c>
      <c r="AV2050" s="13" t="s">
        <v>81</v>
      </c>
      <c r="AW2050" s="13" t="s">
        <v>32</v>
      </c>
      <c r="AX2050" s="13" t="s">
        <v>71</v>
      </c>
      <c r="AY2050" s="205" t="s">
        <v>136</v>
      </c>
    </row>
    <row r="2051" spans="2:51" s="13" customFormat="1" ht="11.25">
      <c r="B2051" s="194"/>
      <c r="C2051" s="195"/>
      <c r="D2051" s="196" t="s">
        <v>157</v>
      </c>
      <c r="E2051" s="197" t="s">
        <v>19</v>
      </c>
      <c r="F2051" s="198" t="s">
        <v>378</v>
      </c>
      <c r="G2051" s="195"/>
      <c r="H2051" s="199">
        <v>50.487000000000002</v>
      </c>
      <c r="I2051" s="200"/>
      <c r="J2051" s="195"/>
      <c r="K2051" s="195"/>
      <c r="L2051" s="201"/>
      <c r="M2051" s="202"/>
      <c r="N2051" s="203"/>
      <c r="O2051" s="203"/>
      <c r="P2051" s="203"/>
      <c r="Q2051" s="203"/>
      <c r="R2051" s="203"/>
      <c r="S2051" s="203"/>
      <c r="T2051" s="204"/>
      <c r="AT2051" s="205" t="s">
        <v>157</v>
      </c>
      <c r="AU2051" s="205" t="s">
        <v>81</v>
      </c>
      <c r="AV2051" s="13" t="s">
        <v>81</v>
      </c>
      <c r="AW2051" s="13" t="s">
        <v>32</v>
      </c>
      <c r="AX2051" s="13" t="s">
        <v>71</v>
      </c>
      <c r="AY2051" s="205" t="s">
        <v>136</v>
      </c>
    </row>
    <row r="2052" spans="2:51" s="14" customFormat="1" ht="11.25">
      <c r="B2052" s="218"/>
      <c r="C2052" s="219"/>
      <c r="D2052" s="196" t="s">
        <v>157</v>
      </c>
      <c r="E2052" s="220" t="s">
        <v>19</v>
      </c>
      <c r="F2052" s="221" t="s">
        <v>1982</v>
      </c>
      <c r="G2052" s="219"/>
      <c r="H2052" s="220" t="s">
        <v>19</v>
      </c>
      <c r="I2052" s="222"/>
      <c r="J2052" s="219"/>
      <c r="K2052" s="219"/>
      <c r="L2052" s="223"/>
      <c r="M2052" s="224"/>
      <c r="N2052" s="225"/>
      <c r="O2052" s="225"/>
      <c r="P2052" s="225"/>
      <c r="Q2052" s="225"/>
      <c r="R2052" s="225"/>
      <c r="S2052" s="225"/>
      <c r="T2052" s="226"/>
      <c r="AT2052" s="227" t="s">
        <v>157</v>
      </c>
      <c r="AU2052" s="227" t="s">
        <v>81</v>
      </c>
      <c r="AV2052" s="14" t="s">
        <v>79</v>
      </c>
      <c r="AW2052" s="14" t="s">
        <v>32</v>
      </c>
      <c r="AX2052" s="14" t="s">
        <v>71</v>
      </c>
      <c r="AY2052" s="227" t="s">
        <v>136</v>
      </c>
    </row>
    <row r="2053" spans="2:51" s="13" customFormat="1" ht="11.25">
      <c r="B2053" s="194"/>
      <c r="C2053" s="195"/>
      <c r="D2053" s="196" t="s">
        <v>157</v>
      </c>
      <c r="E2053" s="197" t="s">
        <v>19</v>
      </c>
      <c r="F2053" s="198" t="s">
        <v>380</v>
      </c>
      <c r="G2053" s="195"/>
      <c r="H2053" s="199">
        <v>2.67</v>
      </c>
      <c r="I2053" s="200"/>
      <c r="J2053" s="195"/>
      <c r="K2053" s="195"/>
      <c r="L2053" s="201"/>
      <c r="M2053" s="202"/>
      <c r="N2053" s="203"/>
      <c r="O2053" s="203"/>
      <c r="P2053" s="203"/>
      <c r="Q2053" s="203"/>
      <c r="R2053" s="203"/>
      <c r="S2053" s="203"/>
      <c r="T2053" s="204"/>
      <c r="AT2053" s="205" t="s">
        <v>157</v>
      </c>
      <c r="AU2053" s="205" t="s">
        <v>81</v>
      </c>
      <c r="AV2053" s="13" t="s">
        <v>81</v>
      </c>
      <c r="AW2053" s="13" t="s">
        <v>32</v>
      </c>
      <c r="AX2053" s="13" t="s">
        <v>71</v>
      </c>
      <c r="AY2053" s="205" t="s">
        <v>136</v>
      </c>
    </row>
    <row r="2054" spans="2:51" s="13" customFormat="1" ht="11.25">
      <c r="B2054" s="194"/>
      <c r="C2054" s="195"/>
      <c r="D2054" s="196" t="s">
        <v>157</v>
      </c>
      <c r="E2054" s="197" t="s">
        <v>19</v>
      </c>
      <c r="F2054" s="198" t="s">
        <v>256</v>
      </c>
      <c r="G2054" s="195"/>
      <c r="H2054" s="199">
        <v>4.9000000000000004</v>
      </c>
      <c r="I2054" s="200"/>
      <c r="J2054" s="195"/>
      <c r="K2054" s="195"/>
      <c r="L2054" s="201"/>
      <c r="M2054" s="202"/>
      <c r="N2054" s="203"/>
      <c r="O2054" s="203"/>
      <c r="P2054" s="203"/>
      <c r="Q2054" s="203"/>
      <c r="R2054" s="203"/>
      <c r="S2054" s="203"/>
      <c r="T2054" s="204"/>
      <c r="AT2054" s="205" t="s">
        <v>157</v>
      </c>
      <c r="AU2054" s="205" t="s">
        <v>81</v>
      </c>
      <c r="AV2054" s="13" t="s">
        <v>81</v>
      </c>
      <c r="AW2054" s="13" t="s">
        <v>32</v>
      </c>
      <c r="AX2054" s="13" t="s">
        <v>71</v>
      </c>
      <c r="AY2054" s="205" t="s">
        <v>136</v>
      </c>
    </row>
    <row r="2055" spans="2:51" s="13" customFormat="1" ht="11.25">
      <c r="B2055" s="194"/>
      <c r="C2055" s="195"/>
      <c r="D2055" s="196" t="s">
        <v>157</v>
      </c>
      <c r="E2055" s="197" t="s">
        <v>19</v>
      </c>
      <c r="F2055" s="198" t="s">
        <v>381</v>
      </c>
      <c r="G2055" s="195"/>
      <c r="H2055" s="199">
        <v>23.673999999999999</v>
      </c>
      <c r="I2055" s="200"/>
      <c r="J2055" s="195"/>
      <c r="K2055" s="195"/>
      <c r="L2055" s="201"/>
      <c r="M2055" s="202"/>
      <c r="N2055" s="203"/>
      <c r="O2055" s="203"/>
      <c r="P2055" s="203"/>
      <c r="Q2055" s="203"/>
      <c r="R2055" s="203"/>
      <c r="S2055" s="203"/>
      <c r="T2055" s="204"/>
      <c r="AT2055" s="205" t="s">
        <v>157</v>
      </c>
      <c r="AU2055" s="205" t="s">
        <v>81</v>
      </c>
      <c r="AV2055" s="13" t="s">
        <v>81</v>
      </c>
      <c r="AW2055" s="13" t="s">
        <v>32</v>
      </c>
      <c r="AX2055" s="13" t="s">
        <v>71</v>
      </c>
      <c r="AY2055" s="205" t="s">
        <v>136</v>
      </c>
    </row>
    <row r="2056" spans="2:51" s="14" customFormat="1" ht="11.25">
      <c r="B2056" s="218"/>
      <c r="C2056" s="219"/>
      <c r="D2056" s="196" t="s">
        <v>157</v>
      </c>
      <c r="E2056" s="220" t="s">
        <v>19</v>
      </c>
      <c r="F2056" s="221" t="s">
        <v>1983</v>
      </c>
      <c r="G2056" s="219"/>
      <c r="H2056" s="220" t="s">
        <v>19</v>
      </c>
      <c r="I2056" s="222"/>
      <c r="J2056" s="219"/>
      <c r="K2056" s="219"/>
      <c r="L2056" s="223"/>
      <c r="M2056" s="224"/>
      <c r="N2056" s="225"/>
      <c r="O2056" s="225"/>
      <c r="P2056" s="225"/>
      <c r="Q2056" s="225"/>
      <c r="R2056" s="225"/>
      <c r="S2056" s="225"/>
      <c r="T2056" s="226"/>
      <c r="AT2056" s="227" t="s">
        <v>157</v>
      </c>
      <c r="AU2056" s="227" t="s">
        <v>81</v>
      </c>
      <c r="AV2056" s="14" t="s">
        <v>79</v>
      </c>
      <c r="AW2056" s="14" t="s">
        <v>32</v>
      </c>
      <c r="AX2056" s="14" t="s">
        <v>71</v>
      </c>
      <c r="AY2056" s="227" t="s">
        <v>136</v>
      </c>
    </row>
    <row r="2057" spans="2:51" s="13" customFormat="1" ht="11.25">
      <c r="B2057" s="194"/>
      <c r="C2057" s="195"/>
      <c r="D2057" s="196" t="s">
        <v>157</v>
      </c>
      <c r="E2057" s="197" t="s">
        <v>19</v>
      </c>
      <c r="F2057" s="198" t="s">
        <v>383</v>
      </c>
      <c r="G2057" s="195"/>
      <c r="H2057" s="199">
        <v>1.45</v>
      </c>
      <c r="I2057" s="200"/>
      <c r="J2057" s="195"/>
      <c r="K2057" s="195"/>
      <c r="L2057" s="201"/>
      <c r="M2057" s="202"/>
      <c r="N2057" s="203"/>
      <c r="O2057" s="203"/>
      <c r="P2057" s="203"/>
      <c r="Q2057" s="203"/>
      <c r="R2057" s="203"/>
      <c r="S2057" s="203"/>
      <c r="T2057" s="204"/>
      <c r="AT2057" s="205" t="s">
        <v>157</v>
      </c>
      <c r="AU2057" s="205" t="s">
        <v>81</v>
      </c>
      <c r="AV2057" s="13" t="s">
        <v>81</v>
      </c>
      <c r="AW2057" s="13" t="s">
        <v>32</v>
      </c>
      <c r="AX2057" s="13" t="s">
        <v>71</v>
      </c>
      <c r="AY2057" s="205" t="s">
        <v>136</v>
      </c>
    </row>
    <row r="2058" spans="2:51" s="13" customFormat="1" ht="11.25">
      <c r="B2058" s="194"/>
      <c r="C2058" s="195"/>
      <c r="D2058" s="196" t="s">
        <v>157</v>
      </c>
      <c r="E2058" s="197" t="s">
        <v>19</v>
      </c>
      <c r="F2058" s="198" t="s">
        <v>257</v>
      </c>
      <c r="G2058" s="195"/>
      <c r="H2058" s="199">
        <v>11.02</v>
      </c>
      <c r="I2058" s="200"/>
      <c r="J2058" s="195"/>
      <c r="K2058" s="195"/>
      <c r="L2058" s="201"/>
      <c r="M2058" s="202"/>
      <c r="N2058" s="203"/>
      <c r="O2058" s="203"/>
      <c r="P2058" s="203"/>
      <c r="Q2058" s="203"/>
      <c r="R2058" s="203"/>
      <c r="S2058" s="203"/>
      <c r="T2058" s="204"/>
      <c r="AT2058" s="205" t="s">
        <v>157</v>
      </c>
      <c r="AU2058" s="205" t="s">
        <v>81</v>
      </c>
      <c r="AV2058" s="13" t="s">
        <v>81</v>
      </c>
      <c r="AW2058" s="13" t="s">
        <v>32</v>
      </c>
      <c r="AX2058" s="13" t="s">
        <v>71</v>
      </c>
      <c r="AY2058" s="205" t="s">
        <v>136</v>
      </c>
    </row>
    <row r="2059" spans="2:51" s="13" customFormat="1" ht="22.5">
      <c r="B2059" s="194"/>
      <c r="C2059" s="195"/>
      <c r="D2059" s="196" t="s">
        <v>157</v>
      </c>
      <c r="E2059" s="197" t="s">
        <v>19</v>
      </c>
      <c r="F2059" s="198" t="s">
        <v>384</v>
      </c>
      <c r="G2059" s="195"/>
      <c r="H2059" s="199">
        <v>49.978999999999999</v>
      </c>
      <c r="I2059" s="200"/>
      <c r="J2059" s="195"/>
      <c r="K2059" s="195"/>
      <c r="L2059" s="201"/>
      <c r="M2059" s="202"/>
      <c r="N2059" s="203"/>
      <c r="O2059" s="203"/>
      <c r="P2059" s="203"/>
      <c r="Q2059" s="203"/>
      <c r="R2059" s="203"/>
      <c r="S2059" s="203"/>
      <c r="T2059" s="204"/>
      <c r="AT2059" s="205" t="s">
        <v>157</v>
      </c>
      <c r="AU2059" s="205" t="s">
        <v>81</v>
      </c>
      <c r="AV2059" s="13" t="s">
        <v>81</v>
      </c>
      <c r="AW2059" s="13" t="s">
        <v>32</v>
      </c>
      <c r="AX2059" s="13" t="s">
        <v>71</v>
      </c>
      <c r="AY2059" s="205" t="s">
        <v>136</v>
      </c>
    </row>
    <row r="2060" spans="2:51" s="14" customFormat="1" ht="11.25">
      <c r="B2060" s="218"/>
      <c r="C2060" s="219"/>
      <c r="D2060" s="196" t="s">
        <v>157</v>
      </c>
      <c r="E2060" s="220" t="s">
        <v>19</v>
      </c>
      <c r="F2060" s="221" t="s">
        <v>1984</v>
      </c>
      <c r="G2060" s="219"/>
      <c r="H2060" s="220" t="s">
        <v>19</v>
      </c>
      <c r="I2060" s="222"/>
      <c r="J2060" s="219"/>
      <c r="K2060" s="219"/>
      <c r="L2060" s="223"/>
      <c r="M2060" s="224"/>
      <c r="N2060" s="225"/>
      <c r="O2060" s="225"/>
      <c r="P2060" s="225"/>
      <c r="Q2060" s="225"/>
      <c r="R2060" s="225"/>
      <c r="S2060" s="225"/>
      <c r="T2060" s="226"/>
      <c r="AT2060" s="227" t="s">
        <v>157</v>
      </c>
      <c r="AU2060" s="227" t="s">
        <v>81</v>
      </c>
      <c r="AV2060" s="14" t="s">
        <v>79</v>
      </c>
      <c r="AW2060" s="14" t="s">
        <v>32</v>
      </c>
      <c r="AX2060" s="14" t="s">
        <v>71</v>
      </c>
      <c r="AY2060" s="227" t="s">
        <v>136</v>
      </c>
    </row>
    <row r="2061" spans="2:51" s="13" customFormat="1" ht="11.25">
      <c r="B2061" s="194"/>
      <c r="C2061" s="195"/>
      <c r="D2061" s="196" t="s">
        <v>157</v>
      </c>
      <c r="E2061" s="197" t="s">
        <v>19</v>
      </c>
      <c r="F2061" s="198" t="s">
        <v>386</v>
      </c>
      <c r="G2061" s="195"/>
      <c r="H2061" s="199">
        <v>0.99</v>
      </c>
      <c r="I2061" s="200"/>
      <c r="J2061" s="195"/>
      <c r="K2061" s="195"/>
      <c r="L2061" s="201"/>
      <c r="M2061" s="202"/>
      <c r="N2061" s="203"/>
      <c r="O2061" s="203"/>
      <c r="P2061" s="203"/>
      <c r="Q2061" s="203"/>
      <c r="R2061" s="203"/>
      <c r="S2061" s="203"/>
      <c r="T2061" s="204"/>
      <c r="AT2061" s="205" t="s">
        <v>157</v>
      </c>
      <c r="AU2061" s="205" t="s">
        <v>81</v>
      </c>
      <c r="AV2061" s="13" t="s">
        <v>81</v>
      </c>
      <c r="AW2061" s="13" t="s">
        <v>32</v>
      </c>
      <c r="AX2061" s="13" t="s">
        <v>71</v>
      </c>
      <c r="AY2061" s="205" t="s">
        <v>136</v>
      </c>
    </row>
    <row r="2062" spans="2:51" s="13" customFormat="1" ht="11.25">
      <c r="B2062" s="194"/>
      <c r="C2062" s="195"/>
      <c r="D2062" s="196" t="s">
        <v>157</v>
      </c>
      <c r="E2062" s="197" t="s">
        <v>19</v>
      </c>
      <c r="F2062" s="198" t="s">
        <v>258</v>
      </c>
      <c r="G2062" s="195"/>
      <c r="H2062" s="199">
        <v>11.02</v>
      </c>
      <c r="I2062" s="200"/>
      <c r="J2062" s="195"/>
      <c r="K2062" s="195"/>
      <c r="L2062" s="201"/>
      <c r="M2062" s="202"/>
      <c r="N2062" s="203"/>
      <c r="O2062" s="203"/>
      <c r="P2062" s="203"/>
      <c r="Q2062" s="203"/>
      <c r="R2062" s="203"/>
      <c r="S2062" s="203"/>
      <c r="T2062" s="204"/>
      <c r="AT2062" s="205" t="s">
        <v>157</v>
      </c>
      <c r="AU2062" s="205" t="s">
        <v>81</v>
      </c>
      <c r="AV2062" s="13" t="s">
        <v>81</v>
      </c>
      <c r="AW2062" s="13" t="s">
        <v>32</v>
      </c>
      <c r="AX2062" s="13" t="s">
        <v>71</v>
      </c>
      <c r="AY2062" s="205" t="s">
        <v>136</v>
      </c>
    </row>
    <row r="2063" spans="2:51" s="13" customFormat="1" ht="11.25">
      <c r="B2063" s="194"/>
      <c r="C2063" s="195"/>
      <c r="D2063" s="196" t="s">
        <v>157</v>
      </c>
      <c r="E2063" s="197" t="s">
        <v>19</v>
      </c>
      <c r="F2063" s="198" t="s">
        <v>387</v>
      </c>
      <c r="G2063" s="195"/>
      <c r="H2063" s="199">
        <v>39.753999999999998</v>
      </c>
      <c r="I2063" s="200"/>
      <c r="J2063" s="195"/>
      <c r="K2063" s="195"/>
      <c r="L2063" s="201"/>
      <c r="M2063" s="202"/>
      <c r="N2063" s="203"/>
      <c r="O2063" s="203"/>
      <c r="P2063" s="203"/>
      <c r="Q2063" s="203"/>
      <c r="R2063" s="203"/>
      <c r="S2063" s="203"/>
      <c r="T2063" s="204"/>
      <c r="AT2063" s="205" t="s">
        <v>157</v>
      </c>
      <c r="AU2063" s="205" t="s">
        <v>81</v>
      </c>
      <c r="AV2063" s="13" t="s">
        <v>81</v>
      </c>
      <c r="AW2063" s="13" t="s">
        <v>32</v>
      </c>
      <c r="AX2063" s="13" t="s">
        <v>71</v>
      </c>
      <c r="AY2063" s="205" t="s">
        <v>136</v>
      </c>
    </row>
    <row r="2064" spans="2:51" s="13" customFormat="1" ht="11.25">
      <c r="B2064" s="194"/>
      <c r="C2064" s="195"/>
      <c r="D2064" s="196" t="s">
        <v>157</v>
      </c>
      <c r="E2064" s="197" t="s">
        <v>19</v>
      </c>
      <c r="F2064" s="198" t="s">
        <v>1985</v>
      </c>
      <c r="G2064" s="195"/>
      <c r="H2064" s="199">
        <v>-0.56299999999999994</v>
      </c>
      <c r="I2064" s="200"/>
      <c r="J2064" s="195"/>
      <c r="K2064" s="195"/>
      <c r="L2064" s="201"/>
      <c r="M2064" s="202"/>
      <c r="N2064" s="203"/>
      <c r="O2064" s="203"/>
      <c r="P2064" s="203"/>
      <c r="Q2064" s="203"/>
      <c r="R2064" s="203"/>
      <c r="S2064" s="203"/>
      <c r="T2064" s="204"/>
      <c r="AT2064" s="205" t="s">
        <v>157</v>
      </c>
      <c r="AU2064" s="205" t="s">
        <v>81</v>
      </c>
      <c r="AV2064" s="13" t="s">
        <v>81</v>
      </c>
      <c r="AW2064" s="13" t="s">
        <v>32</v>
      </c>
      <c r="AX2064" s="13" t="s">
        <v>71</v>
      </c>
      <c r="AY2064" s="205" t="s">
        <v>136</v>
      </c>
    </row>
    <row r="2065" spans="2:51" s="13" customFormat="1" ht="11.25">
      <c r="B2065" s="194"/>
      <c r="C2065" s="195"/>
      <c r="D2065" s="196" t="s">
        <v>157</v>
      </c>
      <c r="E2065" s="197" t="s">
        <v>19</v>
      </c>
      <c r="F2065" s="198" t="s">
        <v>389</v>
      </c>
      <c r="G2065" s="195"/>
      <c r="H2065" s="199">
        <v>1.89</v>
      </c>
      <c r="I2065" s="200"/>
      <c r="J2065" s="195"/>
      <c r="K2065" s="195"/>
      <c r="L2065" s="201"/>
      <c r="M2065" s="202"/>
      <c r="N2065" s="203"/>
      <c r="O2065" s="203"/>
      <c r="P2065" s="203"/>
      <c r="Q2065" s="203"/>
      <c r="R2065" s="203"/>
      <c r="S2065" s="203"/>
      <c r="T2065" s="204"/>
      <c r="AT2065" s="205" t="s">
        <v>157</v>
      </c>
      <c r="AU2065" s="205" t="s">
        <v>81</v>
      </c>
      <c r="AV2065" s="13" t="s">
        <v>81</v>
      </c>
      <c r="AW2065" s="13" t="s">
        <v>32</v>
      </c>
      <c r="AX2065" s="13" t="s">
        <v>71</v>
      </c>
      <c r="AY2065" s="205" t="s">
        <v>136</v>
      </c>
    </row>
    <row r="2066" spans="2:51" s="13" customFormat="1" ht="11.25">
      <c r="B2066" s="194"/>
      <c r="C2066" s="195"/>
      <c r="D2066" s="196" t="s">
        <v>157</v>
      </c>
      <c r="E2066" s="197" t="s">
        <v>19</v>
      </c>
      <c r="F2066" s="198" t="s">
        <v>259</v>
      </c>
      <c r="G2066" s="195"/>
      <c r="H2066" s="199">
        <v>4.57</v>
      </c>
      <c r="I2066" s="200"/>
      <c r="J2066" s="195"/>
      <c r="K2066" s="195"/>
      <c r="L2066" s="201"/>
      <c r="M2066" s="202"/>
      <c r="N2066" s="203"/>
      <c r="O2066" s="203"/>
      <c r="P2066" s="203"/>
      <c r="Q2066" s="203"/>
      <c r="R2066" s="203"/>
      <c r="S2066" s="203"/>
      <c r="T2066" s="204"/>
      <c r="AT2066" s="205" t="s">
        <v>157</v>
      </c>
      <c r="AU2066" s="205" t="s">
        <v>81</v>
      </c>
      <c r="AV2066" s="13" t="s">
        <v>81</v>
      </c>
      <c r="AW2066" s="13" t="s">
        <v>32</v>
      </c>
      <c r="AX2066" s="13" t="s">
        <v>71</v>
      </c>
      <c r="AY2066" s="205" t="s">
        <v>136</v>
      </c>
    </row>
    <row r="2067" spans="2:51" s="13" customFormat="1" ht="11.25">
      <c r="B2067" s="194"/>
      <c r="C2067" s="195"/>
      <c r="D2067" s="196" t="s">
        <v>157</v>
      </c>
      <c r="E2067" s="197" t="s">
        <v>19</v>
      </c>
      <c r="F2067" s="198" t="s">
        <v>390</v>
      </c>
      <c r="G2067" s="195"/>
      <c r="H2067" s="199">
        <v>37.895000000000003</v>
      </c>
      <c r="I2067" s="200"/>
      <c r="J2067" s="195"/>
      <c r="K2067" s="195"/>
      <c r="L2067" s="201"/>
      <c r="M2067" s="202"/>
      <c r="N2067" s="203"/>
      <c r="O2067" s="203"/>
      <c r="P2067" s="203"/>
      <c r="Q2067" s="203"/>
      <c r="R2067" s="203"/>
      <c r="S2067" s="203"/>
      <c r="T2067" s="204"/>
      <c r="AT2067" s="205" t="s">
        <v>157</v>
      </c>
      <c r="AU2067" s="205" t="s">
        <v>81</v>
      </c>
      <c r="AV2067" s="13" t="s">
        <v>81</v>
      </c>
      <c r="AW2067" s="13" t="s">
        <v>32</v>
      </c>
      <c r="AX2067" s="13" t="s">
        <v>71</v>
      </c>
      <c r="AY2067" s="205" t="s">
        <v>136</v>
      </c>
    </row>
    <row r="2068" spans="2:51" s="14" customFormat="1" ht="11.25">
      <c r="B2068" s="218"/>
      <c r="C2068" s="219"/>
      <c r="D2068" s="196" t="s">
        <v>157</v>
      </c>
      <c r="E2068" s="220" t="s">
        <v>19</v>
      </c>
      <c r="F2068" s="221" t="s">
        <v>1986</v>
      </c>
      <c r="G2068" s="219"/>
      <c r="H2068" s="220" t="s">
        <v>19</v>
      </c>
      <c r="I2068" s="222"/>
      <c r="J2068" s="219"/>
      <c r="K2068" s="219"/>
      <c r="L2068" s="223"/>
      <c r="M2068" s="224"/>
      <c r="N2068" s="225"/>
      <c r="O2068" s="225"/>
      <c r="P2068" s="225"/>
      <c r="Q2068" s="225"/>
      <c r="R2068" s="225"/>
      <c r="S2068" s="225"/>
      <c r="T2068" s="226"/>
      <c r="AT2068" s="227" t="s">
        <v>157</v>
      </c>
      <c r="AU2068" s="227" t="s">
        <v>81</v>
      </c>
      <c r="AV2068" s="14" t="s">
        <v>79</v>
      </c>
      <c r="AW2068" s="14" t="s">
        <v>32</v>
      </c>
      <c r="AX2068" s="14" t="s">
        <v>71</v>
      </c>
      <c r="AY2068" s="227" t="s">
        <v>136</v>
      </c>
    </row>
    <row r="2069" spans="2:51" s="13" customFormat="1" ht="11.25">
      <c r="B2069" s="194"/>
      <c r="C2069" s="195"/>
      <c r="D2069" s="196" t="s">
        <v>157</v>
      </c>
      <c r="E2069" s="197" t="s">
        <v>19</v>
      </c>
      <c r="F2069" s="198" t="s">
        <v>392</v>
      </c>
      <c r="G2069" s="195"/>
      <c r="H2069" s="199">
        <v>0.9</v>
      </c>
      <c r="I2069" s="200"/>
      <c r="J2069" s="195"/>
      <c r="K2069" s="195"/>
      <c r="L2069" s="201"/>
      <c r="M2069" s="202"/>
      <c r="N2069" s="203"/>
      <c r="O2069" s="203"/>
      <c r="P2069" s="203"/>
      <c r="Q2069" s="203"/>
      <c r="R2069" s="203"/>
      <c r="S2069" s="203"/>
      <c r="T2069" s="204"/>
      <c r="AT2069" s="205" t="s">
        <v>157</v>
      </c>
      <c r="AU2069" s="205" t="s">
        <v>81</v>
      </c>
      <c r="AV2069" s="13" t="s">
        <v>81</v>
      </c>
      <c r="AW2069" s="13" t="s">
        <v>32</v>
      </c>
      <c r="AX2069" s="13" t="s">
        <v>71</v>
      </c>
      <c r="AY2069" s="205" t="s">
        <v>136</v>
      </c>
    </row>
    <row r="2070" spans="2:51" s="13" customFormat="1" ht="11.25">
      <c r="B2070" s="194"/>
      <c r="C2070" s="195"/>
      <c r="D2070" s="196" t="s">
        <v>157</v>
      </c>
      <c r="E2070" s="197" t="s">
        <v>19</v>
      </c>
      <c r="F2070" s="198" t="s">
        <v>260</v>
      </c>
      <c r="G2070" s="195"/>
      <c r="H2070" s="199">
        <v>6.79</v>
      </c>
      <c r="I2070" s="200"/>
      <c r="J2070" s="195"/>
      <c r="K2070" s="195"/>
      <c r="L2070" s="201"/>
      <c r="M2070" s="202"/>
      <c r="N2070" s="203"/>
      <c r="O2070" s="203"/>
      <c r="P2070" s="203"/>
      <c r="Q2070" s="203"/>
      <c r="R2070" s="203"/>
      <c r="S2070" s="203"/>
      <c r="T2070" s="204"/>
      <c r="AT2070" s="205" t="s">
        <v>157</v>
      </c>
      <c r="AU2070" s="205" t="s">
        <v>81</v>
      </c>
      <c r="AV2070" s="13" t="s">
        <v>81</v>
      </c>
      <c r="AW2070" s="13" t="s">
        <v>32</v>
      </c>
      <c r="AX2070" s="13" t="s">
        <v>71</v>
      </c>
      <c r="AY2070" s="205" t="s">
        <v>136</v>
      </c>
    </row>
    <row r="2071" spans="2:51" s="13" customFormat="1" ht="11.25">
      <c r="B2071" s="194"/>
      <c r="C2071" s="195"/>
      <c r="D2071" s="196" t="s">
        <v>157</v>
      </c>
      <c r="E2071" s="197" t="s">
        <v>19</v>
      </c>
      <c r="F2071" s="198" t="s">
        <v>393</v>
      </c>
      <c r="G2071" s="195"/>
      <c r="H2071" s="199">
        <v>46.305999999999997</v>
      </c>
      <c r="I2071" s="200"/>
      <c r="J2071" s="195"/>
      <c r="K2071" s="195"/>
      <c r="L2071" s="201"/>
      <c r="M2071" s="202"/>
      <c r="N2071" s="203"/>
      <c r="O2071" s="203"/>
      <c r="P2071" s="203"/>
      <c r="Q2071" s="203"/>
      <c r="R2071" s="203"/>
      <c r="S2071" s="203"/>
      <c r="T2071" s="204"/>
      <c r="AT2071" s="205" t="s">
        <v>157</v>
      </c>
      <c r="AU2071" s="205" t="s">
        <v>81</v>
      </c>
      <c r="AV2071" s="13" t="s">
        <v>81</v>
      </c>
      <c r="AW2071" s="13" t="s">
        <v>32</v>
      </c>
      <c r="AX2071" s="13" t="s">
        <v>71</v>
      </c>
      <c r="AY2071" s="205" t="s">
        <v>136</v>
      </c>
    </row>
    <row r="2072" spans="2:51" s="13" customFormat="1" ht="11.25">
      <c r="B2072" s="194"/>
      <c r="C2072" s="195"/>
      <c r="D2072" s="196" t="s">
        <v>157</v>
      </c>
      <c r="E2072" s="197" t="s">
        <v>19</v>
      </c>
      <c r="F2072" s="198" t="s">
        <v>394</v>
      </c>
      <c r="G2072" s="195"/>
      <c r="H2072" s="199">
        <v>-4.7489999999999997</v>
      </c>
      <c r="I2072" s="200"/>
      <c r="J2072" s="195"/>
      <c r="K2072" s="195"/>
      <c r="L2072" s="201"/>
      <c r="M2072" s="202"/>
      <c r="N2072" s="203"/>
      <c r="O2072" s="203"/>
      <c r="P2072" s="203"/>
      <c r="Q2072" s="203"/>
      <c r="R2072" s="203"/>
      <c r="S2072" s="203"/>
      <c r="T2072" s="204"/>
      <c r="AT2072" s="205" t="s">
        <v>157</v>
      </c>
      <c r="AU2072" s="205" t="s">
        <v>81</v>
      </c>
      <c r="AV2072" s="13" t="s">
        <v>81</v>
      </c>
      <c r="AW2072" s="13" t="s">
        <v>32</v>
      </c>
      <c r="AX2072" s="13" t="s">
        <v>71</v>
      </c>
      <c r="AY2072" s="205" t="s">
        <v>136</v>
      </c>
    </row>
    <row r="2073" spans="2:51" s="13" customFormat="1" ht="11.25">
      <c r="B2073" s="194"/>
      <c r="C2073" s="195"/>
      <c r="D2073" s="196" t="s">
        <v>157</v>
      </c>
      <c r="E2073" s="197" t="s">
        <v>19</v>
      </c>
      <c r="F2073" s="198" t="s">
        <v>395</v>
      </c>
      <c r="G2073" s="195"/>
      <c r="H2073" s="199">
        <v>1.21</v>
      </c>
      <c r="I2073" s="200"/>
      <c r="J2073" s="195"/>
      <c r="K2073" s="195"/>
      <c r="L2073" s="201"/>
      <c r="M2073" s="202"/>
      <c r="N2073" s="203"/>
      <c r="O2073" s="203"/>
      <c r="P2073" s="203"/>
      <c r="Q2073" s="203"/>
      <c r="R2073" s="203"/>
      <c r="S2073" s="203"/>
      <c r="T2073" s="204"/>
      <c r="AT2073" s="205" t="s">
        <v>157</v>
      </c>
      <c r="AU2073" s="205" t="s">
        <v>81</v>
      </c>
      <c r="AV2073" s="13" t="s">
        <v>81</v>
      </c>
      <c r="AW2073" s="13" t="s">
        <v>32</v>
      </c>
      <c r="AX2073" s="13" t="s">
        <v>71</v>
      </c>
      <c r="AY2073" s="205" t="s">
        <v>136</v>
      </c>
    </row>
    <row r="2074" spans="2:51" s="13" customFormat="1" ht="11.25">
      <c r="B2074" s="194"/>
      <c r="C2074" s="195"/>
      <c r="D2074" s="196" t="s">
        <v>157</v>
      </c>
      <c r="E2074" s="197" t="s">
        <v>19</v>
      </c>
      <c r="F2074" s="198" t="s">
        <v>261</v>
      </c>
      <c r="G2074" s="195"/>
      <c r="H2074" s="199">
        <v>2.74</v>
      </c>
      <c r="I2074" s="200"/>
      <c r="J2074" s="195"/>
      <c r="K2074" s="195"/>
      <c r="L2074" s="201"/>
      <c r="M2074" s="202"/>
      <c r="N2074" s="203"/>
      <c r="O2074" s="203"/>
      <c r="P2074" s="203"/>
      <c r="Q2074" s="203"/>
      <c r="R2074" s="203"/>
      <c r="S2074" s="203"/>
      <c r="T2074" s="204"/>
      <c r="AT2074" s="205" t="s">
        <v>157</v>
      </c>
      <c r="AU2074" s="205" t="s">
        <v>81</v>
      </c>
      <c r="AV2074" s="13" t="s">
        <v>81</v>
      </c>
      <c r="AW2074" s="13" t="s">
        <v>32</v>
      </c>
      <c r="AX2074" s="13" t="s">
        <v>71</v>
      </c>
      <c r="AY2074" s="205" t="s">
        <v>136</v>
      </c>
    </row>
    <row r="2075" spans="2:51" s="13" customFormat="1" ht="11.25">
      <c r="B2075" s="194"/>
      <c r="C2075" s="195"/>
      <c r="D2075" s="196" t="s">
        <v>157</v>
      </c>
      <c r="E2075" s="197" t="s">
        <v>19</v>
      </c>
      <c r="F2075" s="198" t="s">
        <v>396</v>
      </c>
      <c r="G2075" s="195"/>
      <c r="H2075" s="199">
        <v>28.585000000000001</v>
      </c>
      <c r="I2075" s="200"/>
      <c r="J2075" s="195"/>
      <c r="K2075" s="195"/>
      <c r="L2075" s="201"/>
      <c r="M2075" s="202"/>
      <c r="N2075" s="203"/>
      <c r="O2075" s="203"/>
      <c r="P2075" s="203"/>
      <c r="Q2075" s="203"/>
      <c r="R2075" s="203"/>
      <c r="S2075" s="203"/>
      <c r="T2075" s="204"/>
      <c r="AT2075" s="205" t="s">
        <v>157</v>
      </c>
      <c r="AU2075" s="205" t="s">
        <v>81</v>
      </c>
      <c r="AV2075" s="13" t="s">
        <v>81</v>
      </c>
      <c r="AW2075" s="13" t="s">
        <v>32</v>
      </c>
      <c r="AX2075" s="13" t="s">
        <v>71</v>
      </c>
      <c r="AY2075" s="205" t="s">
        <v>136</v>
      </c>
    </row>
    <row r="2076" spans="2:51" s="14" customFormat="1" ht="11.25">
      <c r="B2076" s="218"/>
      <c r="C2076" s="219"/>
      <c r="D2076" s="196" t="s">
        <v>157</v>
      </c>
      <c r="E2076" s="220" t="s">
        <v>19</v>
      </c>
      <c r="F2076" s="221" t="s">
        <v>1949</v>
      </c>
      <c r="G2076" s="219"/>
      <c r="H2076" s="220" t="s">
        <v>19</v>
      </c>
      <c r="I2076" s="222"/>
      <c r="J2076" s="219"/>
      <c r="K2076" s="219"/>
      <c r="L2076" s="223"/>
      <c r="M2076" s="224"/>
      <c r="N2076" s="225"/>
      <c r="O2076" s="225"/>
      <c r="P2076" s="225"/>
      <c r="Q2076" s="225"/>
      <c r="R2076" s="225"/>
      <c r="S2076" s="225"/>
      <c r="T2076" s="226"/>
      <c r="AT2076" s="227" t="s">
        <v>157</v>
      </c>
      <c r="AU2076" s="227" t="s">
        <v>81</v>
      </c>
      <c r="AV2076" s="14" t="s">
        <v>79</v>
      </c>
      <c r="AW2076" s="14" t="s">
        <v>32</v>
      </c>
      <c r="AX2076" s="14" t="s">
        <v>71</v>
      </c>
      <c r="AY2076" s="227" t="s">
        <v>136</v>
      </c>
    </row>
    <row r="2077" spans="2:51" s="13" customFormat="1" ht="11.25">
      <c r="B2077" s="194"/>
      <c r="C2077" s="195"/>
      <c r="D2077" s="196" t="s">
        <v>157</v>
      </c>
      <c r="E2077" s="197" t="s">
        <v>19</v>
      </c>
      <c r="F2077" s="198" t="s">
        <v>289</v>
      </c>
      <c r="G2077" s="195"/>
      <c r="H2077" s="199">
        <v>0</v>
      </c>
      <c r="I2077" s="200"/>
      <c r="J2077" s="195"/>
      <c r="K2077" s="195"/>
      <c r="L2077" s="201"/>
      <c r="M2077" s="202"/>
      <c r="N2077" s="203"/>
      <c r="O2077" s="203"/>
      <c r="P2077" s="203"/>
      <c r="Q2077" s="203"/>
      <c r="R2077" s="203"/>
      <c r="S2077" s="203"/>
      <c r="T2077" s="204"/>
      <c r="AT2077" s="205" t="s">
        <v>157</v>
      </c>
      <c r="AU2077" s="205" t="s">
        <v>81</v>
      </c>
      <c r="AV2077" s="13" t="s">
        <v>81</v>
      </c>
      <c r="AW2077" s="13" t="s">
        <v>32</v>
      </c>
      <c r="AX2077" s="13" t="s">
        <v>71</v>
      </c>
      <c r="AY2077" s="205" t="s">
        <v>136</v>
      </c>
    </row>
    <row r="2078" spans="2:51" s="13" customFormat="1" ht="11.25">
      <c r="B2078" s="194"/>
      <c r="C2078" s="195"/>
      <c r="D2078" s="196" t="s">
        <v>157</v>
      </c>
      <c r="E2078" s="197" t="s">
        <v>19</v>
      </c>
      <c r="F2078" s="198" t="s">
        <v>262</v>
      </c>
      <c r="G2078" s="195"/>
      <c r="H2078" s="199">
        <v>2.91</v>
      </c>
      <c r="I2078" s="200"/>
      <c r="J2078" s="195"/>
      <c r="K2078" s="195"/>
      <c r="L2078" s="201"/>
      <c r="M2078" s="202"/>
      <c r="N2078" s="203"/>
      <c r="O2078" s="203"/>
      <c r="P2078" s="203"/>
      <c r="Q2078" s="203"/>
      <c r="R2078" s="203"/>
      <c r="S2078" s="203"/>
      <c r="T2078" s="204"/>
      <c r="AT2078" s="205" t="s">
        <v>157</v>
      </c>
      <c r="AU2078" s="205" t="s">
        <v>81</v>
      </c>
      <c r="AV2078" s="13" t="s">
        <v>81</v>
      </c>
      <c r="AW2078" s="13" t="s">
        <v>32</v>
      </c>
      <c r="AX2078" s="13" t="s">
        <v>71</v>
      </c>
      <c r="AY2078" s="205" t="s">
        <v>136</v>
      </c>
    </row>
    <row r="2079" spans="2:51" s="13" customFormat="1" ht="11.25">
      <c r="B2079" s="194"/>
      <c r="C2079" s="195"/>
      <c r="D2079" s="196" t="s">
        <v>157</v>
      </c>
      <c r="E2079" s="197" t="s">
        <v>19</v>
      </c>
      <c r="F2079" s="198" t="s">
        <v>397</v>
      </c>
      <c r="G2079" s="195"/>
      <c r="H2079" s="199">
        <v>29.350999999999999</v>
      </c>
      <c r="I2079" s="200"/>
      <c r="J2079" s="195"/>
      <c r="K2079" s="195"/>
      <c r="L2079" s="201"/>
      <c r="M2079" s="202"/>
      <c r="N2079" s="203"/>
      <c r="O2079" s="203"/>
      <c r="P2079" s="203"/>
      <c r="Q2079" s="203"/>
      <c r="R2079" s="203"/>
      <c r="S2079" s="203"/>
      <c r="T2079" s="204"/>
      <c r="AT2079" s="205" t="s">
        <v>157</v>
      </c>
      <c r="AU2079" s="205" t="s">
        <v>81</v>
      </c>
      <c r="AV2079" s="13" t="s">
        <v>81</v>
      </c>
      <c r="AW2079" s="13" t="s">
        <v>32</v>
      </c>
      <c r="AX2079" s="13" t="s">
        <v>71</v>
      </c>
      <c r="AY2079" s="205" t="s">
        <v>136</v>
      </c>
    </row>
    <row r="2080" spans="2:51" s="14" customFormat="1" ht="11.25">
      <c r="B2080" s="218"/>
      <c r="C2080" s="219"/>
      <c r="D2080" s="196" t="s">
        <v>157</v>
      </c>
      <c r="E2080" s="220" t="s">
        <v>19</v>
      </c>
      <c r="F2080" s="221" t="s">
        <v>1954</v>
      </c>
      <c r="G2080" s="219"/>
      <c r="H2080" s="220" t="s">
        <v>19</v>
      </c>
      <c r="I2080" s="222"/>
      <c r="J2080" s="219"/>
      <c r="K2080" s="219"/>
      <c r="L2080" s="223"/>
      <c r="M2080" s="224"/>
      <c r="N2080" s="225"/>
      <c r="O2080" s="225"/>
      <c r="P2080" s="225"/>
      <c r="Q2080" s="225"/>
      <c r="R2080" s="225"/>
      <c r="S2080" s="225"/>
      <c r="T2080" s="226"/>
      <c r="AT2080" s="227" t="s">
        <v>157</v>
      </c>
      <c r="AU2080" s="227" t="s">
        <v>81</v>
      </c>
      <c r="AV2080" s="14" t="s">
        <v>79</v>
      </c>
      <c r="AW2080" s="14" t="s">
        <v>32</v>
      </c>
      <c r="AX2080" s="14" t="s">
        <v>71</v>
      </c>
      <c r="AY2080" s="227" t="s">
        <v>136</v>
      </c>
    </row>
    <row r="2081" spans="2:51" s="13" customFormat="1" ht="11.25">
      <c r="B2081" s="194"/>
      <c r="C2081" s="195"/>
      <c r="D2081" s="196" t="s">
        <v>157</v>
      </c>
      <c r="E2081" s="197" t="s">
        <v>19</v>
      </c>
      <c r="F2081" s="198" t="s">
        <v>289</v>
      </c>
      <c r="G2081" s="195"/>
      <c r="H2081" s="199">
        <v>0</v>
      </c>
      <c r="I2081" s="200"/>
      <c r="J2081" s="195"/>
      <c r="K2081" s="195"/>
      <c r="L2081" s="201"/>
      <c r="M2081" s="202"/>
      <c r="N2081" s="203"/>
      <c r="O2081" s="203"/>
      <c r="P2081" s="203"/>
      <c r="Q2081" s="203"/>
      <c r="R2081" s="203"/>
      <c r="S2081" s="203"/>
      <c r="T2081" s="204"/>
      <c r="AT2081" s="205" t="s">
        <v>157</v>
      </c>
      <c r="AU2081" s="205" t="s">
        <v>81</v>
      </c>
      <c r="AV2081" s="13" t="s">
        <v>81</v>
      </c>
      <c r="AW2081" s="13" t="s">
        <v>32</v>
      </c>
      <c r="AX2081" s="13" t="s">
        <v>71</v>
      </c>
      <c r="AY2081" s="205" t="s">
        <v>136</v>
      </c>
    </row>
    <row r="2082" spans="2:51" s="13" customFormat="1" ht="11.25">
      <c r="B2082" s="194"/>
      <c r="C2082" s="195"/>
      <c r="D2082" s="196" t="s">
        <v>157</v>
      </c>
      <c r="E2082" s="197" t="s">
        <v>19</v>
      </c>
      <c r="F2082" s="198" t="s">
        <v>398</v>
      </c>
      <c r="G2082" s="195"/>
      <c r="H2082" s="199">
        <v>52.47</v>
      </c>
      <c r="I2082" s="200"/>
      <c r="J2082" s="195"/>
      <c r="K2082" s="195"/>
      <c r="L2082" s="201"/>
      <c r="M2082" s="202"/>
      <c r="N2082" s="203"/>
      <c r="O2082" s="203"/>
      <c r="P2082" s="203"/>
      <c r="Q2082" s="203"/>
      <c r="R2082" s="203"/>
      <c r="S2082" s="203"/>
      <c r="T2082" s="204"/>
      <c r="AT2082" s="205" t="s">
        <v>157</v>
      </c>
      <c r="AU2082" s="205" t="s">
        <v>81</v>
      </c>
      <c r="AV2082" s="13" t="s">
        <v>81</v>
      </c>
      <c r="AW2082" s="13" t="s">
        <v>32</v>
      </c>
      <c r="AX2082" s="13" t="s">
        <v>71</v>
      </c>
      <c r="AY2082" s="205" t="s">
        <v>136</v>
      </c>
    </row>
    <row r="2083" spans="2:51" s="13" customFormat="1" ht="11.25">
      <c r="B2083" s="194"/>
      <c r="C2083" s="195"/>
      <c r="D2083" s="196" t="s">
        <v>157</v>
      </c>
      <c r="E2083" s="197" t="s">
        <v>19</v>
      </c>
      <c r="F2083" s="198" t="s">
        <v>399</v>
      </c>
      <c r="G2083" s="195"/>
      <c r="H2083" s="199">
        <v>123.96599999999999</v>
      </c>
      <c r="I2083" s="200"/>
      <c r="J2083" s="195"/>
      <c r="K2083" s="195"/>
      <c r="L2083" s="201"/>
      <c r="M2083" s="202"/>
      <c r="N2083" s="203"/>
      <c r="O2083" s="203"/>
      <c r="P2083" s="203"/>
      <c r="Q2083" s="203"/>
      <c r="R2083" s="203"/>
      <c r="S2083" s="203"/>
      <c r="T2083" s="204"/>
      <c r="AT2083" s="205" t="s">
        <v>157</v>
      </c>
      <c r="AU2083" s="205" t="s">
        <v>81</v>
      </c>
      <c r="AV2083" s="13" t="s">
        <v>81</v>
      </c>
      <c r="AW2083" s="13" t="s">
        <v>32</v>
      </c>
      <c r="AX2083" s="13" t="s">
        <v>71</v>
      </c>
      <c r="AY2083" s="205" t="s">
        <v>136</v>
      </c>
    </row>
    <row r="2084" spans="2:51" s="13" customFormat="1" ht="22.5">
      <c r="B2084" s="194"/>
      <c r="C2084" s="195"/>
      <c r="D2084" s="196" t="s">
        <v>157</v>
      </c>
      <c r="E2084" s="197" t="s">
        <v>19</v>
      </c>
      <c r="F2084" s="198" t="s">
        <v>1987</v>
      </c>
      <c r="G2084" s="195"/>
      <c r="H2084" s="199">
        <v>-18.744</v>
      </c>
      <c r="I2084" s="200"/>
      <c r="J2084" s="195"/>
      <c r="K2084" s="195"/>
      <c r="L2084" s="201"/>
      <c r="M2084" s="202"/>
      <c r="N2084" s="203"/>
      <c r="O2084" s="203"/>
      <c r="P2084" s="203"/>
      <c r="Q2084" s="203"/>
      <c r="R2084" s="203"/>
      <c r="S2084" s="203"/>
      <c r="T2084" s="204"/>
      <c r="AT2084" s="205" t="s">
        <v>157</v>
      </c>
      <c r="AU2084" s="205" t="s">
        <v>81</v>
      </c>
      <c r="AV2084" s="13" t="s">
        <v>81</v>
      </c>
      <c r="AW2084" s="13" t="s">
        <v>32</v>
      </c>
      <c r="AX2084" s="13" t="s">
        <v>71</v>
      </c>
      <c r="AY2084" s="205" t="s">
        <v>136</v>
      </c>
    </row>
    <row r="2085" spans="2:51" s="13" customFormat="1" ht="11.25">
      <c r="B2085" s="194"/>
      <c r="C2085" s="195"/>
      <c r="D2085" s="196" t="s">
        <v>157</v>
      </c>
      <c r="E2085" s="197" t="s">
        <v>19</v>
      </c>
      <c r="F2085" s="198" t="s">
        <v>401</v>
      </c>
      <c r="G2085" s="195"/>
      <c r="H2085" s="199">
        <v>9.2799999999999994</v>
      </c>
      <c r="I2085" s="200"/>
      <c r="J2085" s="195"/>
      <c r="K2085" s="195"/>
      <c r="L2085" s="201"/>
      <c r="M2085" s="202"/>
      <c r="N2085" s="203"/>
      <c r="O2085" s="203"/>
      <c r="P2085" s="203"/>
      <c r="Q2085" s="203"/>
      <c r="R2085" s="203"/>
      <c r="S2085" s="203"/>
      <c r="T2085" s="204"/>
      <c r="AT2085" s="205" t="s">
        <v>157</v>
      </c>
      <c r="AU2085" s="205" t="s">
        <v>81</v>
      </c>
      <c r="AV2085" s="13" t="s">
        <v>81</v>
      </c>
      <c r="AW2085" s="13" t="s">
        <v>32</v>
      </c>
      <c r="AX2085" s="13" t="s">
        <v>71</v>
      </c>
      <c r="AY2085" s="205" t="s">
        <v>136</v>
      </c>
    </row>
    <row r="2086" spans="2:51" s="14" customFormat="1" ht="11.25">
      <c r="B2086" s="218"/>
      <c r="C2086" s="219"/>
      <c r="D2086" s="196" t="s">
        <v>157</v>
      </c>
      <c r="E2086" s="220" t="s">
        <v>19</v>
      </c>
      <c r="F2086" s="221" t="s">
        <v>402</v>
      </c>
      <c r="G2086" s="219"/>
      <c r="H2086" s="220" t="s">
        <v>19</v>
      </c>
      <c r="I2086" s="222"/>
      <c r="J2086" s="219"/>
      <c r="K2086" s="219"/>
      <c r="L2086" s="223"/>
      <c r="M2086" s="224"/>
      <c r="N2086" s="225"/>
      <c r="O2086" s="225"/>
      <c r="P2086" s="225"/>
      <c r="Q2086" s="225"/>
      <c r="R2086" s="225"/>
      <c r="S2086" s="225"/>
      <c r="T2086" s="226"/>
      <c r="AT2086" s="227" t="s">
        <v>157</v>
      </c>
      <c r="AU2086" s="227" t="s">
        <v>81</v>
      </c>
      <c r="AV2086" s="14" t="s">
        <v>79</v>
      </c>
      <c r="AW2086" s="14" t="s">
        <v>32</v>
      </c>
      <c r="AX2086" s="14" t="s">
        <v>71</v>
      </c>
      <c r="AY2086" s="227" t="s">
        <v>136</v>
      </c>
    </row>
    <row r="2087" spans="2:51" s="14" customFormat="1" ht="11.25">
      <c r="B2087" s="218"/>
      <c r="C2087" s="219"/>
      <c r="D2087" s="196" t="s">
        <v>157</v>
      </c>
      <c r="E2087" s="220" t="s">
        <v>19</v>
      </c>
      <c r="F2087" s="221" t="s">
        <v>403</v>
      </c>
      <c r="G2087" s="219"/>
      <c r="H2087" s="220" t="s">
        <v>19</v>
      </c>
      <c r="I2087" s="222"/>
      <c r="J2087" s="219"/>
      <c r="K2087" s="219"/>
      <c r="L2087" s="223"/>
      <c r="M2087" s="224"/>
      <c r="N2087" s="225"/>
      <c r="O2087" s="225"/>
      <c r="P2087" s="225"/>
      <c r="Q2087" s="225"/>
      <c r="R2087" s="225"/>
      <c r="S2087" s="225"/>
      <c r="T2087" s="226"/>
      <c r="AT2087" s="227" t="s">
        <v>157</v>
      </c>
      <c r="AU2087" s="227" t="s">
        <v>81</v>
      </c>
      <c r="AV2087" s="14" t="s">
        <v>79</v>
      </c>
      <c r="AW2087" s="14" t="s">
        <v>32</v>
      </c>
      <c r="AX2087" s="14" t="s">
        <v>71</v>
      </c>
      <c r="AY2087" s="227" t="s">
        <v>136</v>
      </c>
    </row>
    <row r="2088" spans="2:51" s="14" customFormat="1" ht="11.25">
      <c r="B2088" s="218"/>
      <c r="C2088" s="219"/>
      <c r="D2088" s="196" t="s">
        <v>157</v>
      </c>
      <c r="E2088" s="220" t="s">
        <v>19</v>
      </c>
      <c r="F2088" s="221" t="s">
        <v>1988</v>
      </c>
      <c r="G2088" s="219"/>
      <c r="H2088" s="220" t="s">
        <v>19</v>
      </c>
      <c r="I2088" s="222"/>
      <c r="J2088" s="219"/>
      <c r="K2088" s="219"/>
      <c r="L2088" s="223"/>
      <c r="M2088" s="224"/>
      <c r="N2088" s="225"/>
      <c r="O2088" s="225"/>
      <c r="P2088" s="225"/>
      <c r="Q2088" s="225"/>
      <c r="R2088" s="225"/>
      <c r="S2088" s="225"/>
      <c r="T2088" s="226"/>
      <c r="AT2088" s="227" t="s">
        <v>157</v>
      </c>
      <c r="AU2088" s="227" t="s">
        <v>81</v>
      </c>
      <c r="AV2088" s="14" t="s">
        <v>79</v>
      </c>
      <c r="AW2088" s="14" t="s">
        <v>32</v>
      </c>
      <c r="AX2088" s="14" t="s">
        <v>71</v>
      </c>
      <c r="AY2088" s="227" t="s">
        <v>136</v>
      </c>
    </row>
    <row r="2089" spans="2:51" s="14" customFormat="1" ht="11.25">
      <c r="B2089" s="218"/>
      <c r="C2089" s="219"/>
      <c r="D2089" s="196" t="s">
        <v>157</v>
      </c>
      <c r="E2089" s="220" t="s">
        <v>19</v>
      </c>
      <c r="F2089" s="221" t="s">
        <v>405</v>
      </c>
      <c r="G2089" s="219"/>
      <c r="H2089" s="220" t="s">
        <v>19</v>
      </c>
      <c r="I2089" s="222"/>
      <c r="J2089" s="219"/>
      <c r="K2089" s="219"/>
      <c r="L2089" s="223"/>
      <c r="M2089" s="224"/>
      <c r="N2089" s="225"/>
      <c r="O2089" s="225"/>
      <c r="P2089" s="225"/>
      <c r="Q2089" s="225"/>
      <c r="R2089" s="225"/>
      <c r="S2089" s="225"/>
      <c r="T2089" s="226"/>
      <c r="AT2089" s="227" t="s">
        <v>157</v>
      </c>
      <c r="AU2089" s="227" t="s">
        <v>81</v>
      </c>
      <c r="AV2089" s="14" t="s">
        <v>79</v>
      </c>
      <c r="AW2089" s="14" t="s">
        <v>32</v>
      </c>
      <c r="AX2089" s="14" t="s">
        <v>71</v>
      </c>
      <c r="AY2089" s="227" t="s">
        <v>136</v>
      </c>
    </row>
    <row r="2090" spans="2:51" s="14" customFormat="1" ht="11.25">
      <c r="B2090" s="218"/>
      <c r="C2090" s="219"/>
      <c r="D2090" s="196" t="s">
        <v>157</v>
      </c>
      <c r="E2090" s="220" t="s">
        <v>19</v>
      </c>
      <c r="F2090" s="221" t="s">
        <v>265</v>
      </c>
      <c r="G2090" s="219"/>
      <c r="H2090" s="220" t="s">
        <v>19</v>
      </c>
      <c r="I2090" s="222"/>
      <c r="J2090" s="219"/>
      <c r="K2090" s="219"/>
      <c r="L2090" s="223"/>
      <c r="M2090" s="224"/>
      <c r="N2090" s="225"/>
      <c r="O2090" s="225"/>
      <c r="P2090" s="225"/>
      <c r="Q2090" s="225"/>
      <c r="R2090" s="225"/>
      <c r="S2090" s="225"/>
      <c r="T2090" s="226"/>
      <c r="AT2090" s="227" t="s">
        <v>157</v>
      </c>
      <c r="AU2090" s="227" t="s">
        <v>81</v>
      </c>
      <c r="AV2090" s="14" t="s">
        <v>79</v>
      </c>
      <c r="AW2090" s="14" t="s">
        <v>32</v>
      </c>
      <c r="AX2090" s="14" t="s">
        <v>71</v>
      </c>
      <c r="AY2090" s="227" t="s">
        <v>136</v>
      </c>
    </row>
    <row r="2091" spans="2:51" s="13" customFormat="1" ht="11.25">
      <c r="B2091" s="194"/>
      <c r="C2091" s="195"/>
      <c r="D2091" s="196" t="s">
        <v>157</v>
      </c>
      <c r="E2091" s="197" t="s">
        <v>19</v>
      </c>
      <c r="F2091" s="198" t="s">
        <v>406</v>
      </c>
      <c r="G2091" s="195"/>
      <c r="H2091" s="199">
        <v>141.858</v>
      </c>
      <c r="I2091" s="200"/>
      <c r="J2091" s="195"/>
      <c r="K2091" s="195"/>
      <c r="L2091" s="201"/>
      <c r="M2091" s="202"/>
      <c r="N2091" s="203"/>
      <c r="O2091" s="203"/>
      <c r="P2091" s="203"/>
      <c r="Q2091" s="203"/>
      <c r="R2091" s="203"/>
      <c r="S2091" s="203"/>
      <c r="T2091" s="204"/>
      <c r="AT2091" s="205" t="s">
        <v>157</v>
      </c>
      <c r="AU2091" s="205" t="s">
        <v>81</v>
      </c>
      <c r="AV2091" s="13" t="s">
        <v>81</v>
      </c>
      <c r="AW2091" s="13" t="s">
        <v>32</v>
      </c>
      <c r="AX2091" s="13" t="s">
        <v>71</v>
      </c>
      <c r="AY2091" s="205" t="s">
        <v>136</v>
      </c>
    </row>
    <row r="2092" spans="2:51" s="13" customFormat="1" ht="22.5">
      <c r="B2092" s="194"/>
      <c r="C2092" s="195"/>
      <c r="D2092" s="196" t="s">
        <v>157</v>
      </c>
      <c r="E2092" s="197" t="s">
        <v>19</v>
      </c>
      <c r="F2092" s="198" t="s">
        <v>1989</v>
      </c>
      <c r="G2092" s="195"/>
      <c r="H2092" s="199">
        <v>-16.795999999999999</v>
      </c>
      <c r="I2092" s="200"/>
      <c r="J2092" s="195"/>
      <c r="K2092" s="195"/>
      <c r="L2092" s="201"/>
      <c r="M2092" s="202"/>
      <c r="N2092" s="203"/>
      <c r="O2092" s="203"/>
      <c r="P2092" s="203"/>
      <c r="Q2092" s="203"/>
      <c r="R2092" s="203"/>
      <c r="S2092" s="203"/>
      <c r="T2092" s="204"/>
      <c r="AT2092" s="205" t="s">
        <v>157</v>
      </c>
      <c r="AU2092" s="205" t="s">
        <v>81</v>
      </c>
      <c r="AV2092" s="13" t="s">
        <v>81</v>
      </c>
      <c r="AW2092" s="13" t="s">
        <v>32</v>
      </c>
      <c r="AX2092" s="13" t="s">
        <v>71</v>
      </c>
      <c r="AY2092" s="205" t="s">
        <v>136</v>
      </c>
    </row>
    <row r="2093" spans="2:51" s="13" customFormat="1" ht="11.25">
      <c r="B2093" s="194"/>
      <c r="C2093" s="195"/>
      <c r="D2093" s="196" t="s">
        <v>157</v>
      </c>
      <c r="E2093" s="197" t="s">
        <v>19</v>
      </c>
      <c r="F2093" s="198" t="s">
        <v>408</v>
      </c>
      <c r="G2093" s="195"/>
      <c r="H2093" s="199">
        <v>7.06</v>
      </c>
      <c r="I2093" s="200"/>
      <c r="J2093" s="195"/>
      <c r="K2093" s="195"/>
      <c r="L2093" s="201"/>
      <c r="M2093" s="202"/>
      <c r="N2093" s="203"/>
      <c r="O2093" s="203"/>
      <c r="P2093" s="203"/>
      <c r="Q2093" s="203"/>
      <c r="R2093" s="203"/>
      <c r="S2093" s="203"/>
      <c r="T2093" s="204"/>
      <c r="AT2093" s="205" t="s">
        <v>157</v>
      </c>
      <c r="AU2093" s="205" t="s">
        <v>81</v>
      </c>
      <c r="AV2093" s="13" t="s">
        <v>81</v>
      </c>
      <c r="AW2093" s="13" t="s">
        <v>32</v>
      </c>
      <c r="AX2093" s="13" t="s">
        <v>71</v>
      </c>
      <c r="AY2093" s="205" t="s">
        <v>136</v>
      </c>
    </row>
    <row r="2094" spans="2:51" s="13" customFormat="1" ht="11.25">
      <c r="B2094" s="194"/>
      <c r="C2094" s="195"/>
      <c r="D2094" s="196" t="s">
        <v>157</v>
      </c>
      <c r="E2094" s="197" t="s">
        <v>19</v>
      </c>
      <c r="F2094" s="198" t="s">
        <v>266</v>
      </c>
      <c r="G2094" s="195"/>
      <c r="H2094" s="199">
        <v>14.94</v>
      </c>
      <c r="I2094" s="200"/>
      <c r="J2094" s="195"/>
      <c r="K2094" s="195"/>
      <c r="L2094" s="201"/>
      <c r="M2094" s="202"/>
      <c r="N2094" s="203"/>
      <c r="O2094" s="203"/>
      <c r="P2094" s="203"/>
      <c r="Q2094" s="203"/>
      <c r="R2094" s="203"/>
      <c r="S2094" s="203"/>
      <c r="T2094" s="204"/>
      <c r="AT2094" s="205" t="s">
        <v>157</v>
      </c>
      <c r="AU2094" s="205" t="s">
        <v>81</v>
      </c>
      <c r="AV2094" s="13" t="s">
        <v>81</v>
      </c>
      <c r="AW2094" s="13" t="s">
        <v>32</v>
      </c>
      <c r="AX2094" s="13" t="s">
        <v>71</v>
      </c>
      <c r="AY2094" s="205" t="s">
        <v>136</v>
      </c>
    </row>
    <row r="2095" spans="2:51" s="13" customFormat="1" ht="11.25">
      <c r="B2095" s="194"/>
      <c r="C2095" s="195"/>
      <c r="D2095" s="196" t="s">
        <v>157</v>
      </c>
      <c r="E2095" s="197" t="s">
        <v>19</v>
      </c>
      <c r="F2095" s="198" t="s">
        <v>409</v>
      </c>
      <c r="G2095" s="195"/>
      <c r="H2095" s="199">
        <v>66.158000000000001</v>
      </c>
      <c r="I2095" s="200"/>
      <c r="J2095" s="195"/>
      <c r="K2095" s="195"/>
      <c r="L2095" s="201"/>
      <c r="M2095" s="202"/>
      <c r="N2095" s="203"/>
      <c r="O2095" s="203"/>
      <c r="P2095" s="203"/>
      <c r="Q2095" s="203"/>
      <c r="R2095" s="203"/>
      <c r="S2095" s="203"/>
      <c r="T2095" s="204"/>
      <c r="AT2095" s="205" t="s">
        <v>157</v>
      </c>
      <c r="AU2095" s="205" t="s">
        <v>81</v>
      </c>
      <c r="AV2095" s="13" t="s">
        <v>81</v>
      </c>
      <c r="AW2095" s="13" t="s">
        <v>32</v>
      </c>
      <c r="AX2095" s="13" t="s">
        <v>71</v>
      </c>
      <c r="AY2095" s="205" t="s">
        <v>136</v>
      </c>
    </row>
    <row r="2096" spans="2:51" s="13" customFormat="1" ht="11.25">
      <c r="B2096" s="194"/>
      <c r="C2096" s="195"/>
      <c r="D2096" s="196" t="s">
        <v>157</v>
      </c>
      <c r="E2096" s="197" t="s">
        <v>19</v>
      </c>
      <c r="F2096" s="198" t="s">
        <v>1990</v>
      </c>
      <c r="G2096" s="195"/>
      <c r="H2096" s="199">
        <v>-2.3879999999999999</v>
      </c>
      <c r="I2096" s="200"/>
      <c r="J2096" s="195"/>
      <c r="K2096" s="195"/>
      <c r="L2096" s="201"/>
      <c r="M2096" s="202"/>
      <c r="N2096" s="203"/>
      <c r="O2096" s="203"/>
      <c r="P2096" s="203"/>
      <c r="Q2096" s="203"/>
      <c r="R2096" s="203"/>
      <c r="S2096" s="203"/>
      <c r="T2096" s="204"/>
      <c r="AT2096" s="205" t="s">
        <v>157</v>
      </c>
      <c r="AU2096" s="205" t="s">
        <v>81</v>
      </c>
      <c r="AV2096" s="13" t="s">
        <v>81</v>
      </c>
      <c r="AW2096" s="13" t="s">
        <v>32</v>
      </c>
      <c r="AX2096" s="13" t="s">
        <v>71</v>
      </c>
      <c r="AY2096" s="205" t="s">
        <v>136</v>
      </c>
    </row>
    <row r="2097" spans="2:51" s="13" customFormat="1" ht="11.25">
      <c r="B2097" s="194"/>
      <c r="C2097" s="195"/>
      <c r="D2097" s="196" t="s">
        <v>157</v>
      </c>
      <c r="E2097" s="197" t="s">
        <v>19</v>
      </c>
      <c r="F2097" s="198" t="s">
        <v>359</v>
      </c>
      <c r="G2097" s="195"/>
      <c r="H2097" s="199">
        <v>1.21</v>
      </c>
      <c r="I2097" s="200"/>
      <c r="J2097" s="195"/>
      <c r="K2097" s="195"/>
      <c r="L2097" s="201"/>
      <c r="M2097" s="202"/>
      <c r="N2097" s="203"/>
      <c r="O2097" s="203"/>
      <c r="P2097" s="203"/>
      <c r="Q2097" s="203"/>
      <c r="R2097" s="203"/>
      <c r="S2097" s="203"/>
      <c r="T2097" s="204"/>
      <c r="AT2097" s="205" t="s">
        <v>157</v>
      </c>
      <c r="AU2097" s="205" t="s">
        <v>81</v>
      </c>
      <c r="AV2097" s="13" t="s">
        <v>81</v>
      </c>
      <c r="AW2097" s="13" t="s">
        <v>32</v>
      </c>
      <c r="AX2097" s="13" t="s">
        <v>71</v>
      </c>
      <c r="AY2097" s="205" t="s">
        <v>136</v>
      </c>
    </row>
    <row r="2098" spans="2:51" s="13" customFormat="1" ht="11.25">
      <c r="B2098" s="194"/>
      <c r="C2098" s="195"/>
      <c r="D2098" s="196" t="s">
        <v>157</v>
      </c>
      <c r="E2098" s="197" t="s">
        <v>19</v>
      </c>
      <c r="F2098" s="198" t="s">
        <v>411</v>
      </c>
      <c r="G2098" s="195"/>
      <c r="H2098" s="199">
        <v>9</v>
      </c>
      <c r="I2098" s="200"/>
      <c r="J2098" s="195"/>
      <c r="K2098" s="195"/>
      <c r="L2098" s="201"/>
      <c r="M2098" s="202"/>
      <c r="N2098" s="203"/>
      <c r="O2098" s="203"/>
      <c r="P2098" s="203"/>
      <c r="Q2098" s="203"/>
      <c r="R2098" s="203"/>
      <c r="S2098" s="203"/>
      <c r="T2098" s="204"/>
      <c r="AT2098" s="205" t="s">
        <v>157</v>
      </c>
      <c r="AU2098" s="205" t="s">
        <v>81</v>
      </c>
      <c r="AV2098" s="13" t="s">
        <v>81</v>
      </c>
      <c r="AW2098" s="13" t="s">
        <v>32</v>
      </c>
      <c r="AX2098" s="13" t="s">
        <v>71</v>
      </c>
      <c r="AY2098" s="205" t="s">
        <v>136</v>
      </c>
    </row>
    <row r="2099" spans="2:51" s="13" customFormat="1" ht="11.25">
      <c r="B2099" s="194"/>
      <c r="C2099" s="195"/>
      <c r="D2099" s="196" t="s">
        <v>157</v>
      </c>
      <c r="E2099" s="197" t="s">
        <v>19</v>
      </c>
      <c r="F2099" s="198" t="s">
        <v>412</v>
      </c>
      <c r="G2099" s="195"/>
      <c r="H2099" s="199">
        <v>51.972000000000001</v>
      </c>
      <c r="I2099" s="200"/>
      <c r="J2099" s="195"/>
      <c r="K2099" s="195"/>
      <c r="L2099" s="201"/>
      <c r="M2099" s="202"/>
      <c r="N2099" s="203"/>
      <c r="O2099" s="203"/>
      <c r="P2099" s="203"/>
      <c r="Q2099" s="203"/>
      <c r="R2099" s="203"/>
      <c r="S2099" s="203"/>
      <c r="T2099" s="204"/>
      <c r="AT2099" s="205" t="s">
        <v>157</v>
      </c>
      <c r="AU2099" s="205" t="s">
        <v>81</v>
      </c>
      <c r="AV2099" s="13" t="s">
        <v>81</v>
      </c>
      <c r="AW2099" s="13" t="s">
        <v>32</v>
      </c>
      <c r="AX2099" s="13" t="s">
        <v>71</v>
      </c>
      <c r="AY2099" s="205" t="s">
        <v>136</v>
      </c>
    </row>
    <row r="2100" spans="2:51" s="13" customFormat="1" ht="11.25">
      <c r="B2100" s="194"/>
      <c r="C2100" s="195"/>
      <c r="D2100" s="196" t="s">
        <v>157</v>
      </c>
      <c r="E2100" s="197" t="s">
        <v>19</v>
      </c>
      <c r="F2100" s="198" t="s">
        <v>1991</v>
      </c>
      <c r="G2100" s="195"/>
      <c r="H2100" s="199">
        <v>-10.592000000000001</v>
      </c>
      <c r="I2100" s="200"/>
      <c r="J2100" s="195"/>
      <c r="K2100" s="195"/>
      <c r="L2100" s="201"/>
      <c r="M2100" s="202"/>
      <c r="N2100" s="203"/>
      <c r="O2100" s="203"/>
      <c r="P2100" s="203"/>
      <c r="Q2100" s="203"/>
      <c r="R2100" s="203"/>
      <c r="S2100" s="203"/>
      <c r="T2100" s="204"/>
      <c r="AT2100" s="205" t="s">
        <v>157</v>
      </c>
      <c r="AU2100" s="205" t="s">
        <v>81</v>
      </c>
      <c r="AV2100" s="13" t="s">
        <v>81</v>
      </c>
      <c r="AW2100" s="13" t="s">
        <v>32</v>
      </c>
      <c r="AX2100" s="13" t="s">
        <v>71</v>
      </c>
      <c r="AY2100" s="205" t="s">
        <v>136</v>
      </c>
    </row>
    <row r="2101" spans="2:51" s="13" customFormat="1" ht="11.25">
      <c r="B2101" s="194"/>
      <c r="C2101" s="195"/>
      <c r="D2101" s="196" t="s">
        <v>157</v>
      </c>
      <c r="E2101" s="197" t="s">
        <v>19</v>
      </c>
      <c r="F2101" s="198" t="s">
        <v>414</v>
      </c>
      <c r="G2101" s="195"/>
      <c r="H2101" s="199">
        <v>5.2949999999999999</v>
      </c>
      <c r="I2101" s="200"/>
      <c r="J2101" s="195"/>
      <c r="K2101" s="195"/>
      <c r="L2101" s="201"/>
      <c r="M2101" s="202"/>
      <c r="N2101" s="203"/>
      <c r="O2101" s="203"/>
      <c r="P2101" s="203"/>
      <c r="Q2101" s="203"/>
      <c r="R2101" s="203"/>
      <c r="S2101" s="203"/>
      <c r="T2101" s="204"/>
      <c r="AT2101" s="205" t="s">
        <v>157</v>
      </c>
      <c r="AU2101" s="205" t="s">
        <v>81</v>
      </c>
      <c r="AV2101" s="13" t="s">
        <v>81</v>
      </c>
      <c r="AW2101" s="13" t="s">
        <v>32</v>
      </c>
      <c r="AX2101" s="13" t="s">
        <v>71</v>
      </c>
      <c r="AY2101" s="205" t="s">
        <v>136</v>
      </c>
    </row>
    <row r="2102" spans="2:51" s="14" customFormat="1" ht="11.25">
      <c r="B2102" s="218"/>
      <c r="C2102" s="219"/>
      <c r="D2102" s="196" t="s">
        <v>157</v>
      </c>
      <c r="E2102" s="220" t="s">
        <v>19</v>
      </c>
      <c r="F2102" s="221" t="s">
        <v>415</v>
      </c>
      <c r="G2102" s="219"/>
      <c r="H2102" s="220" t="s">
        <v>19</v>
      </c>
      <c r="I2102" s="222"/>
      <c r="J2102" s="219"/>
      <c r="K2102" s="219"/>
      <c r="L2102" s="223"/>
      <c r="M2102" s="224"/>
      <c r="N2102" s="225"/>
      <c r="O2102" s="225"/>
      <c r="P2102" s="225"/>
      <c r="Q2102" s="225"/>
      <c r="R2102" s="225"/>
      <c r="S2102" s="225"/>
      <c r="T2102" s="226"/>
      <c r="AT2102" s="227" t="s">
        <v>157</v>
      </c>
      <c r="AU2102" s="227" t="s">
        <v>81</v>
      </c>
      <c r="AV2102" s="14" t="s">
        <v>79</v>
      </c>
      <c r="AW2102" s="14" t="s">
        <v>32</v>
      </c>
      <c r="AX2102" s="14" t="s">
        <v>71</v>
      </c>
      <c r="AY2102" s="227" t="s">
        <v>136</v>
      </c>
    </row>
    <row r="2103" spans="2:51" s="13" customFormat="1" ht="11.25">
      <c r="B2103" s="194"/>
      <c r="C2103" s="195"/>
      <c r="D2103" s="196" t="s">
        <v>157</v>
      </c>
      <c r="E2103" s="197" t="s">
        <v>19</v>
      </c>
      <c r="F2103" s="198" t="s">
        <v>416</v>
      </c>
      <c r="G2103" s="195"/>
      <c r="H2103" s="199">
        <v>118.428</v>
      </c>
      <c r="I2103" s="200"/>
      <c r="J2103" s="195"/>
      <c r="K2103" s="195"/>
      <c r="L2103" s="201"/>
      <c r="M2103" s="202"/>
      <c r="N2103" s="203"/>
      <c r="O2103" s="203"/>
      <c r="P2103" s="203"/>
      <c r="Q2103" s="203"/>
      <c r="R2103" s="203"/>
      <c r="S2103" s="203"/>
      <c r="T2103" s="204"/>
      <c r="AT2103" s="205" t="s">
        <v>157</v>
      </c>
      <c r="AU2103" s="205" t="s">
        <v>81</v>
      </c>
      <c r="AV2103" s="13" t="s">
        <v>81</v>
      </c>
      <c r="AW2103" s="13" t="s">
        <v>32</v>
      </c>
      <c r="AX2103" s="13" t="s">
        <v>71</v>
      </c>
      <c r="AY2103" s="205" t="s">
        <v>136</v>
      </c>
    </row>
    <row r="2104" spans="2:51" s="13" customFormat="1" ht="33.75">
      <c r="B2104" s="194"/>
      <c r="C2104" s="195"/>
      <c r="D2104" s="196" t="s">
        <v>157</v>
      </c>
      <c r="E2104" s="197" t="s">
        <v>19</v>
      </c>
      <c r="F2104" s="198" t="s">
        <v>1992</v>
      </c>
      <c r="G2104" s="195"/>
      <c r="H2104" s="199">
        <v>-19.553999999999998</v>
      </c>
      <c r="I2104" s="200"/>
      <c r="J2104" s="195"/>
      <c r="K2104" s="195"/>
      <c r="L2104" s="201"/>
      <c r="M2104" s="202"/>
      <c r="N2104" s="203"/>
      <c r="O2104" s="203"/>
      <c r="P2104" s="203"/>
      <c r="Q2104" s="203"/>
      <c r="R2104" s="203"/>
      <c r="S2104" s="203"/>
      <c r="T2104" s="204"/>
      <c r="AT2104" s="205" t="s">
        <v>157</v>
      </c>
      <c r="AU2104" s="205" t="s">
        <v>81</v>
      </c>
      <c r="AV2104" s="13" t="s">
        <v>81</v>
      </c>
      <c r="AW2104" s="13" t="s">
        <v>32</v>
      </c>
      <c r="AX2104" s="13" t="s">
        <v>71</v>
      </c>
      <c r="AY2104" s="205" t="s">
        <v>136</v>
      </c>
    </row>
    <row r="2105" spans="2:51" s="13" customFormat="1" ht="11.25">
      <c r="B2105" s="194"/>
      <c r="C2105" s="195"/>
      <c r="D2105" s="196" t="s">
        <v>157</v>
      </c>
      <c r="E2105" s="197" t="s">
        <v>19</v>
      </c>
      <c r="F2105" s="198" t="s">
        <v>418</v>
      </c>
      <c r="G2105" s="195"/>
      <c r="H2105" s="199">
        <v>4.84</v>
      </c>
      <c r="I2105" s="200"/>
      <c r="J2105" s="195"/>
      <c r="K2105" s="195"/>
      <c r="L2105" s="201"/>
      <c r="M2105" s="202"/>
      <c r="N2105" s="203"/>
      <c r="O2105" s="203"/>
      <c r="P2105" s="203"/>
      <c r="Q2105" s="203"/>
      <c r="R2105" s="203"/>
      <c r="S2105" s="203"/>
      <c r="T2105" s="204"/>
      <c r="AT2105" s="205" t="s">
        <v>157</v>
      </c>
      <c r="AU2105" s="205" t="s">
        <v>81</v>
      </c>
      <c r="AV2105" s="13" t="s">
        <v>81</v>
      </c>
      <c r="AW2105" s="13" t="s">
        <v>32</v>
      </c>
      <c r="AX2105" s="13" t="s">
        <v>71</v>
      </c>
      <c r="AY2105" s="205" t="s">
        <v>136</v>
      </c>
    </row>
    <row r="2106" spans="2:51" s="13" customFormat="1" ht="11.25">
      <c r="B2106" s="194"/>
      <c r="C2106" s="195"/>
      <c r="D2106" s="196" t="s">
        <v>157</v>
      </c>
      <c r="E2106" s="197" t="s">
        <v>19</v>
      </c>
      <c r="F2106" s="198" t="s">
        <v>269</v>
      </c>
      <c r="G2106" s="195"/>
      <c r="H2106" s="199">
        <v>6.67</v>
      </c>
      <c r="I2106" s="200"/>
      <c r="J2106" s="195"/>
      <c r="K2106" s="195"/>
      <c r="L2106" s="201"/>
      <c r="M2106" s="202"/>
      <c r="N2106" s="203"/>
      <c r="O2106" s="203"/>
      <c r="P2106" s="203"/>
      <c r="Q2106" s="203"/>
      <c r="R2106" s="203"/>
      <c r="S2106" s="203"/>
      <c r="T2106" s="204"/>
      <c r="AT2106" s="205" t="s">
        <v>157</v>
      </c>
      <c r="AU2106" s="205" t="s">
        <v>81</v>
      </c>
      <c r="AV2106" s="13" t="s">
        <v>81</v>
      </c>
      <c r="AW2106" s="13" t="s">
        <v>32</v>
      </c>
      <c r="AX2106" s="13" t="s">
        <v>71</v>
      </c>
      <c r="AY2106" s="205" t="s">
        <v>136</v>
      </c>
    </row>
    <row r="2107" spans="2:51" s="13" customFormat="1" ht="11.25">
      <c r="B2107" s="194"/>
      <c r="C2107" s="195"/>
      <c r="D2107" s="196" t="s">
        <v>157</v>
      </c>
      <c r="E2107" s="197" t="s">
        <v>19</v>
      </c>
      <c r="F2107" s="198" t="s">
        <v>419</v>
      </c>
      <c r="G2107" s="195"/>
      <c r="H2107" s="199">
        <v>46.051000000000002</v>
      </c>
      <c r="I2107" s="200"/>
      <c r="J2107" s="195"/>
      <c r="K2107" s="195"/>
      <c r="L2107" s="201"/>
      <c r="M2107" s="202"/>
      <c r="N2107" s="203"/>
      <c r="O2107" s="203"/>
      <c r="P2107" s="203"/>
      <c r="Q2107" s="203"/>
      <c r="R2107" s="203"/>
      <c r="S2107" s="203"/>
      <c r="T2107" s="204"/>
      <c r="AT2107" s="205" t="s">
        <v>157</v>
      </c>
      <c r="AU2107" s="205" t="s">
        <v>81</v>
      </c>
      <c r="AV2107" s="13" t="s">
        <v>81</v>
      </c>
      <c r="AW2107" s="13" t="s">
        <v>32</v>
      </c>
      <c r="AX2107" s="13" t="s">
        <v>71</v>
      </c>
      <c r="AY2107" s="205" t="s">
        <v>136</v>
      </c>
    </row>
    <row r="2108" spans="2:51" s="13" customFormat="1" ht="11.25">
      <c r="B2108" s="194"/>
      <c r="C2108" s="195"/>
      <c r="D2108" s="196" t="s">
        <v>157</v>
      </c>
      <c r="E2108" s="197" t="s">
        <v>19</v>
      </c>
      <c r="F2108" s="198" t="s">
        <v>1993</v>
      </c>
      <c r="G2108" s="195"/>
      <c r="H2108" s="199">
        <v>-0.749</v>
      </c>
      <c r="I2108" s="200"/>
      <c r="J2108" s="195"/>
      <c r="K2108" s="195"/>
      <c r="L2108" s="201"/>
      <c r="M2108" s="202"/>
      <c r="N2108" s="203"/>
      <c r="O2108" s="203"/>
      <c r="P2108" s="203"/>
      <c r="Q2108" s="203"/>
      <c r="R2108" s="203"/>
      <c r="S2108" s="203"/>
      <c r="T2108" s="204"/>
      <c r="AT2108" s="205" t="s">
        <v>157</v>
      </c>
      <c r="AU2108" s="205" t="s">
        <v>81</v>
      </c>
      <c r="AV2108" s="13" t="s">
        <v>81</v>
      </c>
      <c r="AW2108" s="13" t="s">
        <v>32</v>
      </c>
      <c r="AX2108" s="13" t="s">
        <v>71</v>
      </c>
      <c r="AY2108" s="205" t="s">
        <v>136</v>
      </c>
    </row>
    <row r="2109" spans="2:51" s="13" customFormat="1" ht="11.25">
      <c r="B2109" s="194"/>
      <c r="C2109" s="195"/>
      <c r="D2109" s="196" t="s">
        <v>157</v>
      </c>
      <c r="E2109" s="197" t="s">
        <v>19</v>
      </c>
      <c r="F2109" s="198" t="s">
        <v>359</v>
      </c>
      <c r="G2109" s="195"/>
      <c r="H2109" s="199">
        <v>1.21</v>
      </c>
      <c r="I2109" s="200"/>
      <c r="J2109" s="195"/>
      <c r="K2109" s="195"/>
      <c r="L2109" s="201"/>
      <c r="M2109" s="202"/>
      <c r="N2109" s="203"/>
      <c r="O2109" s="203"/>
      <c r="P2109" s="203"/>
      <c r="Q2109" s="203"/>
      <c r="R2109" s="203"/>
      <c r="S2109" s="203"/>
      <c r="T2109" s="204"/>
      <c r="AT2109" s="205" t="s">
        <v>157</v>
      </c>
      <c r="AU2109" s="205" t="s">
        <v>81</v>
      </c>
      <c r="AV2109" s="13" t="s">
        <v>81</v>
      </c>
      <c r="AW2109" s="13" t="s">
        <v>32</v>
      </c>
      <c r="AX2109" s="13" t="s">
        <v>71</v>
      </c>
      <c r="AY2109" s="205" t="s">
        <v>136</v>
      </c>
    </row>
    <row r="2110" spans="2:51" s="13" customFormat="1" ht="11.25">
      <c r="B2110" s="194"/>
      <c r="C2110" s="195"/>
      <c r="D2110" s="196" t="s">
        <v>157</v>
      </c>
      <c r="E2110" s="197" t="s">
        <v>19</v>
      </c>
      <c r="F2110" s="198" t="s">
        <v>270</v>
      </c>
      <c r="G2110" s="195"/>
      <c r="H2110" s="199">
        <v>2.65</v>
      </c>
      <c r="I2110" s="200"/>
      <c r="J2110" s="195"/>
      <c r="K2110" s="195"/>
      <c r="L2110" s="201"/>
      <c r="M2110" s="202"/>
      <c r="N2110" s="203"/>
      <c r="O2110" s="203"/>
      <c r="P2110" s="203"/>
      <c r="Q2110" s="203"/>
      <c r="R2110" s="203"/>
      <c r="S2110" s="203"/>
      <c r="T2110" s="204"/>
      <c r="AT2110" s="205" t="s">
        <v>157</v>
      </c>
      <c r="AU2110" s="205" t="s">
        <v>81</v>
      </c>
      <c r="AV2110" s="13" t="s">
        <v>81</v>
      </c>
      <c r="AW2110" s="13" t="s">
        <v>32</v>
      </c>
      <c r="AX2110" s="13" t="s">
        <v>71</v>
      </c>
      <c r="AY2110" s="205" t="s">
        <v>136</v>
      </c>
    </row>
    <row r="2111" spans="2:51" s="13" customFormat="1" ht="11.25">
      <c r="B2111" s="194"/>
      <c r="C2111" s="195"/>
      <c r="D2111" s="196" t="s">
        <v>157</v>
      </c>
      <c r="E2111" s="197" t="s">
        <v>19</v>
      </c>
      <c r="F2111" s="198" t="s">
        <v>420</v>
      </c>
      <c r="G2111" s="195"/>
      <c r="H2111" s="199">
        <v>18.187999999999999</v>
      </c>
      <c r="I2111" s="200"/>
      <c r="J2111" s="195"/>
      <c r="K2111" s="195"/>
      <c r="L2111" s="201"/>
      <c r="M2111" s="202"/>
      <c r="N2111" s="203"/>
      <c r="O2111" s="203"/>
      <c r="P2111" s="203"/>
      <c r="Q2111" s="203"/>
      <c r="R2111" s="203"/>
      <c r="S2111" s="203"/>
      <c r="T2111" s="204"/>
      <c r="AT2111" s="205" t="s">
        <v>157</v>
      </c>
      <c r="AU2111" s="205" t="s">
        <v>81</v>
      </c>
      <c r="AV2111" s="13" t="s">
        <v>81</v>
      </c>
      <c r="AW2111" s="13" t="s">
        <v>32</v>
      </c>
      <c r="AX2111" s="13" t="s">
        <v>71</v>
      </c>
      <c r="AY2111" s="205" t="s">
        <v>136</v>
      </c>
    </row>
    <row r="2112" spans="2:51" s="14" customFormat="1" ht="11.25">
      <c r="B2112" s="218"/>
      <c r="C2112" s="219"/>
      <c r="D2112" s="196" t="s">
        <v>157</v>
      </c>
      <c r="E2112" s="220" t="s">
        <v>19</v>
      </c>
      <c r="F2112" s="221" t="s">
        <v>1994</v>
      </c>
      <c r="G2112" s="219"/>
      <c r="H2112" s="220" t="s">
        <v>19</v>
      </c>
      <c r="I2112" s="222"/>
      <c r="J2112" s="219"/>
      <c r="K2112" s="219"/>
      <c r="L2112" s="223"/>
      <c r="M2112" s="224"/>
      <c r="N2112" s="225"/>
      <c r="O2112" s="225"/>
      <c r="P2112" s="225"/>
      <c r="Q2112" s="225"/>
      <c r="R2112" s="225"/>
      <c r="S2112" s="225"/>
      <c r="T2112" s="226"/>
      <c r="AT2112" s="227" t="s">
        <v>157</v>
      </c>
      <c r="AU2112" s="227" t="s">
        <v>81</v>
      </c>
      <c r="AV2112" s="14" t="s">
        <v>79</v>
      </c>
      <c r="AW2112" s="14" t="s">
        <v>32</v>
      </c>
      <c r="AX2112" s="14" t="s">
        <v>71</v>
      </c>
      <c r="AY2112" s="227" t="s">
        <v>136</v>
      </c>
    </row>
    <row r="2113" spans="1:65" s="13" customFormat="1" ht="11.25">
      <c r="B2113" s="194"/>
      <c r="C2113" s="195"/>
      <c r="D2113" s="196" t="s">
        <v>157</v>
      </c>
      <c r="E2113" s="197" t="s">
        <v>19</v>
      </c>
      <c r="F2113" s="198" t="s">
        <v>289</v>
      </c>
      <c r="G2113" s="195"/>
      <c r="H2113" s="199">
        <v>0</v>
      </c>
      <c r="I2113" s="200"/>
      <c r="J2113" s="195"/>
      <c r="K2113" s="195"/>
      <c r="L2113" s="201"/>
      <c r="M2113" s="202"/>
      <c r="N2113" s="203"/>
      <c r="O2113" s="203"/>
      <c r="P2113" s="203"/>
      <c r="Q2113" s="203"/>
      <c r="R2113" s="203"/>
      <c r="S2113" s="203"/>
      <c r="T2113" s="204"/>
      <c r="AT2113" s="205" t="s">
        <v>157</v>
      </c>
      <c r="AU2113" s="205" t="s">
        <v>81</v>
      </c>
      <c r="AV2113" s="13" t="s">
        <v>81</v>
      </c>
      <c r="AW2113" s="13" t="s">
        <v>32</v>
      </c>
      <c r="AX2113" s="13" t="s">
        <v>71</v>
      </c>
      <c r="AY2113" s="205" t="s">
        <v>136</v>
      </c>
    </row>
    <row r="2114" spans="1:65" s="13" customFormat="1" ht="11.25">
      <c r="B2114" s="194"/>
      <c r="C2114" s="195"/>
      <c r="D2114" s="196" t="s">
        <v>157</v>
      </c>
      <c r="E2114" s="197" t="s">
        <v>19</v>
      </c>
      <c r="F2114" s="198" t="s">
        <v>271</v>
      </c>
      <c r="G2114" s="195"/>
      <c r="H2114" s="199">
        <v>2.85</v>
      </c>
      <c r="I2114" s="200"/>
      <c r="J2114" s="195"/>
      <c r="K2114" s="195"/>
      <c r="L2114" s="201"/>
      <c r="M2114" s="202"/>
      <c r="N2114" s="203"/>
      <c r="O2114" s="203"/>
      <c r="P2114" s="203"/>
      <c r="Q2114" s="203"/>
      <c r="R2114" s="203"/>
      <c r="S2114" s="203"/>
      <c r="T2114" s="204"/>
      <c r="AT2114" s="205" t="s">
        <v>157</v>
      </c>
      <c r="AU2114" s="205" t="s">
        <v>81</v>
      </c>
      <c r="AV2114" s="13" t="s">
        <v>81</v>
      </c>
      <c r="AW2114" s="13" t="s">
        <v>32</v>
      </c>
      <c r="AX2114" s="13" t="s">
        <v>71</v>
      </c>
      <c r="AY2114" s="205" t="s">
        <v>136</v>
      </c>
    </row>
    <row r="2115" spans="1:65" s="13" customFormat="1" ht="11.25">
      <c r="B2115" s="194"/>
      <c r="C2115" s="195"/>
      <c r="D2115" s="196" t="s">
        <v>157</v>
      </c>
      <c r="E2115" s="197" t="s">
        <v>19</v>
      </c>
      <c r="F2115" s="198" t="s">
        <v>422</v>
      </c>
      <c r="G2115" s="195"/>
      <c r="H2115" s="199">
        <v>28.968</v>
      </c>
      <c r="I2115" s="200"/>
      <c r="J2115" s="195"/>
      <c r="K2115" s="195"/>
      <c r="L2115" s="201"/>
      <c r="M2115" s="202"/>
      <c r="N2115" s="203"/>
      <c r="O2115" s="203"/>
      <c r="P2115" s="203"/>
      <c r="Q2115" s="203"/>
      <c r="R2115" s="203"/>
      <c r="S2115" s="203"/>
      <c r="T2115" s="204"/>
      <c r="AT2115" s="205" t="s">
        <v>157</v>
      </c>
      <c r="AU2115" s="205" t="s">
        <v>81</v>
      </c>
      <c r="AV2115" s="13" t="s">
        <v>81</v>
      </c>
      <c r="AW2115" s="13" t="s">
        <v>32</v>
      </c>
      <c r="AX2115" s="13" t="s">
        <v>71</v>
      </c>
      <c r="AY2115" s="205" t="s">
        <v>136</v>
      </c>
    </row>
    <row r="2116" spans="1:65" s="14" customFormat="1" ht="11.25">
      <c r="B2116" s="218"/>
      <c r="C2116" s="219"/>
      <c r="D2116" s="196" t="s">
        <v>157</v>
      </c>
      <c r="E2116" s="220" t="s">
        <v>19</v>
      </c>
      <c r="F2116" s="221" t="s">
        <v>1954</v>
      </c>
      <c r="G2116" s="219"/>
      <c r="H2116" s="220" t="s">
        <v>19</v>
      </c>
      <c r="I2116" s="222"/>
      <c r="J2116" s="219"/>
      <c r="K2116" s="219"/>
      <c r="L2116" s="223"/>
      <c r="M2116" s="224"/>
      <c r="N2116" s="225"/>
      <c r="O2116" s="225"/>
      <c r="P2116" s="225"/>
      <c r="Q2116" s="225"/>
      <c r="R2116" s="225"/>
      <c r="S2116" s="225"/>
      <c r="T2116" s="226"/>
      <c r="AT2116" s="227" t="s">
        <v>157</v>
      </c>
      <c r="AU2116" s="227" t="s">
        <v>81</v>
      </c>
      <c r="AV2116" s="14" t="s">
        <v>79</v>
      </c>
      <c r="AW2116" s="14" t="s">
        <v>32</v>
      </c>
      <c r="AX2116" s="14" t="s">
        <v>71</v>
      </c>
      <c r="AY2116" s="227" t="s">
        <v>136</v>
      </c>
    </row>
    <row r="2117" spans="1:65" s="13" customFormat="1" ht="11.25">
      <c r="B2117" s="194"/>
      <c r="C2117" s="195"/>
      <c r="D2117" s="196" t="s">
        <v>157</v>
      </c>
      <c r="E2117" s="197" t="s">
        <v>19</v>
      </c>
      <c r="F2117" s="198" t="s">
        <v>289</v>
      </c>
      <c r="G2117" s="195"/>
      <c r="H2117" s="199">
        <v>0</v>
      </c>
      <c r="I2117" s="200"/>
      <c r="J2117" s="195"/>
      <c r="K2117" s="195"/>
      <c r="L2117" s="201"/>
      <c r="M2117" s="202"/>
      <c r="N2117" s="203"/>
      <c r="O2117" s="203"/>
      <c r="P2117" s="203"/>
      <c r="Q2117" s="203"/>
      <c r="R2117" s="203"/>
      <c r="S2117" s="203"/>
      <c r="T2117" s="204"/>
      <c r="AT2117" s="205" t="s">
        <v>157</v>
      </c>
      <c r="AU2117" s="205" t="s">
        <v>81</v>
      </c>
      <c r="AV2117" s="13" t="s">
        <v>81</v>
      </c>
      <c r="AW2117" s="13" t="s">
        <v>32</v>
      </c>
      <c r="AX2117" s="13" t="s">
        <v>71</v>
      </c>
      <c r="AY2117" s="205" t="s">
        <v>136</v>
      </c>
    </row>
    <row r="2118" spans="1:65" s="14" customFormat="1" ht="11.25">
      <c r="B2118" s="218"/>
      <c r="C2118" s="219"/>
      <c r="D2118" s="196" t="s">
        <v>157</v>
      </c>
      <c r="E2118" s="220" t="s">
        <v>19</v>
      </c>
      <c r="F2118" s="221" t="s">
        <v>423</v>
      </c>
      <c r="G2118" s="219"/>
      <c r="H2118" s="220" t="s">
        <v>19</v>
      </c>
      <c r="I2118" s="222"/>
      <c r="J2118" s="219"/>
      <c r="K2118" s="219"/>
      <c r="L2118" s="223"/>
      <c r="M2118" s="224"/>
      <c r="N2118" s="225"/>
      <c r="O2118" s="225"/>
      <c r="P2118" s="225"/>
      <c r="Q2118" s="225"/>
      <c r="R2118" s="225"/>
      <c r="S2118" s="225"/>
      <c r="T2118" s="226"/>
      <c r="AT2118" s="227" t="s">
        <v>157</v>
      </c>
      <c r="AU2118" s="227" t="s">
        <v>81</v>
      </c>
      <c r="AV2118" s="14" t="s">
        <v>79</v>
      </c>
      <c r="AW2118" s="14" t="s">
        <v>32</v>
      </c>
      <c r="AX2118" s="14" t="s">
        <v>71</v>
      </c>
      <c r="AY2118" s="227" t="s">
        <v>136</v>
      </c>
    </row>
    <row r="2119" spans="1:65" s="13" customFormat="1" ht="11.25">
      <c r="B2119" s="194"/>
      <c r="C2119" s="195"/>
      <c r="D2119" s="196" t="s">
        <v>157</v>
      </c>
      <c r="E2119" s="197" t="s">
        <v>19</v>
      </c>
      <c r="F2119" s="198" t="s">
        <v>424</v>
      </c>
      <c r="G2119" s="195"/>
      <c r="H2119" s="199">
        <v>139.72800000000001</v>
      </c>
      <c r="I2119" s="200"/>
      <c r="J2119" s="195"/>
      <c r="K2119" s="195"/>
      <c r="L2119" s="201"/>
      <c r="M2119" s="202"/>
      <c r="N2119" s="203"/>
      <c r="O2119" s="203"/>
      <c r="P2119" s="203"/>
      <c r="Q2119" s="203"/>
      <c r="R2119" s="203"/>
      <c r="S2119" s="203"/>
      <c r="T2119" s="204"/>
      <c r="AT2119" s="205" t="s">
        <v>157</v>
      </c>
      <c r="AU2119" s="205" t="s">
        <v>81</v>
      </c>
      <c r="AV2119" s="13" t="s">
        <v>81</v>
      </c>
      <c r="AW2119" s="13" t="s">
        <v>32</v>
      </c>
      <c r="AX2119" s="13" t="s">
        <v>71</v>
      </c>
      <c r="AY2119" s="205" t="s">
        <v>136</v>
      </c>
    </row>
    <row r="2120" spans="1:65" s="13" customFormat="1" ht="11.25">
      <c r="B2120" s="194"/>
      <c r="C2120" s="195"/>
      <c r="D2120" s="196" t="s">
        <v>157</v>
      </c>
      <c r="E2120" s="197" t="s">
        <v>19</v>
      </c>
      <c r="F2120" s="198" t="s">
        <v>1995</v>
      </c>
      <c r="G2120" s="195"/>
      <c r="H2120" s="199">
        <v>-19.495999999999999</v>
      </c>
      <c r="I2120" s="200"/>
      <c r="J2120" s="195"/>
      <c r="K2120" s="195"/>
      <c r="L2120" s="201"/>
      <c r="M2120" s="202"/>
      <c r="N2120" s="203"/>
      <c r="O2120" s="203"/>
      <c r="P2120" s="203"/>
      <c r="Q2120" s="203"/>
      <c r="R2120" s="203"/>
      <c r="S2120" s="203"/>
      <c r="T2120" s="204"/>
      <c r="AT2120" s="205" t="s">
        <v>157</v>
      </c>
      <c r="AU2120" s="205" t="s">
        <v>81</v>
      </c>
      <c r="AV2120" s="13" t="s">
        <v>81</v>
      </c>
      <c r="AW2120" s="13" t="s">
        <v>32</v>
      </c>
      <c r="AX2120" s="13" t="s">
        <v>71</v>
      </c>
      <c r="AY2120" s="205" t="s">
        <v>136</v>
      </c>
    </row>
    <row r="2121" spans="1:65" s="13" customFormat="1" ht="11.25">
      <c r="B2121" s="194"/>
      <c r="C2121" s="195"/>
      <c r="D2121" s="196" t="s">
        <v>157</v>
      </c>
      <c r="E2121" s="197" t="s">
        <v>19</v>
      </c>
      <c r="F2121" s="198" t="s">
        <v>426</v>
      </c>
      <c r="G2121" s="195"/>
      <c r="H2121" s="199">
        <v>4.68</v>
      </c>
      <c r="I2121" s="200"/>
      <c r="J2121" s="195"/>
      <c r="K2121" s="195"/>
      <c r="L2121" s="201"/>
      <c r="M2121" s="202"/>
      <c r="N2121" s="203"/>
      <c r="O2121" s="203"/>
      <c r="P2121" s="203"/>
      <c r="Q2121" s="203"/>
      <c r="R2121" s="203"/>
      <c r="S2121" s="203"/>
      <c r="T2121" s="204"/>
      <c r="AT2121" s="205" t="s">
        <v>157</v>
      </c>
      <c r="AU2121" s="205" t="s">
        <v>81</v>
      </c>
      <c r="AV2121" s="13" t="s">
        <v>81</v>
      </c>
      <c r="AW2121" s="13" t="s">
        <v>32</v>
      </c>
      <c r="AX2121" s="13" t="s">
        <v>71</v>
      </c>
      <c r="AY2121" s="205" t="s">
        <v>136</v>
      </c>
    </row>
    <row r="2122" spans="1:65" s="12" customFormat="1" ht="25.9" customHeight="1">
      <c r="B2122" s="159"/>
      <c r="C2122" s="160"/>
      <c r="D2122" s="161" t="s">
        <v>70</v>
      </c>
      <c r="E2122" s="162" t="s">
        <v>159</v>
      </c>
      <c r="F2122" s="162" t="s">
        <v>2140</v>
      </c>
      <c r="G2122" s="160"/>
      <c r="H2122" s="160"/>
      <c r="I2122" s="163"/>
      <c r="J2122" s="164">
        <f>BK2122</f>
        <v>0</v>
      </c>
      <c r="K2122" s="160"/>
      <c r="L2122" s="165"/>
      <c r="M2122" s="166"/>
      <c r="N2122" s="167"/>
      <c r="O2122" s="167"/>
      <c r="P2122" s="168">
        <f>P2123</f>
        <v>0</v>
      </c>
      <c r="Q2122" s="167"/>
      <c r="R2122" s="168">
        <f>R2123</f>
        <v>5.2500000000000002E-5</v>
      </c>
      <c r="S2122" s="167"/>
      <c r="T2122" s="169">
        <f>T2123</f>
        <v>0</v>
      </c>
      <c r="AR2122" s="170" t="s">
        <v>151</v>
      </c>
      <c r="AT2122" s="171" t="s">
        <v>70</v>
      </c>
      <c r="AU2122" s="171" t="s">
        <v>71</v>
      </c>
      <c r="AY2122" s="170" t="s">
        <v>136</v>
      </c>
      <c r="BK2122" s="172">
        <f>BK2123</f>
        <v>0</v>
      </c>
    </row>
    <row r="2123" spans="1:65" s="12" customFormat="1" ht="22.9" customHeight="1">
      <c r="B2123" s="159"/>
      <c r="C2123" s="160"/>
      <c r="D2123" s="161" t="s">
        <v>70</v>
      </c>
      <c r="E2123" s="173" t="s">
        <v>2141</v>
      </c>
      <c r="F2123" s="173" t="s">
        <v>2142</v>
      </c>
      <c r="G2123" s="160"/>
      <c r="H2123" s="160"/>
      <c r="I2123" s="163"/>
      <c r="J2123" s="174">
        <f>BK2123</f>
        <v>0</v>
      </c>
      <c r="K2123" s="160"/>
      <c r="L2123" s="165"/>
      <c r="M2123" s="166"/>
      <c r="N2123" s="167"/>
      <c r="O2123" s="167"/>
      <c r="P2123" s="168">
        <f>SUM(P2124:P2132)</f>
        <v>0</v>
      </c>
      <c r="Q2123" s="167"/>
      <c r="R2123" s="168">
        <f>SUM(R2124:R2132)</f>
        <v>5.2500000000000002E-5</v>
      </c>
      <c r="S2123" s="167"/>
      <c r="T2123" s="169">
        <f>SUM(T2124:T2132)</f>
        <v>0</v>
      </c>
      <c r="AR2123" s="170" t="s">
        <v>151</v>
      </c>
      <c r="AT2123" s="171" t="s">
        <v>70</v>
      </c>
      <c r="AU2123" s="171" t="s">
        <v>79</v>
      </c>
      <c r="AY2123" s="170" t="s">
        <v>136</v>
      </c>
      <c r="BK2123" s="172">
        <f>SUM(BK2124:BK2132)</f>
        <v>0</v>
      </c>
    </row>
    <row r="2124" spans="1:65" s="2" customFormat="1" ht="62.65" customHeight="1">
      <c r="A2124" s="35"/>
      <c r="B2124" s="36"/>
      <c r="C2124" s="175" t="s">
        <v>2143</v>
      </c>
      <c r="D2124" s="175" t="s">
        <v>138</v>
      </c>
      <c r="E2124" s="176" t="s">
        <v>2144</v>
      </c>
      <c r="F2124" s="177" t="s">
        <v>2145</v>
      </c>
      <c r="G2124" s="178" t="s">
        <v>148</v>
      </c>
      <c r="H2124" s="179">
        <v>6</v>
      </c>
      <c r="I2124" s="180"/>
      <c r="J2124" s="181">
        <f>ROUND(I2124*H2124,2)</f>
        <v>0</v>
      </c>
      <c r="K2124" s="182"/>
      <c r="L2124" s="40"/>
      <c r="M2124" s="183" t="s">
        <v>19</v>
      </c>
      <c r="N2124" s="184" t="s">
        <v>42</v>
      </c>
      <c r="O2124" s="65"/>
      <c r="P2124" s="185">
        <f>O2124*H2124</f>
        <v>0</v>
      </c>
      <c r="Q2124" s="185">
        <v>0</v>
      </c>
      <c r="R2124" s="185">
        <f>Q2124*H2124</f>
        <v>0</v>
      </c>
      <c r="S2124" s="185">
        <v>0</v>
      </c>
      <c r="T2124" s="186">
        <f>S2124*H2124</f>
        <v>0</v>
      </c>
      <c r="U2124" s="35"/>
      <c r="V2124" s="35"/>
      <c r="W2124" s="35"/>
      <c r="X2124" s="35"/>
      <c r="Y2124" s="35"/>
      <c r="Z2124" s="35"/>
      <c r="AA2124" s="35"/>
      <c r="AB2124" s="35"/>
      <c r="AC2124" s="35"/>
      <c r="AD2124" s="35"/>
      <c r="AE2124" s="35"/>
      <c r="AR2124" s="187" t="s">
        <v>766</v>
      </c>
      <c r="AT2124" s="187" t="s">
        <v>138</v>
      </c>
      <c r="AU2124" s="187" t="s">
        <v>81</v>
      </c>
      <c r="AY2124" s="18" t="s">
        <v>136</v>
      </c>
      <c r="BE2124" s="188">
        <f>IF(N2124="základní",J2124,0)</f>
        <v>0</v>
      </c>
      <c r="BF2124" s="188">
        <f>IF(N2124="snížená",J2124,0)</f>
        <v>0</v>
      </c>
      <c r="BG2124" s="188">
        <f>IF(N2124="zákl. přenesená",J2124,0)</f>
        <v>0</v>
      </c>
      <c r="BH2124" s="188">
        <f>IF(N2124="sníž. přenesená",J2124,0)</f>
        <v>0</v>
      </c>
      <c r="BI2124" s="188">
        <f>IF(N2124="nulová",J2124,0)</f>
        <v>0</v>
      </c>
      <c r="BJ2124" s="18" t="s">
        <v>79</v>
      </c>
      <c r="BK2124" s="188">
        <f>ROUND(I2124*H2124,2)</f>
        <v>0</v>
      </c>
      <c r="BL2124" s="18" t="s">
        <v>766</v>
      </c>
      <c r="BM2124" s="187" t="s">
        <v>2146</v>
      </c>
    </row>
    <row r="2125" spans="1:65" s="2" customFormat="1" ht="11.25">
      <c r="A2125" s="35"/>
      <c r="B2125" s="36"/>
      <c r="C2125" s="37"/>
      <c r="D2125" s="189" t="s">
        <v>144</v>
      </c>
      <c r="E2125" s="37"/>
      <c r="F2125" s="190" t="s">
        <v>2147</v>
      </c>
      <c r="G2125" s="37"/>
      <c r="H2125" s="37"/>
      <c r="I2125" s="191"/>
      <c r="J2125" s="37"/>
      <c r="K2125" s="37"/>
      <c r="L2125" s="40"/>
      <c r="M2125" s="192"/>
      <c r="N2125" s="193"/>
      <c r="O2125" s="65"/>
      <c r="P2125" s="65"/>
      <c r="Q2125" s="65"/>
      <c r="R2125" s="65"/>
      <c r="S2125" s="65"/>
      <c r="T2125" s="66"/>
      <c r="U2125" s="35"/>
      <c r="V2125" s="35"/>
      <c r="W2125" s="35"/>
      <c r="X2125" s="35"/>
      <c r="Y2125" s="35"/>
      <c r="Z2125" s="35"/>
      <c r="AA2125" s="35"/>
      <c r="AB2125" s="35"/>
      <c r="AC2125" s="35"/>
      <c r="AD2125" s="35"/>
      <c r="AE2125" s="35"/>
      <c r="AT2125" s="18" t="s">
        <v>144</v>
      </c>
      <c r="AU2125" s="18" t="s">
        <v>81</v>
      </c>
    </row>
    <row r="2126" spans="1:65" s="2" customFormat="1" ht="55.5" customHeight="1">
      <c r="A2126" s="35"/>
      <c r="B2126" s="36"/>
      <c r="C2126" s="175" t="s">
        <v>2148</v>
      </c>
      <c r="D2126" s="175" t="s">
        <v>138</v>
      </c>
      <c r="E2126" s="176" t="s">
        <v>2149</v>
      </c>
      <c r="F2126" s="177" t="s">
        <v>2150</v>
      </c>
      <c r="G2126" s="178" t="s">
        <v>148</v>
      </c>
      <c r="H2126" s="179">
        <v>6</v>
      </c>
      <c r="I2126" s="180"/>
      <c r="J2126" s="181">
        <f>ROUND(I2126*H2126,2)</f>
        <v>0</v>
      </c>
      <c r="K2126" s="182"/>
      <c r="L2126" s="40"/>
      <c r="M2126" s="183" t="s">
        <v>19</v>
      </c>
      <c r="N2126" s="184" t="s">
        <v>42</v>
      </c>
      <c r="O2126" s="65"/>
      <c r="P2126" s="185">
        <f>O2126*H2126</f>
        <v>0</v>
      </c>
      <c r="Q2126" s="185">
        <v>0</v>
      </c>
      <c r="R2126" s="185">
        <f>Q2126*H2126</f>
        <v>0</v>
      </c>
      <c r="S2126" s="185">
        <v>0</v>
      </c>
      <c r="T2126" s="186">
        <f>S2126*H2126</f>
        <v>0</v>
      </c>
      <c r="U2126" s="35"/>
      <c r="V2126" s="35"/>
      <c r="W2126" s="35"/>
      <c r="X2126" s="35"/>
      <c r="Y2126" s="35"/>
      <c r="Z2126" s="35"/>
      <c r="AA2126" s="35"/>
      <c r="AB2126" s="35"/>
      <c r="AC2126" s="35"/>
      <c r="AD2126" s="35"/>
      <c r="AE2126" s="35"/>
      <c r="AR2126" s="187" t="s">
        <v>766</v>
      </c>
      <c r="AT2126" s="187" t="s">
        <v>138</v>
      </c>
      <c r="AU2126" s="187" t="s">
        <v>81</v>
      </c>
      <c r="AY2126" s="18" t="s">
        <v>136</v>
      </c>
      <c r="BE2126" s="188">
        <f>IF(N2126="základní",J2126,0)</f>
        <v>0</v>
      </c>
      <c r="BF2126" s="188">
        <f>IF(N2126="snížená",J2126,0)</f>
        <v>0</v>
      </c>
      <c r="BG2126" s="188">
        <f>IF(N2126="zákl. přenesená",J2126,0)</f>
        <v>0</v>
      </c>
      <c r="BH2126" s="188">
        <f>IF(N2126="sníž. přenesená",J2126,0)</f>
        <v>0</v>
      </c>
      <c r="BI2126" s="188">
        <f>IF(N2126="nulová",J2126,0)</f>
        <v>0</v>
      </c>
      <c r="BJ2126" s="18" t="s">
        <v>79</v>
      </c>
      <c r="BK2126" s="188">
        <f>ROUND(I2126*H2126,2)</f>
        <v>0</v>
      </c>
      <c r="BL2126" s="18" t="s">
        <v>766</v>
      </c>
      <c r="BM2126" s="187" t="s">
        <v>2151</v>
      </c>
    </row>
    <row r="2127" spans="1:65" s="2" customFormat="1" ht="11.25">
      <c r="A2127" s="35"/>
      <c r="B2127" s="36"/>
      <c r="C2127" s="37"/>
      <c r="D2127" s="189" t="s">
        <v>144</v>
      </c>
      <c r="E2127" s="37"/>
      <c r="F2127" s="190" t="s">
        <v>2152</v>
      </c>
      <c r="G2127" s="37"/>
      <c r="H2127" s="37"/>
      <c r="I2127" s="191"/>
      <c r="J2127" s="37"/>
      <c r="K2127" s="37"/>
      <c r="L2127" s="40"/>
      <c r="M2127" s="192"/>
      <c r="N2127" s="193"/>
      <c r="O2127" s="65"/>
      <c r="P2127" s="65"/>
      <c r="Q2127" s="65"/>
      <c r="R2127" s="65"/>
      <c r="S2127" s="65"/>
      <c r="T2127" s="66"/>
      <c r="U2127" s="35"/>
      <c r="V2127" s="35"/>
      <c r="W2127" s="35"/>
      <c r="X2127" s="35"/>
      <c r="Y2127" s="35"/>
      <c r="Z2127" s="35"/>
      <c r="AA2127" s="35"/>
      <c r="AB2127" s="35"/>
      <c r="AC2127" s="35"/>
      <c r="AD2127" s="35"/>
      <c r="AE2127" s="35"/>
      <c r="AT2127" s="18" t="s">
        <v>144</v>
      </c>
      <c r="AU2127" s="18" t="s">
        <v>81</v>
      </c>
    </row>
    <row r="2128" spans="1:65" s="2" customFormat="1" ht="37.9" customHeight="1">
      <c r="A2128" s="35"/>
      <c r="B2128" s="36"/>
      <c r="C2128" s="175" t="s">
        <v>2153</v>
      </c>
      <c r="D2128" s="175" t="s">
        <v>138</v>
      </c>
      <c r="E2128" s="176" t="s">
        <v>2154</v>
      </c>
      <c r="F2128" s="177" t="s">
        <v>2155</v>
      </c>
      <c r="G2128" s="178" t="s">
        <v>148</v>
      </c>
      <c r="H2128" s="179">
        <v>6</v>
      </c>
      <c r="I2128" s="180"/>
      <c r="J2128" s="181">
        <f>ROUND(I2128*H2128,2)</f>
        <v>0</v>
      </c>
      <c r="K2128" s="182"/>
      <c r="L2128" s="40"/>
      <c r="M2128" s="183" t="s">
        <v>19</v>
      </c>
      <c r="N2128" s="184" t="s">
        <v>42</v>
      </c>
      <c r="O2128" s="65"/>
      <c r="P2128" s="185">
        <f>O2128*H2128</f>
        <v>0</v>
      </c>
      <c r="Q2128" s="185">
        <v>0</v>
      </c>
      <c r="R2128" s="185">
        <f>Q2128*H2128</f>
        <v>0</v>
      </c>
      <c r="S2128" s="185">
        <v>0</v>
      </c>
      <c r="T2128" s="186">
        <f>S2128*H2128</f>
        <v>0</v>
      </c>
      <c r="U2128" s="35"/>
      <c r="V2128" s="35"/>
      <c r="W2128" s="35"/>
      <c r="X2128" s="35"/>
      <c r="Y2128" s="35"/>
      <c r="Z2128" s="35"/>
      <c r="AA2128" s="35"/>
      <c r="AB2128" s="35"/>
      <c r="AC2128" s="35"/>
      <c r="AD2128" s="35"/>
      <c r="AE2128" s="35"/>
      <c r="AR2128" s="187" t="s">
        <v>766</v>
      </c>
      <c r="AT2128" s="187" t="s">
        <v>138</v>
      </c>
      <c r="AU2128" s="187" t="s">
        <v>81</v>
      </c>
      <c r="AY2128" s="18" t="s">
        <v>136</v>
      </c>
      <c r="BE2128" s="188">
        <f>IF(N2128="základní",J2128,0)</f>
        <v>0</v>
      </c>
      <c r="BF2128" s="188">
        <f>IF(N2128="snížená",J2128,0)</f>
        <v>0</v>
      </c>
      <c r="BG2128" s="188">
        <f>IF(N2128="zákl. přenesená",J2128,0)</f>
        <v>0</v>
      </c>
      <c r="BH2128" s="188">
        <f>IF(N2128="sníž. přenesená",J2128,0)</f>
        <v>0</v>
      </c>
      <c r="BI2128" s="188">
        <f>IF(N2128="nulová",J2128,0)</f>
        <v>0</v>
      </c>
      <c r="BJ2128" s="18" t="s">
        <v>79</v>
      </c>
      <c r="BK2128" s="188">
        <f>ROUND(I2128*H2128,2)</f>
        <v>0</v>
      </c>
      <c r="BL2128" s="18" t="s">
        <v>766</v>
      </c>
      <c r="BM2128" s="187" t="s">
        <v>2156</v>
      </c>
    </row>
    <row r="2129" spans="1:65" s="2" customFormat="1" ht="11.25">
      <c r="A2129" s="35"/>
      <c r="B2129" s="36"/>
      <c r="C2129" s="37"/>
      <c r="D2129" s="189" t="s">
        <v>144</v>
      </c>
      <c r="E2129" s="37"/>
      <c r="F2129" s="190" t="s">
        <v>2157</v>
      </c>
      <c r="G2129" s="37"/>
      <c r="H2129" s="37"/>
      <c r="I2129" s="191"/>
      <c r="J2129" s="37"/>
      <c r="K2129" s="37"/>
      <c r="L2129" s="40"/>
      <c r="M2129" s="192"/>
      <c r="N2129" s="193"/>
      <c r="O2129" s="65"/>
      <c r="P2129" s="65"/>
      <c r="Q2129" s="65"/>
      <c r="R2129" s="65"/>
      <c r="S2129" s="65"/>
      <c r="T2129" s="66"/>
      <c r="U2129" s="35"/>
      <c r="V2129" s="35"/>
      <c r="W2129" s="35"/>
      <c r="X2129" s="35"/>
      <c r="Y2129" s="35"/>
      <c r="Z2129" s="35"/>
      <c r="AA2129" s="35"/>
      <c r="AB2129" s="35"/>
      <c r="AC2129" s="35"/>
      <c r="AD2129" s="35"/>
      <c r="AE2129" s="35"/>
      <c r="AT2129" s="18" t="s">
        <v>144</v>
      </c>
      <c r="AU2129" s="18" t="s">
        <v>81</v>
      </c>
    </row>
    <row r="2130" spans="1:65" s="2" customFormat="1" ht="24.2" customHeight="1">
      <c r="A2130" s="35"/>
      <c r="B2130" s="36"/>
      <c r="C2130" s="175" t="s">
        <v>2158</v>
      </c>
      <c r="D2130" s="175" t="s">
        <v>138</v>
      </c>
      <c r="E2130" s="176" t="s">
        <v>2159</v>
      </c>
      <c r="F2130" s="177" t="s">
        <v>2160</v>
      </c>
      <c r="G2130" s="178" t="s">
        <v>141</v>
      </c>
      <c r="H2130" s="179">
        <v>2.1</v>
      </c>
      <c r="I2130" s="180"/>
      <c r="J2130" s="181">
        <f>ROUND(I2130*H2130,2)</f>
        <v>0</v>
      </c>
      <c r="K2130" s="182"/>
      <c r="L2130" s="40"/>
      <c r="M2130" s="183" t="s">
        <v>19</v>
      </c>
      <c r="N2130" s="184" t="s">
        <v>42</v>
      </c>
      <c r="O2130" s="65"/>
      <c r="P2130" s="185">
        <f>O2130*H2130</f>
        <v>0</v>
      </c>
      <c r="Q2130" s="185">
        <v>2.5000000000000001E-5</v>
      </c>
      <c r="R2130" s="185">
        <f>Q2130*H2130</f>
        <v>5.2500000000000002E-5</v>
      </c>
      <c r="S2130" s="185">
        <v>0</v>
      </c>
      <c r="T2130" s="186">
        <f>S2130*H2130</f>
        <v>0</v>
      </c>
      <c r="U2130" s="35"/>
      <c r="V2130" s="35"/>
      <c r="W2130" s="35"/>
      <c r="X2130" s="35"/>
      <c r="Y2130" s="35"/>
      <c r="Z2130" s="35"/>
      <c r="AA2130" s="35"/>
      <c r="AB2130" s="35"/>
      <c r="AC2130" s="35"/>
      <c r="AD2130" s="35"/>
      <c r="AE2130" s="35"/>
      <c r="AR2130" s="187" t="s">
        <v>766</v>
      </c>
      <c r="AT2130" s="187" t="s">
        <v>138</v>
      </c>
      <c r="AU2130" s="187" t="s">
        <v>81</v>
      </c>
      <c r="AY2130" s="18" t="s">
        <v>136</v>
      </c>
      <c r="BE2130" s="188">
        <f>IF(N2130="základní",J2130,0)</f>
        <v>0</v>
      </c>
      <c r="BF2130" s="188">
        <f>IF(N2130="snížená",J2130,0)</f>
        <v>0</v>
      </c>
      <c r="BG2130" s="188">
        <f>IF(N2130="zákl. přenesená",J2130,0)</f>
        <v>0</v>
      </c>
      <c r="BH2130" s="188">
        <f>IF(N2130="sníž. přenesená",J2130,0)</f>
        <v>0</v>
      </c>
      <c r="BI2130" s="188">
        <f>IF(N2130="nulová",J2130,0)</f>
        <v>0</v>
      </c>
      <c r="BJ2130" s="18" t="s">
        <v>79</v>
      </c>
      <c r="BK2130" s="188">
        <f>ROUND(I2130*H2130,2)</f>
        <v>0</v>
      </c>
      <c r="BL2130" s="18" t="s">
        <v>766</v>
      </c>
      <c r="BM2130" s="187" t="s">
        <v>2161</v>
      </c>
    </row>
    <row r="2131" spans="1:65" s="2" customFormat="1" ht="11.25">
      <c r="A2131" s="35"/>
      <c r="B2131" s="36"/>
      <c r="C2131" s="37"/>
      <c r="D2131" s="189" t="s">
        <v>144</v>
      </c>
      <c r="E2131" s="37"/>
      <c r="F2131" s="190" t="s">
        <v>2162</v>
      </c>
      <c r="G2131" s="37"/>
      <c r="H2131" s="37"/>
      <c r="I2131" s="191"/>
      <c r="J2131" s="37"/>
      <c r="K2131" s="37"/>
      <c r="L2131" s="40"/>
      <c r="M2131" s="192"/>
      <c r="N2131" s="193"/>
      <c r="O2131" s="65"/>
      <c r="P2131" s="65"/>
      <c r="Q2131" s="65"/>
      <c r="R2131" s="65"/>
      <c r="S2131" s="65"/>
      <c r="T2131" s="66"/>
      <c r="U2131" s="35"/>
      <c r="V2131" s="35"/>
      <c r="W2131" s="35"/>
      <c r="X2131" s="35"/>
      <c r="Y2131" s="35"/>
      <c r="Z2131" s="35"/>
      <c r="AA2131" s="35"/>
      <c r="AB2131" s="35"/>
      <c r="AC2131" s="35"/>
      <c r="AD2131" s="35"/>
      <c r="AE2131" s="35"/>
      <c r="AT2131" s="18" t="s">
        <v>144</v>
      </c>
      <c r="AU2131" s="18" t="s">
        <v>81</v>
      </c>
    </row>
    <row r="2132" spans="1:65" s="13" customFormat="1" ht="11.25">
      <c r="B2132" s="194"/>
      <c r="C2132" s="195"/>
      <c r="D2132" s="196" t="s">
        <v>157</v>
      </c>
      <c r="E2132" s="197" t="s">
        <v>19</v>
      </c>
      <c r="F2132" s="198" t="s">
        <v>2163</v>
      </c>
      <c r="G2132" s="195"/>
      <c r="H2132" s="199">
        <v>2.1</v>
      </c>
      <c r="I2132" s="200"/>
      <c r="J2132" s="195"/>
      <c r="K2132" s="195"/>
      <c r="L2132" s="201"/>
      <c r="M2132" s="228"/>
      <c r="N2132" s="229"/>
      <c r="O2132" s="229"/>
      <c r="P2132" s="229"/>
      <c r="Q2132" s="229"/>
      <c r="R2132" s="229"/>
      <c r="S2132" s="229"/>
      <c r="T2132" s="230"/>
      <c r="AT2132" s="205" t="s">
        <v>157</v>
      </c>
      <c r="AU2132" s="205" t="s">
        <v>81</v>
      </c>
      <c r="AV2132" s="13" t="s">
        <v>81</v>
      </c>
      <c r="AW2132" s="13" t="s">
        <v>32</v>
      </c>
      <c r="AX2132" s="13" t="s">
        <v>71</v>
      </c>
      <c r="AY2132" s="205" t="s">
        <v>136</v>
      </c>
    </row>
    <row r="2133" spans="1:65" s="2" customFormat="1" ht="6.95" customHeight="1">
      <c r="A2133" s="35"/>
      <c r="B2133" s="48"/>
      <c r="C2133" s="49"/>
      <c r="D2133" s="49"/>
      <c r="E2133" s="49"/>
      <c r="F2133" s="49"/>
      <c r="G2133" s="49"/>
      <c r="H2133" s="49"/>
      <c r="I2133" s="49"/>
      <c r="J2133" s="49"/>
      <c r="K2133" s="49"/>
      <c r="L2133" s="40"/>
      <c r="M2133" s="35"/>
      <c r="O2133" s="35"/>
      <c r="P2133" s="35"/>
      <c r="Q2133" s="35"/>
      <c r="R2133" s="35"/>
      <c r="S2133" s="35"/>
      <c r="T2133" s="35"/>
      <c r="U2133" s="35"/>
      <c r="V2133" s="35"/>
      <c r="W2133" s="35"/>
      <c r="X2133" s="35"/>
      <c r="Y2133" s="35"/>
      <c r="Z2133" s="35"/>
      <c r="AA2133" s="35"/>
      <c r="AB2133" s="35"/>
      <c r="AC2133" s="35"/>
      <c r="AD2133" s="35"/>
      <c r="AE2133" s="35"/>
    </row>
  </sheetData>
  <sheetProtection algorithmName="SHA-512" hashValue="tVm6LQZzj/MfmWCjRtqFetMiqomF/ywhPc4+ov5RsBEq3kVX8+9ru+tsVH5GQT4HHs5izYbQ9FgPmUKXoP9ReA==" saltValue="jPZqSHJOciqzcEgKUtYRlLV8J8/QO4CyUn/hZ8upXMNCV5c4NV0cTrSNokaCHP86jJtreoR3gYnj9KP1yQqkog==" spinCount="100000" sheet="1" objects="1" scenarios="1" formatColumns="0" formatRows="0" autoFilter="0"/>
  <autoFilter ref="C104:K2132" xr:uid="{00000000-0009-0000-0000-000001000000}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hyperlinks>
    <hyperlink ref="F109" r:id="rId1" xr:uid="{00000000-0004-0000-0100-000000000000}"/>
    <hyperlink ref="F111" r:id="rId2" xr:uid="{00000000-0004-0000-0100-000001000000}"/>
    <hyperlink ref="F113" r:id="rId3" xr:uid="{00000000-0004-0000-0100-000002000000}"/>
    <hyperlink ref="F117" r:id="rId4" xr:uid="{00000000-0004-0000-0100-000003000000}"/>
    <hyperlink ref="F121" r:id="rId5" xr:uid="{00000000-0004-0000-0100-000004000000}"/>
    <hyperlink ref="F125" r:id="rId6" xr:uid="{00000000-0004-0000-0100-000005000000}"/>
    <hyperlink ref="F132" r:id="rId7" xr:uid="{00000000-0004-0000-0100-000006000000}"/>
    <hyperlink ref="F135" r:id="rId8" xr:uid="{00000000-0004-0000-0100-000007000000}"/>
    <hyperlink ref="F139" r:id="rId9" xr:uid="{00000000-0004-0000-0100-000008000000}"/>
    <hyperlink ref="F207" r:id="rId10" xr:uid="{00000000-0004-0000-0100-000009000000}"/>
    <hyperlink ref="F210" r:id="rId11" xr:uid="{00000000-0004-0000-0100-00000A000000}"/>
    <hyperlink ref="F433" r:id="rId12" xr:uid="{00000000-0004-0000-0100-00000B000000}"/>
    <hyperlink ref="F501" r:id="rId13" xr:uid="{00000000-0004-0000-0100-00000C000000}"/>
    <hyperlink ref="F504" r:id="rId14" xr:uid="{00000000-0004-0000-0100-00000D000000}"/>
    <hyperlink ref="F508" r:id="rId15" xr:uid="{00000000-0004-0000-0100-00000E000000}"/>
    <hyperlink ref="F511" r:id="rId16" xr:uid="{00000000-0004-0000-0100-00000F000000}"/>
    <hyperlink ref="F514" r:id="rId17" xr:uid="{00000000-0004-0000-0100-000010000000}"/>
    <hyperlink ref="F517" r:id="rId18" xr:uid="{00000000-0004-0000-0100-000011000000}"/>
    <hyperlink ref="F521" r:id="rId19" xr:uid="{00000000-0004-0000-0100-000012000000}"/>
    <hyperlink ref="F524" r:id="rId20" xr:uid="{00000000-0004-0000-0100-000013000000}"/>
    <hyperlink ref="F563" r:id="rId21" xr:uid="{00000000-0004-0000-0100-000014000000}"/>
    <hyperlink ref="F565" r:id="rId22" xr:uid="{00000000-0004-0000-0100-000015000000}"/>
    <hyperlink ref="F568" r:id="rId23" xr:uid="{00000000-0004-0000-0100-000016000000}"/>
    <hyperlink ref="F571" r:id="rId24" xr:uid="{00000000-0004-0000-0100-000017000000}"/>
    <hyperlink ref="F574" r:id="rId25" xr:uid="{00000000-0004-0000-0100-000018000000}"/>
    <hyperlink ref="F578" r:id="rId26" xr:uid="{00000000-0004-0000-0100-000019000000}"/>
    <hyperlink ref="F584" r:id="rId27" xr:uid="{00000000-0004-0000-0100-00001A000000}"/>
    <hyperlink ref="F587" r:id="rId28" xr:uid="{00000000-0004-0000-0100-00001B000000}"/>
    <hyperlink ref="F590" r:id="rId29" xr:uid="{00000000-0004-0000-0100-00001C000000}"/>
    <hyperlink ref="F594" r:id="rId30" xr:uid="{00000000-0004-0000-0100-00001D000000}"/>
    <hyperlink ref="F596" r:id="rId31" xr:uid="{00000000-0004-0000-0100-00001E000000}"/>
    <hyperlink ref="F598" r:id="rId32" xr:uid="{00000000-0004-0000-0100-00001F000000}"/>
    <hyperlink ref="F601" r:id="rId33" xr:uid="{00000000-0004-0000-0100-000020000000}"/>
    <hyperlink ref="F604" r:id="rId34" xr:uid="{00000000-0004-0000-0100-000021000000}"/>
    <hyperlink ref="F606" r:id="rId35" xr:uid="{00000000-0004-0000-0100-000022000000}"/>
    <hyperlink ref="F637" r:id="rId36" xr:uid="{00000000-0004-0000-0100-000023000000}"/>
    <hyperlink ref="F639" r:id="rId37" xr:uid="{00000000-0004-0000-0100-000024000000}"/>
    <hyperlink ref="F641" r:id="rId38" xr:uid="{00000000-0004-0000-0100-000025000000}"/>
    <hyperlink ref="F643" r:id="rId39" xr:uid="{00000000-0004-0000-0100-000026000000}"/>
    <hyperlink ref="F646" r:id="rId40" xr:uid="{00000000-0004-0000-0100-000027000000}"/>
    <hyperlink ref="F649" r:id="rId41" xr:uid="{00000000-0004-0000-0100-000028000000}"/>
    <hyperlink ref="F653" r:id="rId42" xr:uid="{00000000-0004-0000-0100-000029000000}"/>
    <hyperlink ref="F657" r:id="rId43" xr:uid="{00000000-0004-0000-0100-00002A000000}"/>
    <hyperlink ref="F661" r:id="rId44" xr:uid="{00000000-0004-0000-0100-00002B000000}"/>
    <hyperlink ref="F665" r:id="rId45" xr:uid="{00000000-0004-0000-0100-00002C000000}"/>
    <hyperlink ref="F669" r:id="rId46" xr:uid="{00000000-0004-0000-0100-00002D000000}"/>
    <hyperlink ref="F673" r:id="rId47" xr:uid="{00000000-0004-0000-0100-00002E000000}"/>
    <hyperlink ref="F678" r:id="rId48" xr:uid="{00000000-0004-0000-0100-00002F000000}"/>
    <hyperlink ref="F682" r:id="rId49" xr:uid="{00000000-0004-0000-0100-000030000000}"/>
    <hyperlink ref="F685" r:id="rId50" xr:uid="{00000000-0004-0000-0100-000031000000}"/>
    <hyperlink ref="F688" r:id="rId51" xr:uid="{00000000-0004-0000-0100-000032000000}"/>
    <hyperlink ref="F691" r:id="rId52" xr:uid="{00000000-0004-0000-0100-000033000000}"/>
    <hyperlink ref="F696" r:id="rId53" xr:uid="{00000000-0004-0000-0100-000034000000}"/>
    <hyperlink ref="F703" r:id="rId54" xr:uid="{00000000-0004-0000-0100-000035000000}"/>
    <hyperlink ref="F708" r:id="rId55" xr:uid="{00000000-0004-0000-0100-000036000000}"/>
    <hyperlink ref="F712" r:id="rId56" xr:uid="{00000000-0004-0000-0100-000037000000}"/>
    <hyperlink ref="F716" r:id="rId57" xr:uid="{00000000-0004-0000-0100-000038000000}"/>
    <hyperlink ref="F720" r:id="rId58" xr:uid="{00000000-0004-0000-0100-000039000000}"/>
    <hyperlink ref="F724" r:id="rId59" xr:uid="{00000000-0004-0000-0100-00003A000000}"/>
    <hyperlink ref="F728" r:id="rId60" xr:uid="{00000000-0004-0000-0100-00003B000000}"/>
    <hyperlink ref="F732" r:id="rId61" xr:uid="{00000000-0004-0000-0100-00003C000000}"/>
    <hyperlink ref="F741" r:id="rId62" xr:uid="{00000000-0004-0000-0100-00003D000000}"/>
    <hyperlink ref="F750" r:id="rId63" xr:uid="{00000000-0004-0000-0100-00003E000000}"/>
    <hyperlink ref="F753" r:id="rId64" xr:uid="{00000000-0004-0000-0100-00003F000000}"/>
    <hyperlink ref="F762" r:id="rId65" xr:uid="{00000000-0004-0000-0100-000040000000}"/>
    <hyperlink ref="F765" r:id="rId66" xr:uid="{00000000-0004-0000-0100-000041000000}"/>
    <hyperlink ref="F768" r:id="rId67" xr:uid="{00000000-0004-0000-0100-000042000000}"/>
    <hyperlink ref="F774" r:id="rId68" xr:uid="{00000000-0004-0000-0100-000043000000}"/>
    <hyperlink ref="F777" r:id="rId69" xr:uid="{00000000-0004-0000-0100-000044000000}"/>
    <hyperlink ref="F782" r:id="rId70" xr:uid="{00000000-0004-0000-0100-000045000000}"/>
    <hyperlink ref="F787" r:id="rId71" xr:uid="{00000000-0004-0000-0100-000046000000}"/>
    <hyperlink ref="F792" r:id="rId72" xr:uid="{00000000-0004-0000-0100-000047000000}"/>
    <hyperlink ref="F797" r:id="rId73" xr:uid="{00000000-0004-0000-0100-000048000000}"/>
    <hyperlink ref="F805" r:id="rId74" xr:uid="{00000000-0004-0000-0100-000049000000}"/>
    <hyperlink ref="F810" r:id="rId75" xr:uid="{00000000-0004-0000-0100-00004A000000}"/>
    <hyperlink ref="F814" r:id="rId76" xr:uid="{00000000-0004-0000-0100-00004B000000}"/>
    <hyperlink ref="F828" r:id="rId77" xr:uid="{00000000-0004-0000-0100-00004C000000}"/>
    <hyperlink ref="F832" r:id="rId78" xr:uid="{00000000-0004-0000-0100-00004D000000}"/>
    <hyperlink ref="F846" r:id="rId79" xr:uid="{00000000-0004-0000-0100-00004E000000}"/>
    <hyperlink ref="F854" r:id="rId80" xr:uid="{00000000-0004-0000-0100-00004F000000}"/>
    <hyperlink ref="F864" r:id="rId81" xr:uid="{00000000-0004-0000-0100-000050000000}"/>
    <hyperlink ref="F869" r:id="rId82" xr:uid="{00000000-0004-0000-0100-000051000000}"/>
    <hyperlink ref="F874" r:id="rId83" xr:uid="{00000000-0004-0000-0100-000052000000}"/>
    <hyperlink ref="F877" r:id="rId84" xr:uid="{00000000-0004-0000-0100-000053000000}"/>
    <hyperlink ref="F881" r:id="rId85" xr:uid="{00000000-0004-0000-0100-000054000000}"/>
    <hyperlink ref="F885" r:id="rId86" xr:uid="{00000000-0004-0000-0100-000055000000}"/>
    <hyperlink ref="F889" r:id="rId87" xr:uid="{00000000-0004-0000-0100-000056000000}"/>
    <hyperlink ref="F902" r:id="rId88" xr:uid="{00000000-0004-0000-0100-000057000000}"/>
    <hyperlink ref="F908" r:id="rId89" xr:uid="{00000000-0004-0000-0100-000058000000}"/>
    <hyperlink ref="F914" r:id="rId90" xr:uid="{00000000-0004-0000-0100-000059000000}"/>
    <hyperlink ref="F916" r:id="rId91" xr:uid="{00000000-0004-0000-0100-00005A000000}"/>
    <hyperlink ref="F918" r:id="rId92" xr:uid="{00000000-0004-0000-0100-00005B000000}"/>
    <hyperlink ref="F921" r:id="rId93" xr:uid="{00000000-0004-0000-0100-00005C000000}"/>
    <hyperlink ref="F925" r:id="rId94" xr:uid="{00000000-0004-0000-0100-00005D000000}"/>
    <hyperlink ref="F929" r:id="rId95" xr:uid="{00000000-0004-0000-0100-00005E000000}"/>
    <hyperlink ref="F934" r:id="rId96" xr:uid="{00000000-0004-0000-0100-00005F000000}"/>
    <hyperlink ref="F938" r:id="rId97" xr:uid="{00000000-0004-0000-0100-000060000000}"/>
    <hyperlink ref="F942" r:id="rId98" xr:uid="{00000000-0004-0000-0100-000061000000}"/>
    <hyperlink ref="F946" r:id="rId99" xr:uid="{00000000-0004-0000-0100-000062000000}"/>
    <hyperlink ref="F950" r:id="rId100" xr:uid="{00000000-0004-0000-0100-000063000000}"/>
    <hyperlink ref="F956" r:id="rId101" xr:uid="{00000000-0004-0000-0100-000064000000}"/>
    <hyperlink ref="F960" r:id="rId102" xr:uid="{00000000-0004-0000-0100-000065000000}"/>
    <hyperlink ref="F966" r:id="rId103" xr:uid="{00000000-0004-0000-0100-000066000000}"/>
    <hyperlink ref="F972" r:id="rId104" xr:uid="{00000000-0004-0000-0100-000067000000}"/>
    <hyperlink ref="F976" r:id="rId105" xr:uid="{00000000-0004-0000-0100-000068000000}"/>
    <hyperlink ref="F980" r:id="rId106" xr:uid="{00000000-0004-0000-0100-000069000000}"/>
    <hyperlink ref="F984" r:id="rId107" xr:uid="{00000000-0004-0000-0100-00006A000000}"/>
    <hyperlink ref="F988" r:id="rId108" xr:uid="{00000000-0004-0000-0100-00006B000000}"/>
    <hyperlink ref="F992" r:id="rId109" xr:uid="{00000000-0004-0000-0100-00006C000000}"/>
    <hyperlink ref="F994" r:id="rId110" xr:uid="{00000000-0004-0000-0100-00006D000000}"/>
    <hyperlink ref="F996" r:id="rId111" xr:uid="{00000000-0004-0000-0100-00006E000000}"/>
    <hyperlink ref="F998" r:id="rId112" xr:uid="{00000000-0004-0000-0100-00006F000000}"/>
    <hyperlink ref="F1000" r:id="rId113" xr:uid="{00000000-0004-0000-0100-000070000000}"/>
    <hyperlink ref="F1004" r:id="rId114" xr:uid="{00000000-0004-0000-0100-000071000000}"/>
    <hyperlink ref="F1011" r:id="rId115" xr:uid="{00000000-0004-0000-0100-000072000000}"/>
    <hyperlink ref="F1016" r:id="rId116" xr:uid="{00000000-0004-0000-0100-000073000000}"/>
    <hyperlink ref="F1021" r:id="rId117" xr:uid="{00000000-0004-0000-0100-000074000000}"/>
    <hyperlink ref="F1025" r:id="rId118" xr:uid="{00000000-0004-0000-0100-000075000000}"/>
    <hyperlink ref="F1031" r:id="rId119" xr:uid="{00000000-0004-0000-0100-000076000000}"/>
    <hyperlink ref="F1035" r:id="rId120" xr:uid="{00000000-0004-0000-0100-000077000000}"/>
    <hyperlink ref="F1039" r:id="rId121" xr:uid="{00000000-0004-0000-0100-000078000000}"/>
    <hyperlink ref="F1042" r:id="rId122" xr:uid="{00000000-0004-0000-0100-000079000000}"/>
    <hyperlink ref="F1047" r:id="rId123" xr:uid="{00000000-0004-0000-0100-00007A000000}"/>
    <hyperlink ref="F1052" r:id="rId124" xr:uid="{00000000-0004-0000-0100-00007B000000}"/>
    <hyperlink ref="F1057" r:id="rId125" xr:uid="{00000000-0004-0000-0100-00007C000000}"/>
    <hyperlink ref="F1061" r:id="rId126" xr:uid="{00000000-0004-0000-0100-00007D000000}"/>
    <hyperlink ref="F1065" r:id="rId127" xr:uid="{00000000-0004-0000-0100-00007E000000}"/>
    <hyperlink ref="F1069" r:id="rId128" xr:uid="{00000000-0004-0000-0100-00007F000000}"/>
    <hyperlink ref="F1073" r:id="rId129" xr:uid="{00000000-0004-0000-0100-000080000000}"/>
    <hyperlink ref="F1077" r:id="rId130" xr:uid="{00000000-0004-0000-0100-000081000000}"/>
    <hyperlink ref="F1081" r:id="rId131" xr:uid="{00000000-0004-0000-0100-000082000000}"/>
    <hyperlink ref="F1085" r:id="rId132" xr:uid="{00000000-0004-0000-0100-000083000000}"/>
    <hyperlink ref="F1093" r:id="rId133" xr:uid="{00000000-0004-0000-0100-000084000000}"/>
    <hyperlink ref="F1097" r:id="rId134" xr:uid="{00000000-0004-0000-0100-000085000000}"/>
    <hyperlink ref="F1100" r:id="rId135" xr:uid="{00000000-0004-0000-0100-000086000000}"/>
    <hyperlink ref="F1105" r:id="rId136" xr:uid="{00000000-0004-0000-0100-000087000000}"/>
    <hyperlink ref="F1109" r:id="rId137" xr:uid="{00000000-0004-0000-0100-000088000000}"/>
    <hyperlink ref="F1113" r:id="rId138" xr:uid="{00000000-0004-0000-0100-000089000000}"/>
    <hyperlink ref="F1117" r:id="rId139" xr:uid="{00000000-0004-0000-0100-00008A000000}"/>
    <hyperlink ref="F1121" r:id="rId140" xr:uid="{00000000-0004-0000-0100-00008B000000}"/>
    <hyperlink ref="F1125" r:id="rId141" xr:uid="{00000000-0004-0000-0100-00008C000000}"/>
    <hyperlink ref="F1129" r:id="rId142" xr:uid="{00000000-0004-0000-0100-00008D000000}"/>
    <hyperlink ref="F1133" r:id="rId143" xr:uid="{00000000-0004-0000-0100-00008E000000}"/>
    <hyperlink ref="F1137" r:id="rId144" xr:uid="{00000000-0004-0000-0100-00008F000000}"/>
    <hyperlink ref="F1139" r:id="rId145" xr:uid="{00000000-0004-0000-0100-000090000000}"/>
    <hyperlink ref="F1142" r:id="rId146" xr:uid="{00000000-0004-0000-0100-000091000000}"/>
    <hyperlink ref="F1151" r:id="rId147" xr:uid="{00000000-0004-0000-0100-000092000000}"/>
    <hyperlink ref="F1155" r:id="rId148" xr:uid="{00000000-0004-0000-0100-000093000000}"/>
    <hyperlink ref="F1161" r:id="rId149" xr:uid="{00000000-0004-0000-0100-000094000000}"/>
    <hyperlink ref="F1184" r:id="rId150" xr:uid="{00000000-0004-0000-0100-000095000000}"/>
    <hyperlink ref="F1187" r:id="rId151" xr:uid="{00000000-0004-0000-0100-000096000000}"/>
    <hyperlink ref="F1215" r:id="rId152" xr:uid="{00000000-0004-0000-0100-000097000000}"/>
    <hyperlink ref="F1231" r:id="rId153" xr:uid="{00000000-0004-0000-0100-000098000000}"/>
    <hyperlink ref="F1234" r:id="rId154" xr:uid="{00000000-0004-0000-0100-000099000000}"/>
    <hyperlink ref="F1238" r:id="rId155" xr:uid="{00000000-0004-0000-0100-00009A000000}"/>
    <hyperlink ref="F1242" r:id="rId156" xr:uid="{00000000-0004-0000-0100-00009B000000}"/>
    <hyperlink ref="F1245" r:id="rId157" xr:uid="{00000000-0004-0000-0100-00009C000000}"/>
    <hyperlink ref="F1248" r:id="rId158" xr:uid="{00000000-0004-0000-0100-00009D000000}"/>
    <hyperlink ref="F1251" r:id="rId159" xr:uid="{00000000-0004-0000-0100-00009E000000}"/>
    <hyperlink ref="F1254" r:id="rId160" xr:uid="{00000000-0004-0000-0100-00009F000000}"/>
    <hyperlink ref="F1257" r:id="rId161" xr:uid="{00000000-0004-0000-0100-0000A0000000}"/>
    <hyperlink ref="F1267" r:id="rId162" xr:uid="{00000000-0004-0000-0100-0000A1000000}"/>
    <hyperlink ref="F1270" r:id="rId163" xr:uid="{00000000-0004-0000-0100-0000A2000000}"/>
    <hyperlink ref="F1280" r:id="rId164" xr:uid="{00000000-0004-0000-0100-0000A3000000}"/>
    <hyperlink ref="F1282" r:id="rId165" xr:uid="{00000000-0004-0000-0100-0000A4000000}"/>
    <hyperlink ref="F1284" r:id="rId166" xr:uid="{00000000-0004-0000-0100-0000A5000000}"/>
    <hyperlink ref="F1287" r:id="rId167" xr:uid="{00000000-0004-0000-0100-0000A6000000}"/>
    <hyperlink ref="F1297" r:id="rId168" xr:uid="{00000000-0004-0000-0100-0000A7000000}"/>
    <hyperlink ref="F1309" r:id="rId169" xr:uid="{00000000-0004-0000-0100-0000A8000000}"/>
    <hyperlink ref="F1312" r:id="rId170" xr:uid="{00000000-0004-0000-0100-0000A9000000}"/>
    <hyperlink ref="F1318" r:id="rId171" xr:uid="{00000000-0004-0000-0100-0000AA000000}"/>
    <hyperlink ref="F1323" r:id="rId172" xr:uid="{00000000-0004-0000-0100-0000AB000000}"/>
    <hyperlink ref="F1382" r:id="rId173" xr:uid="{00000000-0004-0000-0100-0000AC000000}"/>
    <hyperlink ref="F1548" r:id="rId174" xr:uid="{00000000-0004-0000-0100-0000AD000000}"/>
    <hyperlink ref="F1550" r:id="rId175" xr:uid="{00000000-0004-0000-0100-0000AE000000}"/>
    <hyperlink ref="F1552" r:id="rId176" xr:uid="{00000000-0004-0000-0100-0000AF000000}"/>
    <hyperlink ref="F1554" r:id="rId177" xr:uid="{00000000-0004-0000-0100-0000B0000000}"/>
    <hyperlink ref="F1556" r:id="rId178" xr:uid="{00000000-0004-0000-0100-0000B1000000}"/>
    <hyperlink ref="F1675" r:id="rId179" xr:uid="{00000000-0004-0000-0100-0000B2000000}"/>
    <hyperlink ref="F1898" r:id="rId180" xr:uid="{00000000-0004-0000-0100-0000B3000000}"/>
    <hyperlink ref="F1957" r:id="rId181" xr:uid="{00000000-0004-0000-0100-0000B4000000}"/>
    <hyperlink ref="F2125" r:id="rId182" xr:uid="{00000000-0004-0000-0100-0000B5000000}"/>
    <hyperlink ref="F2127" r:id="rId183" xr:uid="{00000000-0004-0000-0100-0000B6000000}"/>
    <hyperlink ref="F2129" r:id="rId184" xr:uid="{00000000-0004-0000-0100-0000B7000000}"/>
    <hyperlink ref="F2131" r:id="rId185" xr:uid="{00000000-0004-0000-0100-0000B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84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88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Rekonstrukce elektroinstalace objektu MŠ Hlubočepská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89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2164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31</v>
      </c>
      <c r="F21" s="35"/>
      <c r="G21" s="35"/>
      <c r="H21" s="35"/>
      <c r="I21" s="106" t="s">
        <v>27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33</v>
      </c>
      <c r="E23" s="35"/>
      <c r="F23" s="35"/>
      <c r="G23" s="35"/>
      <c r="H23" s="35"/>
      <c r="I23" s="106" t="s">
        <v>25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34</v>
      </c>
      <c r="F24" s="35"/>
      <c r="G24" s="35"/>
      <c r="H24" s="35"/>
      <c r="I24" s="106" t="s">
        <v>27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ROUND(J80,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ROUND((SUM(BE80:BE83)),  2)</f>
        <v>0</v>
      </c>
      <c r="G33" s="35"/>
      <c r="H33" s="35"/>
      <c r="I33" s="119">
        <v>0.21</v>
      </c>
      <c r="J33" s="118">
        <f>ROUND(((SUM(BE80:BE83))*I33),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ROUND((SUM(BF80:BF83)),  2)</f>
        <v>0</v>
      </c>
      <c r="G34" s="35"/>
      <c r="H34" s="35"/>
      <c r="I34" s="119">
        <v>0.12</v>
      </c>
      <c r="J34" s="118">
        <f>ROUND(((SUM(BF80:BF83))*I34),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ROUND((SUM(BG80:BG83)),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ROUND((SUM(BH80:BH83)),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ROUND((SUM(BI80:BI83)),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91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Rekonstrukce elektroinstalace objektu MŠ Hlubočepská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89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5" t="str">
        <f>E9</f>
        <v>529.2 - Stěhování nábytku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Hlubočepská 40/90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7"/>
      <c r="E54" s="37"/>
      <c r="F54" s="28" t="str">
        <f>E15</f>
        <v>Městská část Praha 5</v>
      </c>
      <c r="G54" s="37"/>
      <c r="H54" s="37"/>
      <c r="I54" s="30" t="s">
        <v>30</v>
      </c>
      <c r="J54" s="33" t="str">
        <f>E21</f>
        <v xml:space="preserve">Ing. Filip Nehonský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>Pavel Novotný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92</v>
      </c>
      <c r="D57" s="132"/>
      <c r="E57" s="132"/>
      <c r="F57" s="132"/>
      <c r="G57" s="132"/>
      <c r="H57" s="132"/>
      <c r="I57" s="132"/>
      <c r="J57" s="133" t="s">
        <v>93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J80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94</v>
      </c>
    </row>
    <row r="60" spans="1:47" s="9" customFormat="1" ht="24.95" customHeight="1">
      <c r="B60" s="135"/>
      <c r="C60" s="136"/>
      <c r="D60" s="137" t="s">
        <v>2165</v>
      </c>
      <c r="E60" s="138"/>
      <c r="F60" s="138"/>
      <c r="G60" s="138"/>
      <c r="H60" s="138"/>
      <c r="I60" s="138"/>
      <c r="J60" s="139">
        <f>J81</f>
        <v>0</v>
      </c>
      <c r="K60" s="136"/>
      <c r="L60" s="140"/>
    </row>
    <row r="61" spans="1:47" s="2" customFormat="1" ht="21.7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0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6.95" customHeight="1">
      <c r="A62" s="35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6" spans="1:63" s="2" customFormat="1" ht="6.95" customHeight="1">
      <c r="A66" s="35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3" s="2" customFormat="1" ht="24.95" customHeight="1">
      <c r="A67" s="35"/>
      <c r="B67" s="36"/>
      <c r="C67" s="24" t="s">
        <v>121</v>
      </c>
      <c r="D67" s="37"/>
      <c r="E67" s="37"/>
      <c r="F67" s="37"/>
      <c r="G67" s="37"/>
      <c r="H67" s="37"/>
      <c r="I67" s="37"/>
      <c r="J67" s="37"/>
      <c r="K67" s="37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3" s="2" customFormat="1" ht="6.9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12" customHeight="1">
      <c r="A69" s="35"/>
      <c r="B69" s="36"/>
      <c r="C69" s="30" t="s">
        <v>16</v>
      </c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16.5" customHeight="1">
      <c r="A70" s="35"/>
      <c r="B70" s="36"/>
      <c r="C70" s="37"/>
      <c r="D70" s="37"/>
      <c r="E70" s="373" t="str">
        <f>E7</f>
        <v>Rekonstrukce elektroinstalace objektu MŠ Hlubočepská</v>
      </c>
      <c r="F70" s="374"/>
      <c r="G70" s="374"/>
      <c r="H70" s="374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12" customHeight="1">
      <c r="A71" s="35"/>
      <c r="B71" s="36"/>
      <c r="C71" s="30" t="s">
        <v>89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16.5" customHeight="1">
      <c r="A72" s="35"/>
      <c r="B72" s="36"/>
      <c r="C72" s="37"/>
      <c r="D72" s="37"/>
      <c r="E72" s="345" t="str">
        <f>E9</f>
        <v>529.2 - Stěhování nábytku</v>
      </c>
      <c r="F72" s="375"/>
      <c r="G72" s="375"/>
      <c r="H72" s="375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3" s="2" customFormat="1" ht="12" customHeight="1">
      <c r="A74" s="35"/>
      <c r="B74" s="36"/>
      <c r="C74" s="30" t="s">
        <v>21</v>
      </c>
      <c r="D74" s="37"/>
      <c r="E74" s="37"/>
      <c r="F74" s="28" t="str">
        <f>F12</f>
        <v>Hlubočepská 40/90</v>
      </c>
      <c r="G74" s="37"/>
      <c r="H74" s="37"/>
      <c r="I74" s="30" t="s">
        <v>23</v>
      </c>
      <c r="J74" s="60" t="str">
        <f>IF(J12="","",J12)</f>
        <v>Vyplň údaj</v>
      </c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3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3" s="2" customFormat="1" ht="15.2" customHeight="1">
      <c r="A76" s="35"/>
      <c r="B76" s="36"/>
      <c r="C76" s="30" t="s">
        <v>24</v>
      </c>
      <c r="D76" s="37"/>
      <c r="E76" s="37"/>
      <c r="F76" s="28" t="str">
        <f>E15</f>
        <v>Městská část Praha 5</v>
      </c>
      <c r="G76" s="37"/>
      <c r="H76" s="37"/>
      <c r="I76" s="30" t="s">
        <v>30</v>
      </c>
      <c r="J76" s="33" t="str">
        <f>E21</f>
        <v xml:space="preserve">Ing. Filip Nehonský </v>
      </c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3" s="2" customFormat="1" ht="15.2" customHeight="1">
      <c r="A77" s="35"/>
      <c r="B77" s="36"/>
      <c r="C77" s="30" t="s">
        <v>28</v>
      </c>
      <c r="D77" s="37"/>
      <c r="E77" s="37"/>
      <c r="F77" s="28" t="str">
        <f>IF(E18="","",E18)</f>
        <v>Vyplň údaj</v>
      </c>
      <c r="G77" s="37"/>
      <c r="H77" s="37"/>
      <c r="I77" s="30" t="s">
        <v>33</v>
      </c>
      <c r="J77" s="33" t="str">
        <f>E24</f>
        <v>Pavel Novotný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63" s="2" customFormat="1" ht="10.3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63" s="11" customFormat="1" ht="29.25" customHeight="1">
      <c r="A79" s="147"/>
      <c r="B79" s="148"/>
      <c r="C79" s="149" t="s">
        <v>122</v>
      </c>
      <c r="D79" s="150" t="s">
        <v>56</v>
      </c>
      <c r="E79" s="150" t="s">
        <v>52</v>
      </c>
      <c r="F79" s="150" t="s">
        <v>53</v>
      </c>
      <c r="G79" s="150" t="s">
        <v>123</v>
      </c>
      <c r="H79" s="150" t="s">
        <v>124</v>
      </c>
      <c r="I79" s="150" t="s">
        <v>125</v>
      </c>
      <c r="J79" s="151" t="s">
        <v>93</v>
      </c>
      <c r="K79" s="152" t="s">
        <v>126</v>
      </c>
      <c r="L79" s="153"/>
      <c r="M79" s="69" t="s">
        <v>19</v>
      </c>
      <c r="N79" s="70" t="s">
        <v>41</v>
      </c>
      <c r="O79" s="70" t="s">
        <v>127</v>
      </c>
      <c r="P79" s="70" t="s">
        <v>128</v>
      </c>
      <c r="Q79" s="70" t="s">
        <v>129</v>
      </c>
      <c r="R79" s="70" t="s">
        <v>130</v>
      </c>
      <c r="S79" s="70" t="s">
        <v>131</v>
      </c>
      <c r="T79" s="71" t="s">
        <v>132</v>
      </c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</row>
    <row r="80" spans="1:63" s="2" customFormat="1" ht="22.9" customHeight="1">
      <c r="A80" s="35"/>
      <c r="B80" s="36"/>
      <c r="C80" s="76" t="s">
        <v>133</v>
      </c>
      <c r="D80" s="37"/>
      <c r="E80" s="37"/>
      <c r="F80" s="37"/>
      <c r="G80" s="37"/>
      <c r="H80" s="37"/>
      <c r="I80" s="37"/>
      <c r="J80" s="154">
        <f>BK80</f>
        <v>0</v>
      </c>
      <c r="K80" s="37"/>
      <c r="L80" s="40"/>
      <c r="M80" s="72"/>
      <c r="N80" s="155"/>
      <c r="O80" s="73"/>
      <c r="P80" s="156">
        <f>P81</f>
        <v>0</v>
      </c>
      <c r="Q80" s="73"/>
      <c r="R80" s="156">
        <f>R81</f>
        <v>0</v>
      </c>
      <c r="S80" s="73"/>
      <c r="T80" s="157">
        <f>T81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70</v>
      </c>
      <c r="AU80" s="18" t="s">
        <v>94</v>
      </c>
      <c r="BK80" s="158">
        <f>BK81</f>
        <v>0</v>
      </c>
    </row>
    <row r="81" spans="1:65" s="12" customFormat="1" ht="25.9" customHeight="1">
      <c r="B81" s="159"/>
      <c r="C81" s="160"/>
      <c r="D81" s="161" t="s">
        <v>70</v>
      </c>
      <c r="E81" s="162" t="s">
        <v>2166</v>
      </c>
      <c r="F81" s="162" t="s">
        <v>2167</v>
      </c>
      <c r="G81" s="160"/>
      <c r="H81" s="160"/>
      <c r="I81" s="163"/>
      <c r="J81" s="164">
        <f>BK81</f>
        <v>0</v>
      </c>
      <c r="K81" s="160"/>
      <c r="L81" s="165"/>
      <c r="M81" s="166"/>
      <c r="N81" s="167"/>
      <c r="O81" s="167"/>
      <c r="P81" s="168">
        <f>SUM(P82:P83)</f>
        <v>0</v>
      </c>
      <c r="Q81" s="167"/>
      <c r="R81" s="168">
        <f>SUM(R82:R83)</f>
        <v>0</v>
      </c>
      <c r="S81" s="167"/>
      <c r="T81" s="169">
        <f>SUM(T82:T83)</f>
        <v>0</v>
      </c>
      <c r="AR81" s="170" t="s">
        <v>79</v>
      </c>
      <c r="AT81" s="171" t="s">
        <v>70</v>
      </c>
      <c r="AU81" s="171" t="s">
        <v>71</v>
      </c>
      <c r="AY81" s="170" t="s">
        <v>136</v>
      </c>
      <c r="BK81" s="172">
        <f>SUM(BK82:BK83)</f>
        <v>0</v>
      </c>
    </row>
    <row r="82" spans="1:65" s="2" customFormat="1" ht="24.2" customHeight="1">
      <c r="A82" s="35"/>
      <c r="B82" s="36"/>
      <c r="C82" s="175" t="s">
        <v>79</v>
      </c>
      <c r="D82" s="175" t="s">
        <v>138</v>
      </c>
      <c r="E82" s="176" t="s">
        <v>2168</v>
      </c>
      <c r="F82" s="177" t="s">
        <v>2169</v>
      </c>
      <c r="G82" s="178" t="s">
        <v>1013</v>
      </c>
      <c r="H82" s="179">
        <v>1</v>
      </c>
      <c r="I82" s="180"/>
      <c r="J82" s="181">
        <f>ROUND(I82*H82,2)</f>
        <v>0</v>
      </c>
      <c r="K82" s="182"/>
      <c r="L82" s="40"/>
      <c r="M82" s="183" t="s">
        <v>19</v>
      </c>
      <c r="N82" s="184" t="s">
        <v>42</v>
      </c>
      <c r="O82" s="65"/>
      <c r="P82" s="185">
        <f>O82*H82</f>
        <v>0</v>
      </c>
      <c r="Q82" s="185">
        <v>0</v>
      </c>
      <c r="R82" s="185">
        <f>Q82*H82</f>
        <v>0</v>
      </c>
      <c r="S82" s="185">
        <v>0</v>
      </c>
      <c r="T82" s="186">
        <f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87" t="s">
        <v>2170</v>
      </c>
      <c r="AT82" s="187" t="s">
        <v>138</v>
      </c>
      <c r="AU82" s="187" t="s">
        <v>79</v>
      </c>
      <c r="AY82" s="18" t="s">
        <v>136</v>
      </c>
      <c r="BE82" s="188">
        <f>IF(N82="základní",J82,0)</f>
        <v>0</v>
      </c>
      <c r="BF82" s="188">
        <f>IF(N82="snížená",J82,0)</f>
        <v>0</v>
      </c>
      <c r="BG82" s="188">
        <f>IF(N82="zákl. přenesená",J82,0)</f>
        <v>0</v>
      </c>
      <c r="BH82" s="188">
        <f>IF(N82="sníž. přenesená",J82,0)</f>
        <v>0</v>
      </c>
      <c r="BI82" s="188">
        <f>IF(N82="nulová",J82,0)</f>
        <v>0</v>
      </c>
      <c r="BJ82" s="18" t="s">
        <v>79</v>
      </c>
      <c r="BK82" s="188">
        <f>ROUND(I82*H82,2)</f>
        <v>0</v>
      </c>
      <c r="BL82" s="18" t="s">
        <v>2170</v>
      </c>
      <c r="BM82" s="187" t="s">
        <v>2171</v>
      </c>
    </row>
    <row r="83" spans="1:65" s="2" customFormat="1" ht="16.5" customHeight="1">
      <c r="A83" s="35"/>
      <c r="B83" s="36"/>
      <c r="C83" s="175" t="s">
        <v>81</v>
      </c>
      <c r="D83" s="175" t="s">
        <v>138</v>
      </c>
      <c r="E83" s="176" t="s">
        <v>2172</v>
      </c>
      <c r="F83" s="177" t="s">
        <v>2173</v>
      </c>
      <c r="G83" s="178" t="s">
        <v>1013</v>
      </c>
      <c r="H83" s="179">
        <v>1</v>
      </c>
      <c r="I83" s="180"/>
      <c r="J83" s="181">
        <f>ROUND(I83*H83,2)</f>
        <v>0</v>
      </c>
      <c r="K83" s="182"/>
      <c r="L83" s="40"/>
      <c r="M83" s="231" t="s">
        <v>19</v>
      </c>
      <c r="N83" s="232" t="s">
        <v>42</v>
      </c>
      <c r="O83" s="233"/>
      <c r="P83" s="234">
        <f>O83*H83</f>
        <v>0</v>
      </c>
      <c r="Q83" s="234">
        <v>0</v>
      </c>
      <c r="R83" s="234">
        <f>Q83*H83</f>
        <v>0</v>
      </c>
      <c r="S83" s="234">
        <v>0</v>
      </c>
      <c r="T83" s="235">
        <f>S83*H83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R83" s="187" t="s">
        <v>2170</v>
      </c>
      <c r="AT83" s="187" t="s">
        <v>138</v>
      </c>
      <c r="AU83" s="187" t="s">
        <v>79</v>
      </c>
      <c r="AY83" s="18" t="s">
        <v>136</v>
      </c>
      <c r="BE83" s="188">
        <f>IF(N83="základní",J83,0)</f>
        <v>0</v>
      </c>
      <c r="BF83" s="188">
        <f>IF(N83="snížená",J83,0)</f>
        <v>0</v>
      </c>
      <c r="BG83" s="188">
        <f>IF(N83="zákl. přenesená",J83,0)</f>
        <v>0</v>
      </c>
      <c r="BH83" s="188">
        <f>IF(N83="sníž. přenesená",J83,0)</f>
        <v>0</v>
      </c>
      <c r="BI83" s="188">
        <f>IF(N83="nulová",J83,0)</f>
        <v>0</v>
      </c>
      <c r="BJ83" s="18" t="s">
        <v>79</v>
      </c>
      <c r="BK83" s="188">
        <f>ROUND(I83*H83,2)</f>
        <v>0</v>
      </c>
      <c r="BL83" s="18" t="s">
        <v>2170</v>
      </c>
      <c r="BM83" s="187" t="s">
        <v>2174</v>
      </c>
    </row>
    <row r="84" spans="1:65" s="2" customFormat="1" ht="6.95" customHeight="1">
      <c r="A84" s="35"/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0"/>
      <c r="M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</sheetData>
  <sheetProtection algorithmName="SHA-512" hashValue="nNgwNGx0KIKBumCLb+2rTL7DNot7OITAYOPTPPoiT0+tF+cDaPbo+w+YEr/H1Drv8T1KV6Smvid+IWUjrtmc2g==" saltValue="CqCIncY6WDZf3+iDnzIpPuQvxxr5/+tmEfn4CHS38PBvSOxhvIi6c1mE/FIzVCeCJ2DhkdIU8kJ0T/ZsnDoL2Q==" spinCount="100000" sheet="1" objects="1" scenarios="1" formatColumns="0" formatRows="0" autoFilter="0"/>
  <autoFilter ref="C79:K83" xr:uid="{00000000-0009-0000-0000-000002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87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88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Rekonstrukce elektroinstalace objektu MŠ Hlubočepská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89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2175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31</v>
      </c>
      <c r="F21" s="35"/>
      <c r="G21" s="35"/>
      <c r="H21" s="35"/>
      <c r="I21" s="106" t="s">
        <v>27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33</v>
      </c>
      <c r="E23" s="35"/>
      <c r="F23" s="35"/>
      <c r="G23" s="35"/>
      <c r="H23" s="35"/>
      <c r="I23" s="106" t="s">
        <v>25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34</v>
      </c>
      <c r="F24" s="35"/>
      <c r="G24" s="35"/>
      <c r="H24" s="35"/>
      <c r="I24" s="106" t="s">
        <v>27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ROUND(J85,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ROUND((SUM(BE85:BE101)),  2)</f>
        <v>0</v>
      </c>
      <c r="G33" s="35"/>
      <c r="H33" s="35"/>
      <c r="I33" s="119">
        <v>0.21</v>
      </c>
      <c r="J33" s="118">
        <f>ROUND(((SUM(BE85:BE101))*I33),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ROUND((SUM(BF85:BF101)),  2)</f>
        <v>0</v>
      </c>
      <c r="G34" s="35"/>
      <c r="H34" s="35"/>
      <c r="I34" s="119">
        <v>0.12</v>
      </c>
      <c r="J34" s="118">
        <f>ROUND(((SUM(BF85:BF101))*I34),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ROUND((SUM(BG85:BG101)),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ROUND((SUM(BH85:BH101)),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ROUND((SUM(BI85:BI101)),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91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Rekonstrukce elektroinstalace objektu MŠ Hlubočepská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89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5" t="str">
        <f>E9</f>
        <v>529.3 - Vedlejší rozpočtové náklady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Hlubočepská 40/90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7"/>
      <c r="E54" s="37"/>
      <c r="F54" s="28" t="str">
        <f>E15</f>
        <v>Městská část Praha 5</v>
      </c>
      <c r="G54" s="37"/>
      <c r="H54" s="37"/>
      <c r="I54" s="30" t="s">
        <v>30</v>
      </c>
      <c r="J54" s="33" t="str">
        <f>E21</f>
        <v xml:space="preserve">Ing. Filip Nehonský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>Pavel Novotný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92</v>
      </c>
      <c r="D57" s="132"/>
      <c r="E57" s="132"/>
      <c r="F57" s="132"/>
      <c r="G57" s="132"/>
      <c r="H57" s="132"/>
      <c r="I57" s="132"/>
      <c r="J57" s="133" t="s">
        <v>93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J85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94</v>
      </c>
    </row>
    <row r="60" spans="1:47" s="9" customFormat="1" ht="24.95" customHeight="1">
      <c r="B60" s="135"/>
      <c r="C60" s="136"/>
      <c r="D60" s="137" t="s">
        <v>2176</v>
      </c>
      <c r="E60" s="138"/>
      <c r="F60" s="138"/>
      <c r="G60" s="138"/>
      <c r="H60" s="138"/>
      <c r="I60" s="138"/>
      <c r="J60" s="139">
        <f>J86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2177</v>
      </c>
      <c r="E61" s="144"/>
      <c r="F61" s="144"/>
      <c r="G61" s="144"/>
      <c r="H61" s="144"/>
      <c r="I61" s="144"/>
      <c r="J61" s="145">
        <f>J87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2178</v>
      </c>
      <c r="E62" s="144"/>
      <c r="F62" s="144"/>
      <c r="G62" s="144"/>
      <c r="H62" s="144"/>
      <c r="I62" s="144"/>
      <c r="J62" s="145">
        <f>J90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2179</v>
      </c>
      <c r="E63" s="144"/>
      <c r="F63" s="144"/>
      <c r="G63" s="144"/>
      <c r="H63" s="144"/>
      <c r="I63" s="144"/>
      <c r="J63" s="145">
        <f>J93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2180</v>
      </c>
      <c r="E64" s="144"/>
      <c r="F64" s="144"/>
      <c r="G64" s="144"/>
      <c r="H64" s="144"/>
      <c r="I64" s="144"/>
      <c r="J64" s="145">
        <f>J96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2181</v>
      </c>
      <c r="E65" s="144"/>
      <c r="F65" s="144"/>
      <c r="G65" s="144"/>
      <c r="H65" s="144"/>
      <c r="I65" s="144"/>
      <c r="J65" s="145">
        <f>J99</f>
        <v>0</v>
      </c>
      <c r="K65" s="142"/>
      <c r="L65" s="146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121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73" t="str">
        <f>E7</f>
        <v>Rekonstrukce elektroinstalace objektu MŠ Hlubočepská</v>
      </c>
      <c r="F75" s="374"/>
      <c r="G75" s="374"/>
      <c r="H75" s="374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89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45" t="str">
        <f>E9</f>
        <v>529.3 - Vedlejší rozpočtové náklady</v>
      </c>
      <c r="F77" s="375"/>
      <c r="G77" s="375"/>
      <c r="H77" s="375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7"/>
      <c r="E79" s="37"/>
      <c r="F79" s="28" t="str">
        <f>F12</f>
        <v>Hlubočepská 40/90</v>
      </c>
      <c r="G79" s="37"/>
      <c r="H79" s="37"/>
      <c r="I79" s="30" t="s">
        <v>23</v>
      </c>
      <c r="J79" s="60" t="str">
        <f>IF(J12="","",J12)</f>
        <v>Vyplň údaj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24</v>
      </c>
      <c r="D81" s="37"/>
      <c r="E81" s="37"/>
      <c r="F81" s="28" t="str">
        <f>E15</f>
        <v>Městská část Praha 5</v>
      </c>
      <c r="G81" s="37"/>
      <c r="H81" s="37"/>
      <c r="I81" s="30" t="s">
        <v>30</v>
      </c>
      <c r="J81" s="33" t="str">
        <f>E21</f>
        <v xml:space="preserve">Ing. Filip Nehonský 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28</v>
      </c>
      <c r="D82" s="37"/>
      <c r="E82" s="37"/>
      <c r="F82" s="28" t="str">
        <f>IF(E18="","",E18)</f>
        <v>Vyplň údaj</v>
      </c>
      <c r="G82" s="37"/>
      <c r="H82" s="37"/>
      <c r="I82" s="30" t="s">
        <v>33</v>
      </c>
      <c r="J82" s="33" t="str">
        <f>E24</f>
        <v>Pavel Novotný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7"/>
      <c r="B84" s="148"/>
      <c r="C84" s="149" t="s">
        <v>122</v>
      </c>
      <c r="D84" s="150" t="s">
        <v>56</v>
      </c>
      <c r="E84" s="150" t="s">
        <v>52</v>
      </c>
      <c r="F84" s="150" t="s">
        <v>53</v>
      </c>
      <c r="G84" s="150" t="s">
        <v>123</v>
      </c>
      <c r="H84" s="150" t="s">
        <v>124</v>
      </c>
      <c r="I84" s="150" t="s">
        <v>125</v>
      </c>
      <c r="J84" s="151" t="s">
        <v>93</v>
      </c>
      <c r="K84" s="152" t="s">
        <v>126</v>
      </c>
      <c r="L84" s="153"/>
      <c r="M84" s="69" t="s">
        <v>19</v>
      </c>
      <c r="N84" s="70" t="s">
        <v>41</v>
      </c>
      <c r="O84" s="70" t="s">
        <v>127</v>
      </c>
      <c r="P84" s="70" t="s">
        <v>128</v>
      </c>
      <c r="Q84" s="70" t="s">
        <v>129</v>
      </c>
      <c r="R84" s="70" t="s">
        <v>130</v>
      </c>
      <c r="S84" s="70" t="s">
        <v>131</v>
      </c>
      <c r="T84" s="71" t="s">
        <v>132</v>
      </c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65" s="2" customFormat="1" ht="22.9" customHeight="1">
      <c r="A85" s="35"/>
      <c r="B85" s="36"/>
      <c r="C85" s="76" t="s">
        <v>133</v>
      </c>
      <c r="D85" s="37"/>
      <c r="E85" s="37"/>
      <c r="F85" s="37"/>
      <c r="G85" s="37"/>
      <c r="H85" s="37"/>
      <c r="I85" s="37"/>
      <c r="J85" s="154">
        <f>BK85</f>
        <v>0</v>
      </c>
      <c r="K85" s="37"/>
      <c r="L85" s="40"/>
      <c r="M85" s="72"/>
      <c r="N85" s="155"/>
      <c r="O85" s="73"/>
      <c r="P85" s="156">
        <f>P86</f>
        <v>0</v>
      </c>
      <c r="Q85" s="73"/>
      <c r="R85" s="156">
        <f>R86</f>
        <v>0</v>
      </c>
      <c r="S85" s="73"/>
      <c r="T85" s="157">
        <f>T86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70</v>
      </c>
      <c r="AU85" s="18" t="s">
        <v>94</v>
      </c>
      <c r="BK85" s="158">
        <f>BK86</f>
        <v>0</v>
      </c>
    </row>
    <row r="86" spans="1:65" s="12" customFormat="1" ht="25.9" customHeight="1">
      <c r="B86" s="159"/>
      <c r="C86" s="160"/>
      <c r="D86" s="161" t="s">
        <v>70</v>
      </c>
      <c r="E86" s="162" t="s">
        <v>2182</v>
      </c>
      <c r="F86" s="162" t="s">
        <v>86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P87+P90+P93+P96+P99</f>
        <v>0</v>
      </c>
      <c r="Q86" s="167"/>
      <c r="R86" s="168">
        <f>R87+R90+R93+R96+R99</f>
        <v>0</v>
      </c>
      <c r="S86" s="167"/>
      <c r="T86" s="169">
        <f>T87+T90+T93+T96+T99</f>
        <v>0</v>
      </c>
      <c r="AR86" s="170" t="s">
        <v>164</v>
      </c>
      <c r="AT86" s="171" t="s">
        <v>70</v>
      </c>
      <c r="AU86" s="171" t="s">
        <v>71</v>
      </c>
      <c r="AY86" s="170" t="s">
        <v>136</v>
      </c>
      <c r="BK86" s="172">
        <f>BK87+BK90+BK93+BK96+BK99</f>
        <v>0</v>
      </c>
    </row>
    <row r="87" spans="1:65" s="12" customFormat="1" ht="22.9" customHeight="1">
      <c r="B87" s="159"/>
      <c r="C87" s="160"/>
      <c r="D87" s="161" t="s">
        <v>70</v>
      </c>
      <c r="E87" s="173" t="s">
        <v>2183</v>
      </c>
      <c r="F87" s="173" t="s">
        <v>2184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SUM(P88:P89)</f>
        <v>0</v>
      </c>
      <c r="Q87" s="167"/>
      <c r="R87" s="168">
        <f>SUM(R88:R89)</f>
        <v>0</v>
      </c>
      <c r="S87" s="167"/>
      <c r="T87" s="169">
        <f>SUM(T88:T89)</f>
        <v>0</v>
      </c>
      <c r="AR87" s="170" t="s">
        <v>164</v>
      </c>
      <c r="AT87" s="171" t="s">
        <v>70</v>
      </c>
      <c r="AU87" s="171" t="s">
        <v>79</v>
      </c>
      <c r="AY87" s="170" t="s">
        <v>136</v>
      </c>
      <c r="BK87" s="172">
        <f>SUM(BK88:BK89)</f>
        <v>0</v>
      </c>
    </row>
    <row r="88" spans="1:65" s="2" customFormat="1" ht="16.5" customHeight="1">
      <c r="A88" s="35"/>
      <c r="B88" s="36"/>
      <c r="C88" s="175" t="s">
        <v>79</v>
      </c>
      <c r="D88" s="175" t="s">
        <v>138</v>
      </c>
      <c r="E88" s="176" t="s">
        <v>2185</v>
      </c>
      <c r="F88" s="177" t="s">
        <v>2186</v>
      </c>
      <c r="G88" s="178" t="s">
        <v>1013</v>
      </c>
      <c r="H88" s="179">
        <v>1</v>
      </c>
      <c r="I88" s="180"/>
      <c r="J88" s="181">
        <f>ROUND(I88*H88,2)</f>
        <v>0</v>
      </c>
      <c r="K88" s="182"/>
      <c r="L88" s="40"/>
      <c r="M88" s="183" t="s">
        <v>19</v>
      </c>
      <c r="N88" s="184" t="s">
        <v>42</v>
      </c>
      <c r="O88" s="65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7" t="s">
        <v>2187</v>
      </c>
      <c r="AT88" s="187" t="s">
        <v>138</v>
      </c>
      <c r="AU88" s="187" t="s">
        <v>81</v>
      </c>
      <c r="AY88" s="18" t="s">
        <v>136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8" t="s">
        <v>79</v>
      </c>
      <c r="BK88" s="188">
        <f>ROUND(I88*H88,2)</f>
        <v>0</v>
      </c>
      <c r="BL88" s="18" t="s">
        <v>2187</v>
      </c>
      <c r="BM88" s="187" t="s">
        <v>2188</v>
      </c>
    </row>
    <row r="89" spans="1:65" s="2" customFormat="1" ht="11.25">
      <c r="A89" s="35"/>
      <c r="B89" s="36"/>
      <c r="C89" s="37"/>
      <c r="D89" s="189" t="s">
        <v>144</v>
      </c>
      <c r="E89" s="37"/>
      <c r="F89" s="190" t="s">
        <v>2189</v>
      </c>
      <c r="G89" s="37"/>
      <c r="H89" s="37"/>
      <c r="I89" s="191"/>
      <c r="J89" s="37"/>
      <c r="K89" s="37"/>
      <c r="L89" s="40"/>
      <c r="M89" s="192"/>
      <c r="N89" s="193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144</v>
      </c>
      <c r="AU89" s="18" t="s">
        <v>81</v>
      </c>
    </row>
    <row r="90" spans="1:65" s="12" customFormat="1" ht="22.9" customHeight="1">
      <c r="B90" s="159"/>
      <c r="C90" s="160"/>
      <c r="D90" s="161" t="s">
        <v>70</v>
      </c>
      <c r="E90" s="173" t="s">
        <v>2190</v>
      </c>
      <c r="F90" s="173" t="s">
        <v>2191</v>
      </c>
      <c r="G90" s="160"/>
      <c r="H90" s="160"/>
      <c r="I90" s="163"/>
      <c r="J90" s="174">
        <f>BK90</f>
        <v>0</v>
      </c>
      <c r="K90" s="160"/>
      <c r="L90" s="165"/>
      <c r="M90" s="166"/>
      <c r="N90" s="167"/>
      <c r="O90" s="167"/>
      <c r="P90" s="168">
        <f>SUM(P91:P92)</f>
        <v>0</v>
      </c>
      <c r="Q90" s="167"/>
      <c r="R90" s="168">
        <f>SUM(R91:R92)</f>
        <v>0</v>
      </c>
      <c r="S90" s="167"/>
      <c r="T90" s="169">
        <f>SUM(T91:T92)</f>
        <v>0</v>
      </c>
      <c r="AR90" s="170" t="s">
        <v>164</v>
      </c>
      <c r="AT90" s="171" t="s">
        <v>70</v>
      </c>
      <c r="AU90" s="171" t="s">
        <v>79</v>
      </c>
      <c r="AY90" s="170" t="s">
        <v>136</v>
      </c>
      <c r="BK90" s="172">
        <f>SUM(BK91:BK92)</f>
        <v>0</v>
      </c>
    </row>
    <row r="91" spans="1:65" s="2" customFormat="1" ht="16.5" customHeight="1">
      <c r="A91" s="35"/>
      <c r="B91" s="36"/>
      <c r="C91" s="175" t="s">
        <v>81</v>
      </c>
      <c r="D91" s="175" t="s">
        <v>138</v>
      </c>
      <c r="E91" s="176" t="s">
        <v>2192</v>
      </c>
      <c r="F91" s="177" t="s">
        <v>2191</v>
      </c>
      <c r="G91" s="178" t="s">
        <v>1013</v>
      </c>
      <c r="H91" s="179">
        <v>1</v>
      </c>
      <c r="I91" s="180"/>
      <c r="J91" s="181">
        <f>ROUND(I91*H91,2)</f>
        <v>0</v>
      </c>
      <c r="K91" s="182"/>
      <c r="L91" s="40"/>
      <c r="M91" s="183" t="s">
        <v>19</v>
      </c>
      <c r="N91" s="184" t="s">
        <v>42</v>
      </c>
      <c r="O91" s="65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7" t="s">
        <v>2187</v>
      </c>
      <c r="AT91" s="187" t="s">
        <v>138</v>
      </c>
      <c r="AU91" s="187" t="s">
        <v>81</v>
      </c>
      <c r="AY91" s="18" t="s">
        <v>136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8" t="s">
        <v>79</v>
      </c>
      <c r="BK91" s="188">
        <f>ROUND(I91*H91,2)</f>
        <v>0</v>
      </c>
      <c r="BL91" s="18" t="s">
        <v>2187</v>
      </c>
      <c r="BM91" s="187" t="s">
        <v>2193</v>
      </c>
    </row>
    <row r="92" spans="1:65" s="2" customFormat="1" ht="11.25">
      <c r="A92" s="35"/>
      <c r="B92" s="36"/>
      <c r="C92" s="37"/>
      <c r="D92" s="189" t="s">
        <v>144</v>
      </c>
      <c r="E92" s="37"/>
      <c r="F92" s="190" t="s">
        <v>2194</v>
      </c>
      <c r="G92" s="37"/>
      <c r="H92" s="37"/>
      <c r="I92" s="191"/>
      <c r="J92" s="37"/>
      <c r="K92" s="37"/>
      <c r="L92" s="40"/>
      <c r="M92" s="192"/>
      <c r="N92" s="193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144</v>
      </c>
      <c r="AU92" s="18" t="s">
        <v>81</v>
      </c>
    </row>
    <row r="93" spans="1:65" s="12" customFormat="1" ht="22.9" customHeight="1">
      <c r="B93" s="159"/>
      <c r="C93" s="160"/>
      <c r="D93" s="161" t="s">
        <v>70</v>
      </c>
      <c r="E93" s="173" t="s">
        <v>2195</v>
      </c>
      <c r="F93" s="173" t="s">
        <v>2196</v>
      </c>
      <c r="G93" s="160"/>
      <c r="H93" s="160"/>
      <c r="I93" s="163"/>
      <c r="J93" s="174">
        <f>BK93</f>
        <v>0</v>
      </c>
      <c r="K93" s="160"/>
      <c r="L93" s="165"/>
      <c r="M93" s="166"/>
      <c r="N93" s="167"/>
      <c r="O93" s="167"/>
      <c r="P93" s="168">
        <f>SUM(P94:P95)</f>
        <v>0</v>
      </c>
      <c r="Q93" s="167"/>
      <c r="R93" s="168">
        <f>SUM(R94:R95)</f>
        <v>0</v>
      </c>
      <c r="S93" s="167"/>
      <c r="T93" s="169">
        <f>SUM(T94:T95)</f>
        <v>0</v>
      </c>
      <c r="AR93" s="170" t="s">
        <v>164</v>
      </c>
      <c r="AT93" s="171" t="s">
        <v>70</v>
      </c>
      <c r="AU93" s="171" t="s">
        <v>79</v>
      </c>
      <c r="AY93" s="170" t="s">
        <v>136</v>
      </c>
      <c r="BK93" s="172">
        <f>SUM(BK94:BK95)</f>
        <v>0</v>
      </c>
    </row>
    <row r="94" spans="1:65" s="2" customFormat="1" ht="16.5" customHeight="1">
      <c r="A94" s="35"/>
      <c r="B94" s="36"/>
      <c r="C94" s="175" t="s">
        <v>151</v>
      </c>
      <c r="D94" s="175" t="s">
        <v>138</v>
      </c>
      <c r="E94" s="176" t="s">
        <v>2197</v>
      </c>
      <c r="F94" s="177" t="s">
        <v>2198</v>
      </c>
      <c r="G94" s="178" t="s">
        <v>1013</v>
      </c>
      <c r="H94" s="179">
        <v>1</v>
      </c>
      <c r="I94" s="180"/>
      <c r="J94" s="181">
        <f>ROUND(I94*H94,2)</f>
        <v>0</v>
      </c>
      <c r="K94" s="182"/>
      <c r="L94" s="40"/>
      <c r="M94" s="183" t="s">
        <v>19</v>
      </c>
      <c r="N94" s="184" t="s">
        <v>42</v>
      </c>
      <c r="O94" s="65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7" t="s">
        <v>2187</v>
      </c>
      <c r="AT94" s="187" t="s">
        <v>138</v>
      </c>
      <c r="AU94" s="187" t="s">
        <v>81</v>
      </c>
      <c r="AY94" s="18" t="s">
        <v>136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8" t="s">
        <v>79</v>
      </c>
      <c r="BK94" s="188">
        <f>ROUND(I94*H94,2)</f>
        <v>0</v>
      </c>
      <c r="BL94" s="18" t="s">
        <v>2187</v>
      </c>
      <c r="BM94" s="187" t="s">
        <v>2199</v>
      </c>
    </row>
    <row r="95" spans="1:65" s="2" customFormat="1" ht="11.25">
      <c r="A95" s="35"/>
      <c r="B95" s="36"/>
      <c r="C95" s="37"/>
      <c r="D95" s="189" t="s">
        <v>144</v>
      </c>
      <c r="E95" s="37"/>
      <c r="F95" s="190" t="s">
        <v>2200</v>
      </c>
      <c r="G95" s="37"/>
      <c r="H95" s="37"/>
      <c r="I95" s="191"/>
      <c r="J95" s="37"/>
      <c r="K95" s="37"/>
      <c r="L95" s="40"/>
      <c r="M95" s="192"/>
      <c r="N95" s="193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144</v>
      </c>
      <c r="AU95" s="18" t="s">
        <v>81</v>
      </c>
    </row>
    <row r="96" spans="1:65" s="12" customFormat="1" ht="22.9" customHeight="1">
      <c r="B96" s="159"/>
      <c r="C96" s="160"/>
      <c r="D96" s="161" t="s">
        <v>70</v>
      </c>
      <c r="E96" s="173" t="s">
        <v>2201</v>
      </c>
      <c r="F96" s="173" t="s">
        <v>2202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SUM(P97:P98)</f>
        <v>0</v>
      </c>
      <c r="Q96" s="167"/>
      <c r="R96" s="168">
        <f>SUM(R97:R98)</f>
        <v>0</v>
      </c>
      <c r="S96" s="167"/>
      <c r="T96" s="169">
        <f>SUM(T97:T98)</f>
        <v>0</v>
      </c>
      <c r="AR96" s="170" t="s">
        <v>164</v>
      </c>
      <c r="AT96" s="171" t="s">
        <v>70</v>
      </c>
      <c r="AU96" s="171" t="s">
        <v>79</v>
      </c>
      <c r="AY96" s="170" t="s">
        <v>136</v>
      </c>
      <c r="BK96" s="172">
        <f>SUM(BK97:BK98)</f>
        <v>0</v>
      </c>
    </row>
    <row r="97" spans="1:65" s="2" customFormat="1" ht="16.5" customHeight="1">
      <c r="A97" s="35"/>
      <c r="B97" s="36"/>
      <c r="C97" s="175" t="s">
        <v>142</v>
      </c>
      <c r="D97" s="175" t="s">
        <v>138</v>
      </c>
      <c r="E97" s="176" t="s">
        <v>2203</v>
      </c>
      <c r="F97" s="177" t="s">
        <v>2202</v>
      </c>
      <c r="G97" s="178" t="s">
        <v>1013</v>
      </c>
      <c r="H97" s="179">
        <v>1</v>
      </c>
      <c r="I97" s="180"/>
      <c r="J97" s="181">
        <f>ROUND(I97*H97,2)</f>
        <v>0</v>
      </c>
      <c r="K97" s="182"/>
      <c r="L97" s="40"/>
      <c r="M97" s="183" t="s">
        <v>19</v>
      </c>
      <c r="N97" s="184" t="s">
        <v>42</v>
      </c>
      <c r="O97" s="65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7" t="s">
        <v>2187</v>
      </c>
      <c r="AT97" s="187" t="s">
        <v>138</v>
      </c>
      <c r="AU97" s="187" t="s">
        <v>81</v>
      </c>
      <c r="AY97" s="18" t="s">
        <v>136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8" t="s">
        <v>79</v>
      </c>
      <c r="BK97" s="188">
        <f>ROUND(I97*H97,2)</f>
        <v>0</v>
      </c>
      <c r="BL97" s="18" t="s">
        <v>2187</v>
      </c>
      <c r="BM97" s="187" t="s">
        <v>2204</v>
      </c>
    </row>
    <row r="98" spans="1:65" s="2" customFormat="1" ht="11.25">
      <c r="A98" s="35"/>
      <c r="B98" s="36"/>
      <c r="C98" s="37"/>
      <c r="D98" s="189" t="s">
        <v>144</v>
      </c>
      <c r="E98" s="37"/>
      <c r="F98" s="190" t="s">
        <v>2205</v>
      </c>
      <c r="G98" s="37"/>
      <c r="H98" s="37"/>
      <c r="I98" s="191"/>
      <c r="J98" s="37"/>
      <c r="K98" s="37"/>
      <c r="L98" s="40"/>
      <c r="M98" s="192"/>
      <c r="N98" s="193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144</v>
      </c>
      <c r="AU98" s="18" t="s">
        <v>81</v>
      </c>
    </row>
    <row r="99" spans="1:65" s="12" customFormat="1" ht="22.9" customHeight="1">
      <c r="B99" s="159"/>
      <c r="C99" s="160"/>
      <c r="D99" s="161" t="s">
        <v>70</v>
      </c>
      <c r="E99" s="173" t="s">
        <v>2206</v>
      </c>
      <c r="F99" s="173" t="s">
        <v>2207</v>
      </c>
      <c r="G99" s="160"/>
      <c r="H99" s="160"/>
      <c r="I99" s="163"/>
      <c r="J99" s="174">
        <f>BK99</f>
        <v>0</v>
      </c>
      <c r="K99" s="160"/>
      <c r="L99" s="165"/>
      <c r="M99" s="166"/>
      <c r="N99" s="167"/>
      <c r="O99" s="167"/>
      <c r="P99" s="168">
        <f>SUM(P100:P101)</f>
        <v>0</v>
      </c>
      <c r="Q99" s="167"/>
      <c r="R99" s="168">
        <f>SUM(R100:R101)</f>
        <v>0</v>
      </c>
      <c r="S99" s="167"/>
      <c r="T99" s="169">
        <f>SUM(T100:T101)</f>
        <v>0</v>
      </c>
      <c r="AR99" s="170" t="s">
        <v>164</v>
      </c>
      <c r="AT99" s="171" t="s">
        <v>70</v>
      </c>
      <c r="AU99" s="171" t="s">
        <v>79</v>
      </c>
      <c r="AY99" s="170" t="s">
        <v>136</v>
      </c>
      <c r="BK99" s="172">
        <f>SUM(BK100:BK101)</f>
        <v>0</v>
      </c>
    </row>
    <row r="100" spans="1:65" s="2" customFormat="1" ht="16.5" customHeight="1">
      <c r="A100" s="35"/>
      <c r="B100" s="36"/>
      <c r="C100" s="175" t="s">
        <v>164</v>
      </c>
      <c r="D100" s="175" t="s">
        <v>138</v>
      </c>
      <c r="E100" s="176" t="s">
        <v>2208</v>
      </c>
      <c r="F100" s="177" t="s">
        <v>2207</v>
      </c>
      <c r="G100" s="178" t="s">
        <v>1013</v>
      </c>
      <c r="H100" s="179">
        <v>1</v>
      </c>
      <c r="I100" s="180"/>
      <c r="J100" s="181">
        <f>ROUND(I100*H100,2)</f>
        <v>0</v>
      </c>
      <c r="K100" s="182"/>
      <c r="L100" s="40"/>
      <c r="M100" s="183" t="s">
        <v>19</v>
      </c>
      <c r="N100" s="184" t="s">
        <v>42</v>
      </c>
      <c r="O100" s="65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7" t="s">
        <v>2187</v>
      </c>
      <c r="AT100" s="187" t="s">
        <v>138</v>
      </c>
      <c r="AU100" s="187" t="s">
        <v>81</v>
      </c>
      <c r="AY100" s="18" t="s">
        <v>136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8" t="s">
        <v>79</v>
      </c>
      <c r="BK100" s="188">
        <f>ROUND(I100*H100,2)</f>
        <v>0</v>
      </c>
      <c r="BL100" s="18" t="s">
        <v>2187</v>
      </c>
      <c r="BM100" s="187" t="s">
        <v>2209</v>
      </c>
    </row>
    <row r="101" spans="1:65" s="2" customFormat="1" ht="11.25">
      <c r="A101" s="35"/>
      <c r="B101" s="36"/>
      <c r="C101" s="37"/>
      <c r="D101" s="189" t="s">
        <v>144</v>
      </c>
      <c r="E101" s="37"/>
      <c r="F101" s="190" t="s">
        <v>2210</v>
      </c>
      <c r="G101" s="37"/>
      <c r="H101" s="37"/>
      <c r="I101" s="191"/>
      <c r="J101" s="37"/>
      <c r="K101" s="37"/>
      <c r="L101" s="40"/>
      <c r="M101" s="236"/>
      <c r="N101" s="237"/>
      <c r="O101" s="233"/>
      <c r="P101" s="233"/>
      <c r="Q101" s="233"/>
      <c r="R101" s="233"/>
      <c r="S101" s="233"/>
      <c r="T101" s="238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144</v>
      </c>
      <c r="AU101" s="18" t="s">
        <v>81</v>
      </c>
    </row>
    <row r="102" spans="1:65" s="2" customFormat="1" ht="6.95" customHeight="1">
      <c r="A102" s="35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0"/>
      <c r="M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</sheetData>
  <sheetProtection algorithmName="SHA-512" hashValue="thhrtIs+JRDgfDTRCHbh70cUOt2hWFW4z1at+z+KRa2ai3xT6kPp0XiecWEgYUina/mW8FLz0OXlCAmsvAv6VA==" saltValue="7nWIwQXKYSl6ObB6YWwjUf7khuaHv3LnsQWkkedMKs5RyIjAAoYxb59RYl/8ja09vEIsGUNlM8AxA8tDKAnBfw==" spinCount="100000" sheet="1" objects="1" scenarios="1" formatColumns="0" formatRows="0" autoFilter="0"/>
  <autoFilter ref="C84:K101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2" r:id="rId2" xr:uid="{00000000-0004-0000-0300-000001000000}"/>
    <hyperlink ref="F95" r:id="rId3" xr:uid="{00000000-0004-0000-0300-000002000000}"/>
    <hyperlink ref="F98" r:id="rId4" xr:uid="{00000000-0004-0000-0300-000003000000}"/>
    <hyperlink ref="F101" r:id="rId5" xr:uid="{00000000-0004-0000-03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39" customWidth="1"/>
    <col min="2" max="2" width="1.6640625" style="239" customWidth="1"/>
    <col min="3" max="4" width="5" style="239" customWidth="1"/>
    <col min="5" max="5" width="11.6640625" style="239" customWidth="1"/>
    <col min="6" max="6" width="9.1640625" style="239" customWidth="1"/>
    <col min="7" max="7" width="5" style="239" customWidth="1"/>
    <col min="8" max="8" width="77.83203125" style="239" customWidth="1"/>
    <col min="9" max="10" width="20" style="239" customWidth="1"/>
    <col min="11" max="11" width="1.6640625" style="239" customWidth="1"/>
  </cols>
  <sheetData>
    <row r="1" spans="2:11" s="1" customFormat="1" ht="37.5" customHeight="1"/>
    <row r="2" spans="2:11" s="1" customFormat="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pans="2:11" s="15" customFormat="1" ht="45" customHeight="1">
      <c r="B3" s="243"/>
      <c r="C3" s="378" t="s">
        <v>2211</v>
      </c>
      <c r="D3" s="378"/>
      <c r="E3" s="378"/>
      <c r="F3" s="378"/>
      <c r="G3" s="378"/>
      <c r="H3" s="378"/>
      <c r="I3" s="378"/>
      <c r="J3" s="378"/>
      <c r="K3" s="244"/>
    </row>
    <row r="4" spans="2:11" s="1" customFormat="1" ht="25.5" customHeight="1">
      <c r="B4" s="245"/>
      <c r="C4" s="377" t="s">
        <v>2212</v>
      </c>
      <c r="D4" s="377"/>
      <c r="E4" s="377"/>
      <c r="F4" s="377"/>
      <c r="G4" s="377"/>
      <c r="H4" s="377"/>
      <c r="I4" s="377"/>
      <c r="J4" s="377"/>
      <c r="K4" s="246"/>
    </row>
    <row r="5" spans="2:11" s="1" customFormat="1" ht="5.25" customHeight="1">
      <c r="B5" s="245"/>
      <c r="C5" s="247"/>
      <c r="D5" s="247"/>
      <c r="E5" s="247"/>
      <c r="F5" s="247"/>
      <c r="G5" s="247"/>
      <c r="H5" s="247"/>
      <c r="I5" s="247"/>
      <c r="J5" s="247"/>
      <c r="K5" s="246"/>
    </row>
    <row r="6" spans="2:11" s="1" customFormat="1" ht="15" customHeight="1">
      <c r="B6" s="245"/>
      <c r="C6" s="376" t="s">
        <v>2213</v>
      </c>
      <c r="D6" s="376"/>
      <c r="E6" s="376"/>
      <c r="F6" s="376"/>
      <c r="G6" s="376"/>
      <c r="H6" s="376"/>
      <c r="I6" s="376"/>
      <c r="J6" s="376"/>
      <c r="K6" s="246"/>
    </row>
    <row r="7" spans="2:11" s="1" customFormat="1" ht="15" customHeight="1">
      <c r="B7" s="249"/>
      <c r="C7" s="376" t="s">
        <v>2214</v>
      </c>
      <c r="D7" s="376"/>
      <c r="E7" s="376"/>
      <c r="F7" s="376"/>
      <c r="G7" s="376"/>
      <c r="H7" s="376"/>
      <c r="I7" s="376"/>
      <c r="J7" s="376"/>
      <c r="K7" s="246"/>
    </row>
    <row r="8" spans="2:11" s="1" customFormat="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pans="2:11" s="1" customFormat="1" ht="15" customHeight="1">
      <c r="B9" s="249"/>
      <c r="C9" s="376" t="s">
        <v>2215</v>
      </c>
      <c r="D9" s="376"/>
      <c r="E9" s="376"/>
      <c r="F9" s="376"/>
      <c r="G9" s="376"/>
      <c r="H9" s="376"/>
      <c r="I9" s="376"/>
      <c r="J9" s="376"/>
      <c r="K9" s="246"/>
    </row>
    <row r="10" spans="2:11" s="1" customFormat="1" ht="15" customHeight="1">
      <c r="B10" s="249"/>
      <c r="C10" s="248"/>
      <c r="D10" s="376" t="s">
        <v>2216</v>
      </c>
      <c r="E10" s="376"/>
      <c r="F10" s="376"/>
      <c r="G10" s="376"/>
      <c r="H10" s="376"/>
      <c r="I10" s="376"/>
      <c r="J10" s="376"/>
      <c r="K10" s="246"/>
    </row>
    <row r="11" spans="2:11" s="1" customFormat="1" ht="15" customHeight="1">
      <c r="B11" s="249"/>
      <c r="C11" s="250"/>
      <c r="D11" s="376" t="s">
        <v>2217</v>
      </c>
      <c r="E11" s="376"/>
      <c r="F11" s="376"/>
      <c r="G11" s="376"/>
      <c r="H11" s="376"/>
      <c r="I11" s="376"/>
      <c r="J11" s="376"/>
      <c r="K11" s="246"/>
    </row>
    <row r="12" spans="2:11" s="1" customFormat="1" ht="15" customHeight="1">
      <c r="B12" s="249"/>
      <c r="C12" s="250"/>
      <c r="D12" s="248"/>
      <c r="E12" s="248"/>
      <c r="F12" s="248"/>
      <c r="G12" s="248"/>
      <c r="H12" s="248"/>
      <c r="I12" s="248"/>
      <c r="J12" s="248"/>
      <c r="K12" s="246"/>
    </row>
    <row r="13" spans="2:11" s="1" customFormat="1" ht="15" customHeight="1">
      <c r="B13" s="249"/>
      <c r="C13" s="250"/>
      <c r="D13" s="251" t="s">
        <v>2218</v>
      </c>
      <c r="E13" s="248"/>
      <c r="F13" s="248"/>
      <c r="G13" s="248"/>
      <c r="H13" s="248"/>
      <c r="I13" s="248"/>
      <c r="J13" s="248"/>
      <c r="K13" s="246"/>
    </row>
    <row r="14" spans="2:11" s="1" customFormat="1" ht="12.75" customHeight="1">
      <c r="B14" s="249"/>
      <c r="C14" s="250"/>
      <c r="D14" s="250"/>
      <c r="E14" s="250"/>
      <c r="F14" s="250"/>
      <c r="G14" s="250"/>
      <c r="H14" s="250"/>
      <c r="I14" s="250"/>
      <c r="J14" s="250"/>
      <c r="K14" s="246"/>
    </row>
    <row r="15" spans="2:11" s="1" customFormat="1" ht="15" customHeight="1">
      <c r="B15" s="249"/>
      <c r="C15" s="250"/>
      <c r="D15" s="376" t="s">
        <v>2219</v>
      </c>
      <c r="E15" s="376"/>
      <c r="F15" s="376"/>
      <c r="G15" s="376"/>
      <c r="H15" s="376"/>
      <c r="I15" s="376"/>
      <c r="J15" s="376"/>
      <c r="K15" s="246"/>
    </row>
    <row r="16" spans="2:11" s="1" customFormat="1" ht="15" customHeight="1">
      <c r="B16" s="249"/>
      <c r="C16" s="250"/>
      <c r="D16" s="376" t="s">
        <v>2220</v>
      </c>
      <c r="E16" s="376"/>
      <c r="F16" s="376"/>
      <c r="G16" s="376"/>
      <c r="H16" s="376"/>
      <c r="I16" s="376"/>
      <c r="J16" s="376"/>
      <c r="K16" s="246"/>
    </row>
    <row r="17" spans="2:11" s="1" customFormat="1" ht="15" customHeight="1">
      <c r="B17" s="249"/>
      <c r="C17" s="250"/>
      <c r="D17" s="376" t="s">
        <v>2221</v>
      </c>
      <c r="E17" s="376"/>
      <c r="F17" s="376"/>
      <c r="G17" s="376"/>
      <c r="H17" s="376"/>
      <c r="I17" s="376"/>
      <c r="J17" s="376"/>
      <c r="K17" s="246"/>
    </row>
    <row r="18" spans="2:11" s="1" customFormat="1" ht="15" customHeight="1">
      <c r="B18" s="249"/>
      <c r="C18" s="250"/>
      <c r="D18" s="250"/>
      <c r="E18" s="252" t="s">
        <v>78</v>
      </c>
      <c r="F18" s="376" t="s">
        <v>2222</v>
      </c>
      <c r="G18" s="376"/>
      <c r="H18" s="376"/>
      <c r="I18" s="376"/>
      <c r="J18" s="376"/>
      <c r="K18" s="246"/>
    </row>
    <row r="19" spans="2:11" s="1" customFormat="1" ht="15" customHeight="1">
      <c r="B19" s="249"/>
      <c r="C19" s="250"/>
      <c r="D19" s="250"/>
      <c r="E19" s="252" t="s">
        <v>2223</v>
      </c>
      <c r="F19" s="376" t="s">
        <v>2224</v>
      </c>
      <c r="G19" s="376"/>
      <c r="H19" s="376"/>
      <c r="I19" s="376"/>
      <c r="J19" s="376"/>
      <c r="K19" s="246"/>
    </row>
    <row r="20" spans="2:11" s="1" customFormat="1" ht="15" customHeight="1">
      <c r="B20" s="249"/>
      <c r="C20" s="250"/>
      <c r="D20" s="250"/>
      <c r="E20" s="252" t="s">
        <v>2225</v>
      </c>
      <c r="F20" s="376" t="s">
        <v>2226</v>
      </c>
      <c r="G20" s="376"/>
      <c r="H20" s="376"/>
      <c r="I20" s="376"/>
      <c r="J20" s="376"/>
      <c r="K20" s="246"/>
    </row>
    <row r="21" spans="2:11" s="1" customFormat="1" ht="15" customHeight="1">
      <c r="B21" s="249"/>
      <c r="C21" s="250"/>
      <c r="D21" s="250"/>
      <c r="E21" s="252" t="s">
        <v>2227</v>
      </c>
      <c r="F21" s="376" t="s">
        <v>2228</v>
      </c>
      <c r="G21" s="376"/>
      <c r="H21" s="376"/>
      <c r="I21" s="376"/>
      <c r="J21" s="376"/>
      <c r="K21" s="246"/>
    </row>
    <row r="22" spans="2:11" s="1" customFormat="1" ht="15" customHeight="1">
      <c r="B22" s="249"/>
      <c r="C22" s="250"/>
      <c r="D22" s="250"/>
      <c r="E22" s="252" t="s">
        <v>2229</v>
      </c>
      <c r="F22" s="376" t="s">
        <v>2230</v>
      </c>
      <c r="G22" s="376"/>
      <c r="H22" s="376"/>
      <c r="I22" s="376"/>
      <c r="J22" s="376"/>
      <c r="K22" s="246"/>
    </row>
    <row r="23" spans="2:11" s="1" customFormat="1" ht="15" customHeight="1">
      <c r="B23" s="249"/>
      <c r="C23" s="250"/>
      <c r="D23" s="250"/>
      <c r="E23" s="252" t="s">
        <v>2231</v>
      </c>
      <c r="F23" s="376" t="s">
        <v>2232</v>
      </c>
      <c r="G23" s="376"/>
      <c r="H23" s="376"/>
      <c r="I23" s="376"/>
      <c r="J23" s="376"/>
      <c r="K23" s="246"/>
    </row>
    <row r="24" spans="2:11" s="1" customFormat="1" ht="12.75" customHeight="1">
      <c r="B24" s="249"/>
      <c r="C24" s="250"/>
      <c r="D24" s="250"/>
      <c r="E24" s="250"/>
      <c r="F24" s="250"/>
      <c r="G24" s="250"/>
      <c r="H24" s="250"/>
      <c r="I24" s="250"/>
      <c r="J24" s="250"/>
      <c r="K24" s="246"/>
    </row>
    <row r="25" spans="2:11" s="1" customFormat="1" ht="15" customHeight="1">
      <c r="B25" s="249"/>
      <c r="C25" s="376" t="s">
        <v>2233</v>
      </c>
      <c r="D25" s="376"/>
      <c r="E25" s="376"/>
      <c r="F25" s="376"/>
      <c r="G25" s="376"/>
      <c r="H25" s="376"/>
      <c r="I25" s="376"/>
      <c r="J25" s="376"/>
      <c r="K25" s="246"/>
    </row>
    <row r="26" spans="2:11" s="1" customFormat="1" ht="15" customHeight="1">
      <c r="B26" s="249"/>
      <c r="C26" s="376" t="s">
        <v>2234</v>
      </c>
      <c r="D26" s="376"/>
      <c r="E26" s="376"/>
      <c r="F26" s="376"/>
      <c r="G26" s="376"/>
      <c r="H26" s="376"/>
      <c r="I26" s="376"/>
      <c r="J26" s="376"/>
      <c r="K26" s="246"/>
    </row>
    <row r="27" spans="2:11" s="1" customFormat="1" ht="15" customHeight="1">
      <c r="B27" s="249"/>
      <c r="C27" s="248"/>
      <c r="D27" s="376" t="s">
        <v>2235</v>
      </c>
      <c r="E27" s="376"/>
      <c r="F27" s="376"/>
      <c r="G27" s="376"/>
      <c r="H27" s="376"/>
      <c r="I27" s="376"/>
      <c r="J27" s="376"/>
      <c r="K27" s="246"/>
    </row>
    <row r="28" spans="2:11" s="1" customFormat="1" ht="15" customHeight="1">
      <c r="B28" s="249"/>
      <c r="C28" s="250"/>
      <c r="D28" s="376" t="s">
        <v>2236</v>
      </c>
      <c r="E28" s="376"/>
      <c r="F28" s="376"/>
      <c r="G28" s="376"/>
      <c r="H28" s="376"/>
      <c r="I28" s="376"/>
      <c r="J28" s="376"/>
      <c r="K28" s="246"/>
    </row>
    <row r="29" spans="2:11" s="1" customFormat="1" ht="12.75" customHeight="1">
      <c r="B29" s="249"/>
      <c r="C29" s="250"/>
      <c r="D29" s="250"/>
      <c r="E29" s="250"/>
      <c r="F29" s="250"/>
      <c r="G29" s="250"/>
      <c r="H29" s="250"/>
      <c r="I29" s="250"/>
      <c r="J29" s="250"/>
      <c r="K29" s="246"/>
    </row>
    <row r="30" spans="2:11" s="1" customFormat="1" ht="15" customHeight="1">
      <c r="B30" s="249"/>
      <c r="C30" s="250"/>
      <c r="D30" s="376" t="s">
        <v>2237</v>
      </c>
      <c r="E30" s="376"/>
      <c r="F30" s="376"/>
      <c r="G30" s="376"/>
      <c r="H30" s="376"/>
      <c r="I30" s="376"/>
      <c r="J30" s="376"/>
      <c r="K30" s="246"/>
    </row>
    <row r="31" spans="2:11" s="1" customFormat="1" ht="15" customHeight="1">
      <c r="B31" s="249"/>
      <c r="C31" s="250"/>
      <c r="D31" s="376" t="s">
        <v>2238</v>
      </c>
      <c r="E31" s="376"/>
      <c r="F31" s="376"/>
      <c r="G31" s="376"/>
      <c r="H31" s="376"/>
      <c r="I31" s="376"/>
      <c r="J31" s="376"/>
      <c r="K31" s="246"/>
    </row>
    <row r="32" spans="2:11" s="1" customFormat="1" ht="12.75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46"/>
    </row>
    <row r="33" spans="2:11" s="1" customFormat="1" ht="15" customHeight="1">
      <c r="B33" s="249"/>
      <c r="C33" s="250"/>
      <c r="D33" s="376" t="s">
        <v>2239</v>
      </c>
      <c r="E33" s="376"/>
      <c r="F33" s="376"/>
      <c r="G33" s="376"/>
      <c r="H33" s="376"/>
      <c r="I33" s="376"/>
      <c r="J33" s="376"/>
      <c r="K33" s="246"/>
    </row>
    <row r="34" spans="2:11" s="1" customFormat="1" ht="15" customHeight="1">
      <c r="B34" s="249"/>
      <c r="C34" s="250"/>
      <c r="D34" s="376" t="s">
        <v>2240</v>
      </c>
      <c r="E34" s="376"/>
      <c r="F34" s="376"/>
      <c r="G34" s="376"/>
      <c r="H34" s="376"/>
      <c r="I34" s="376"/>
      <c r="J34" s="376"/>
      <c r="K34" s="246"/>
    </row>
    <row r="35" spans="2:11" s="1" customFormat="1" ht="15" customHeight="1">
      <c r="B35" s="249"/>
      <c r="C35" s="250"/>
      <c r="D35" s="376" t="s">
        <v>2241</v>
      </c>
      <c r="E35" s="376"/>
      <c r="F35" s="376"/>
      <c r="G35" s="376"/>
      <c r="H35" s="376"/>
      <c r="I35" s="376"/>
      <c r="J35" s="376"/>
      <c r="K35" s="246"/>
    </row>
    <row r="36" spans="2:11" s="1" customFormat="1" ht="15" customHeight="1">
      <c r="B36" s="249"/>
      <c r="C36" s="250"/>
      <c r="D36" s="248"/>
      <c r="E36" s="251" t="s">
        <v>122</v>
      </c>
      <c r="F36" s="248"/>
      <c r="G36" s="376" t="s">
        <v>2242</v>
      </c>
      <c r="H36" s="376"/>
      <c r="I36" s="376"/>
      <c r="J36" s="376"/>
      <c r="K36" s="246"/>
    </row>
    <row r="37" spans="2:11" s="1" customFormat="1" ht="30.75" customHeight="1">
      <c r="B37" s="249"/>
      <c r="C37" s="250"/>
      <c r="D37" s="248"/>
      <c r="E37" s="251" t="s">
        <v>2243</v>
      </c>
      <c r="F37" s="248"/>
      <c r="G37" s="376" t="s">
        <v>2244</v>
      </c>
      <c r="H37" s="376"/>
      <c r="I37" s="376"/>
      <c r="J37" s="376"/>
      <c r="K37" s="246"/>
    </row>
    <row r="38" spans="2:11" s="1" customFormat="1" ht="15" customHeight="1">
      <c r="B38" s="249"/>
      <c r="C38" s="250"/>
      <c r="D38" s="248"/>
      <c r="E38" s="251" t="s">
        <v>52</v>
      </c>
      <c r="F38" s="248"/>
      <c r="G38" s="376" t="s">
        <v>2245</v>
      </c>
      <c r="H38" s="376"/>
      <c r="I38" s="376"/>
      <c r="J38" s="376"/>
      <c r="K38" s="246"/>
    </row>
    <row r="39" spans="2:11" s="1" customFormat="1" ht="15" customHeight="1">
      <c r="B39" s="249"/>
      <c r="C39" s="250"/>
      <c r="D39" s="248"/>
      <c r="E39" s="251" t="s">
        <v>53</v>
      </c>
      <c r="F39" s="248"/>
      <c r="G39" s="376" t="s">
        <v>2246</v>
      </c>
      <c r="H39" s="376"/>
      <c r="I39" s="376"/>
      <c r="J39" s="376"/>
      <c r="K39" s="246"/>
    </row>
    <row r="40" spans="2:11" s="1" customFormat="1" ht="15" customHeight="1">
      <c r="B40" s="249"/>
      <c r="C40" s="250"/>
      <c r="D40" s="248"/>
      <c r="E40" s="251" t="s">
        <v>123</v>
      </c>
      <c r="F40" s="248"/>
      <c r="G40" s="376" t="s">
        <v>2247</v>
      </c>
      <c r="H40" s="376"/>
      <c r="I40" s="376"/>
      <c r="J40" s="376"/>
      <c r="K40" s="246"/>
    </row>
    <row r="41" spans="2:11" s="1" customFormat="1" ht="15" customHeight="1">
      <c r="B41" s="249"/>
      <c r="C41" s="250"/>
      <c r="D41" s="248"/>
      <c r="E41" s="251" t="s">
        <v>124</v>
      </c>
      <c r="F41" s="248"/>
      <c r="G41" s="376" t="s">
        <v>2248</v>
      </c>
      <c r="H41" s="376"/>
      <c r="I41" s="376"/>
      <c r="J41" s="376"/>
      <c r="K41" s="246"/>
    </row>
    <row r="42" spans="2:11" s="1" customFormat="1" ht="15" customHeight="1">
      <c r="B42" s="249"/>
      <c r="C42" s="250"/>
      <c r="D42" s="248"/>
      <c r="E42" s="251" t="s">
        <v>2249</v>
      </c>
      <c r="F42" s="248"/>
      <c r="G42" s="376" t="s">
        <v>2250</v>
      </c>
      <c r="H42" s="376"/>
      <c r="I42" s="376"/>
      <c r="J42" s="376"/>
      <c r="K42" s="246"/>
    </row>
    <row r="43" spans="2:11" s="1" customFormat="1" ht="15" customHeight="1">
      <c r="B43" s="249"/>
      <c r="C43" s="250"/>
      <c r="D43" s="248"/>
      <c r="E43" s="251"/>
      <c r="F43" s="248"/>
      <c r="G43" s="376" t="s">
        <v>2251</v>
      </c>
      <c r="H43" s="376"/>
      <c r="I43" s="376"/>
      <c r="J43" s="376"/>
      <c r="K43" s="246"/>
    </row>
    <row r="44" spans="2:11" s="1" customFormat="1" ht="15" customHeight="1">
      <c r="B44" s="249"/>
      <c r="C44" s="250"/>
      <c r="D44" s="248"/>
      <c r="E44" s="251" t="s">
        <v>2252</v>
      </c>
      <c r="F44" s="248"/>
      <c r="G44" s="376" t="s">
        <v>2253</v>
      </c>
      <c r="H44" s="376"/>
      <c r="I44" s="376"/>
      <c r="J44" s="376"/>
      <c r="K44" s="246"/>
    </row>
    <row r="45" spans="2:11" s="1" customFormat="1" ht="15" customHeight="1">
      <c r="B45" s="249"/>
      <c r="C45" s="250"/>
      <c r="D45" s="248"/>
      <c r="E45" s="251" t="s">
        <v>126</v>
      </c>
      <c r="F45" s="248"/>
      <c r="G45" s="376" t="s">
        <v>2254</v>
      </c>
      <c r="H45" s="376"/>
      <c r="I45" s="376"/>
      <c r="J45" s="376"/>
      <c r="K45" s="246"/>
    </row>
    <row r="46" spans="2:11" s="1" customFormat="1" ht="12.75" customHeight="1">
      <c r="B46" s="249"/>
      <c r="C46" s="250"/>
      <c r="D46" s="248"/>
      <c r="E46" s="248"/>
      <c r="F46" s="248"/>
      <c r="G46" s="248"/>
      <c r="H46" s="248"/>
      <c r="I46" s="248"/>
      <c r="J46" s="248"/>
      <c r="K46" s="246"/>
    </row>
    <row r="47" spans="2:11" s="1" customFormat="1" ht="15" customHeight="1">
      <c r="B47" s="249"/>
      <c r="C47" s="250"/>
      <c r="D47" s="376" t="s">
        <v>2255</v>
      </c>
      <c r="E47" s="376"/>
      <c r="F47" s="376"/>
      <c r="G47" s="376"/>
      <c r="H47" s="376"/>
      <c r="I47" s="376"/>
      <c r="J47" s="376"/>
      <c r="K47" s="246"/>
    </row>
    <row r="48" spans="2:11" s="1" customFormat="1" ht="15" customHeight="1">
      <c r="B48" s="249"/>
      <c r="C48" s="250"/>
      <c r="D48" s="250"/>
      <c r="E48" s="376" t="s">
        <v>2256</v>
      </c>
      <c r="F48" s="376"/>
      <c r="G48" s="376"/>
      <c r="H48" s="376"/>
      <c r="I48" s="376"/>
      <c r="J48" s="376"/>
      <c r="K48" s="246"/>
    </row>
    <row r="49" spans="2:11" s="1" customFormat="1" ht="15" customHeight="1">
      <c r="B49" s="249"/>
      <c r="C49" s="250"/>
      <c r="D49" s="250"/>
      <c r="E49" s="376" t="s">
        <v>2257</v>
      </c>
      <c r="F49" s="376"/>
      <c r="G49" s="376"/>
      <c r="H49" s="376"/>
      <c r="I49" s="376"/>
      <c r="J49" s="376"/>
      <c r="K49" s="246"/>
    </row>
    <row r="50" spans="2:11" s="1" customFormat="1" ht="15" customHeight="1">
      <c r="B50" s="249"/>
      <c r="C50" s="250"/>
      <c r="D50" s="250"/>
      <c r="E50" s="376" t="s">
        <v>2258</v>
      </c>
      <c r="F50" s="376"/>
      <c r="G50" s="376"/>
      <c r="H50" s="376"/>
      <c r="I50" s="376"/>
      <c r="J50" s="376"/>
      <c r="K50" s="246"/>
    </row>
    <row r="51" spans="2:11" s="1" customFormat="1" ht="15" customHeight="1">
      <c r="B51" s="249"/>
      <c r="C51" s="250"/>
      <c r="D51" s="376" t="s">
        <v>2259</v>
      </c>
      <c r="E51" s="376"/>
      <c r="F51" s="376"/>
      <c r="G51" s="376"/>
      <c r="H51" s="376"/>
      <c r="I51" s="376"/>
      <c r="J51" s="376"/>
      <c r="K51" s="246"/>
    </row>
    <row r="52" spans="2:11" s="1" customFormat="1" ht="25.5" customHeight="1">
      <c r="B52" s="245"/>
      <c r="C52" s="377" t="s">
        <v>2260</v>
      </c>
      <c r="D52" s="377"/>
      <c r="E52" s="377"/>
      <c r="F52" s="377"/>
      <c r="G52" s="377"/>
      <c r="H52" s="377"/>
      <c r="I52" s="377"/>
      <c r="J52" s="377"/>
      <c r="K52" s="246"/>
    </row>
    <row r="53" spans="2:11" s="1" customFormat="1" ht="5.25" customHeight="1">
      <c r="B53" s="245"/>
      <c r="C53" s="247"/>
      <c r="D53" s="247"/>
      <c r="E53" s="247"/>
      <c r="F53" s="247"/>
      <c r="G53" s="247"/>
      <c r="H53" s="247"/>
      <c r="I53" s="247"/>
      <c r="J53" s="247"/>
      <c r="K53" s="246"/>
    </row>
    <row r="54" spans="2:11" s="1" customFormat="1" ht="15" customHeight="1">
      <c r="B54" s="245"/>
      <c r="C54" s="376" t="s">
        <v>2261</v>
      </c>
      <c r="D54" s="376"/>
      <c r="E54" s="376"/>
      <c r="F54" s="376"/>
      <c r="G54" s="376"/>
      <c r="H54" s="376"/>
      <c r="I54" s="376"/>
      <c r="J54" s="376"/>
      <c r="K54" s="246"/>
    </row>
    <row r="55" spans="2:11" s="1" customFormat="1" ht="15" customHeight="1">
      <c r="B55" s="245"/>
      <c r="C55" s="376" t="s">
        <v>2262</v>
      </c>
      <c r="D55" s="376"/>
      <c r="E55" s="376"/>
      <c r="F55" s="376"/>
      <c r="G55" s="376"/>
      <c r="H55" s="376"/>
      <c r="I55" s="376"/>
      <c r="J55" s="376"/>
      <c r="K55" s="246"/>
    </row>
    <row r="56" spans="2:11" s="1" customFormat="1" ht="12.75" customHeight="1">
      <c r="B56" s="245"/>
      <c r="C56" s="248"/>
      <c r="D56" s="248"/>
      <c r="E56" s="248"/>
      <c r="F56" s="248"/>
      <c r="G56" s="248"/>
      <c r="H56" s="248"/>
      <c r="I56" s="248"/>
      <c r="J56" s="248"/>
      <c r="K56" s="246"/>
    </row>
    <row r="57" spans="2:11" s="1" customFormat="1" ht="15" customHeight="1">
      <c r="B57" s="245"/>
      <c r="C57" s="376" t="s">
        <v>2263</v>
      </c>
      <c r="D57" s="376"/>
      <c r="E57" s="376"/>
      <c r="F57" s="376"/>
      <c r="G57" s="376"/>
      <c r="H57" s="376"/>
      <c r="I57" s="376"/>
      <c r="J57" s="376"/>
      <c r="K57" s="246"/>
    </row>
    <row r="58" spans="2:11" s="1" customFormat="1" ht="15" customHeight="1">
      <c r="B58" s="245"/>
      <c r="C58" s="250"/>
      <c r="D58" s="376" t="s">
        <v>2264</v>
      </c>
      <c r="E58" s="376"/>
      <c r="F58" s="376"/>
      <c r="G58" s="376"/>
      <c r="H58" s="376"/>
      <c r="I58" s="376"/>
      <c r="J58" s="376"/>
      <c r="K58" s="246"/>
    </row>
    <row r="59" spans="2:11" s="1" customFormat="1" ht="15" customHeight="1">
      <c r="B59" s="245"/>
      <c r="C59" s="250"/>
      <c r="D59" s="376" t="s">
        <v>2265</v>
      </c>
      <c r="E59" s="376"/>
      <c r="F59" s="376"/>
      <c r="G59" s="376"/>
      <c r="H59" s="376"/>
      <c r="I59" s="376"/>
      <c r="J59" s="376"/>
      <c r="K59" s="246"/>
    </row>
    <row r="60" spans="2:11" s="1" customFormat="1" ht="15" customHeight="1">
      <c r="B60" s="245"/>
      <c r="C60" s="250"/>
      <c r="D60" s="376" t="s">
        <v>2266</v>
      </c>
      <c r="E60" s="376"/>
      <c r="F60" s="376"/>
      <c r="G60" s="376"/>
      <c r="H60" s="376"/>
      <c r="I60" s="376"/>
      <c r="J60" s="376"/>
      <c r="K60" s="246"/>
    </row>
    <row r="61" spans="2:11" s="1" customFormat="1" ht="15" customHeight="1">
      <c r="B61" s="245"/>
      <c r="C61" s="250"/>
      <c r="D61" s="376" t="s">
        <v>2267</v>
      </c>
      <c r="E61" s="376"/>
      <c r="F61" s="376"/>
      <c r="G61" s="376"/>
      <c r="H61" s="376"/>
      <c r="I61" s="376"/>
      <c r="J61" s="376"/>
      <c r="K61" s="246"/>
    </row>
    <row r="62" spans="2:11" s="1" customFormat="1" ht="15" customHeight="1">
      <c r="B62" s="245"/>
      <c r="C62" s="250"/>
      <c r="D62" s="379" t="s">
        <v>2268</v>
      </c>
      <c r="E62" s="379"/>
      <c r="F62" s="379"/>
      <c r="G62" s="379"/>
      <c r="H62" s="379"/>
      <c r="I62" s="379"/>
      <c r="J62" s="379"/>
      <c r="K62" s="246"/>
    </row>
    <row r="63" spans="2:11" s="1" customFormat="1" ht="15" customHeight="1">
      <c r="B63" s="245"/>
      <c r="C63" s="250"/>
      <c r="D63" s="376" t="s">
        <v>2269</v>
      </c>
      <c r="E63" s="376"/>
      <c r="F63" s="376"/>
      <c r="G63" s="376"/>
      <c r="H63" s="376"/>
      <c r="I63" s="376"/>
      <c r="J63" s="376"/>
      <c r="K63" s="246"/>
    </row>
    <row r="64" spans="2:11" s="1" customFormat="1" ht="12.75" customHeight="1">
      <c r="B64" s="245"/>
      <c r="C64" s="250"/>
      <c r="D64" s="250"/>
      <c r="E64" s="253"/>
      <c r="F64" s="250"/>
      <c r="G64" s="250"/>
      <c r="H64" s="250"/>
      <c r="I64" s="250"/>
      <c r="J64" s="250"/>
      <c r="K64" s="246"/>
    </row>
    <row r="65" spans="2:11" s="1" customFormat="1" ht="15" customHeight="1">
      <c r="B65" s="245"/>
      <c r="C65" s="250"/>
      <c r="D65" s="376" t="s">
        <v>2270</v>
      </c>
      <c r="E65" s="376"/>
      <c r="F65" s="376"/>
      <c r="G65" s="376"/>
      <c r="H65" s="376"/>
      <c r="I65" s="376"/>
      <c r="J65" s="376"/>
      <c r="K65" s="246"/>
    </row>
    <row r="66" spans="2:11" s="1" customFormat="1" ht="15" customHeight="1">
      <c r="B66" s="245"/>
      <c r="C66" s="250"/>
      <c r="D66" s="379" t="s">
        <v>2271</v>
      </c>
      <c r="E66" s="379"/>
      <c r="F66" s="379"/>
      <c r="G66" s="379"/>
      <c r="H66" s="379"/>
      <c r="I66" s="379"/>
      <c r="J66" s="379"/>
      <c r="K66" s="246"/>
    </row>
    <row r="67" spans="2:11" s="1" customFormat="1" ht="15" customHeight="1">
      <c r="B67" s="245"/>
      <c r="C67" s="250"/>
      <c r="D67" s="376" t="s">
        <v>2272</v>
      </c>
      <c r="E67" s="376"/>
      <c r="F67" s="376"/>
      <c r="G67" s="376"/>
      <c r="H67" s="376"/>
      <c r="I67" s="376"/>
      <c r="J67" s="376"/>
      <c r="K67" s="246"/>
    </row>
    <row r="68" spans="2:11" s="1" customFormat="1" ht="15" customHeight="1">
      <c r="B68" s="245"/>
      <c r="C68" s="250"/>
      <c r="D68" s="376" t="s">
        <v>2273</v>
      </c>
      <c r="E68" s="376"/>
      <c r="F68" s="376"/>
      <c r="G68" s="376"/>
      <c r="H68" s="376"/>
      <c r="I68" s="376"/>
      <c r="J68" s="376"/>
      <c r="K68" s="246"/>
    </row>
    <row r="69" spans="2:11" s="1" customFormat="1" ht="15" customHeight="1">
      <c r="B69" s="245"/>
      <c r="C69" s="250"/>
      <c r="D69" s="376" t="s">
        <v>2274</v>
      </c>
      <c r="E69" s="376"/>
      <c r="F69" s="376"/>
      <c r="G69" s="376"/>
      <c r="H69" s="376"/>
      <c r="I69" s="376"/>
      <c r="J69" s="376"/>
      <c r="K69" s="246"/>
    </row>
    <row r="70" spans="2:11" s="1" customFormat="1" ht="15" customHeight="1">
      <c r="B70" s="245"/>
      <c r="C70" s="250"/>
      <c r="D70" s="376" t="s">
        <v>2275</v>
      </c>
      <c r="E70" s="376"/>
      <c r="F70" s="376"/>
      <c r="G70" s="376"/>
      <c r="H70" s="376"/>
      <c r="I70" s="376"/>
      <c r="J70" s="376"/>
      <c r="K70" s="246"/>
    </row>
    <row r="71" spans="2:11" s="1" customFormat="1" ht="12.75" customHeight="1">
      <c r="B71" s="254"/>
      <c r="C71" s="255"/>
      <c r="D71" s="255"/>
      <c r="E71" s="255"/>
      <c r="F71" s="255"/>
      <c r="G71" s="255"/>
      <c r="H71" s="255"/>
      <c r="I71" s="255"/>
      <c r="J71" s="255"/>
      <c r="K71" s="256"/>
    </row>
    <row r="72" spans="2:11" s="1" customFormat="1" ht="18.75" customHeight="1">
      <c r="B72" s="257"/>
      <c r="C72" s="257"/>
      <c r="D72" s="257"/>
      <c r="E72" s="257"/>
      <c r="F72" s="257"/>
      <c r="G72" s="257"/>
      <c r="H72" s="257"/>
      <c r="I72" s="257"/>
      <c r="J72" s="257"/>
      <c r="K72" s="258"/>
    </row>
    <row r="73" spans="2:11" s="1" customFormat="1" ht="18.75" customHeight="1">
      <c r="B73" s="258"/>
      <c r="C73" s="258"/>
      <c r="D73" s="258"/>
      <c r="E73" s="258"/>
      <c r="F73" s="258"/>
      <c r="G73" s="258"/>
      <c r="H73" s="258"/>
      <c r="I73" s="258"/>
      <c r="J73" s="258"/>
      <c r="K73" s="258"/>
    </row>
    <row r="74" spans="2:11" s="1" customFormat="1" ht="7.5" customHeight="1">
      <c r="B74" s="259"/>
      <c r="C74" s="260"/>
      <c r="D74" s="260"/>
      <c r="E74" s="260"/>
      <c r="F74" s="260"/>
      <c r="G74" s="260"/>
      <c r="H74" s="260"/>
      <c r="I74" s="260"/>
      <c r="J74" s="260"/>
      <c r="K74" s="261"/>
    </row>
    <row r="75" spans="2:11" s="1" customFormat="1" ht="45" customHeight="1">
      <c r="B75" s="262"/>
      <c r="C75" s="380" t="s">
        <v>2276</v>
      </c>
      <c r="D75" s="380"/>
      <c r="E75" s="380"/>
      <c r="F75" s="380"/>
      <c r="G75" s="380"/>
      <c r="H75" s="380"/>
      <c r="I75" s="380"/>
      <c r="J75" s="380"/>
      <c r="K75" s="263"/>
    </row>
    <row r="76" spans="2:11" s="1" customFormat="1" ht="17.25" customHeight="1">
      <c r="B76" s="262"/>
      <c r="C76" s="264" t="s">
        <v>2277</v>
      </c>
      <c r="D76" s="264"/>
      <c r="E76" s="264"/>
      <c r="F76" s="264" t="s">
        <v>2278</v>
      </c>
      <c r="G76" s="265"/>
      <c r="H76" s="264" t="s">
        <v>53</v>
      </c>
      <c r="I76" s="264" t="s">
        <v>56</v>
      </c>
      <c r="J76" s="264" t="s">
        <v>2279</v>
      </c>
      <c r="K76" s="263"/>
    </row>
    <row r="77" spans="2:11" s="1" customFormat="1" ht="17.25" customHeight="1">
      <c r="B77" s="262"/>
      <c r="C77" s="266" t="s">
        <v>2280</v>
      </c>
      <c r="D77" s="266"/>
      <c r="E77" s="266"/>
      <c r="F77" s="267" t="s">
        <v>2281</v>
      </c>
      <c r="G77" s="268"/>
      <c r="H77" s="266"/>
      <c r="I77" s="266"/>
      <c r="J77" s="266" t="s">
        <v>2282</v>
      </c>
      <c r="K77" s="263"/>
    </row>
    <row r="78" spans="2:11" s="1" customFormat="1" ht="5.25" customHeight="1">
      <c r="B78" s="262"/>
      <c r="C78" s="269"/>
      <c r="D78" s="269"/>
      <c r="E78" s="269"/>
      <c r="F78" s="269"/>
      <c r="G78" s="270"/>
      <c r="H78" s="269"/>
      <c r="I78" s="269"/>
      <c r="J78" s="269"/>
      <c r="K78" s="263"/>
    </row>
    <row r="79" spans="2:11" s="1" customFormat="1" ht="15" customHeight="1">
      <c r="B79" s="262"/>
      <c r="C79" s="251" t="s">
        <v>52</v>
      </c>
      <c r="D79" s="271"/>
      <c r="E79" s="271"/>
      <c r="F79" s="272" t="s">
        <v>2283</v>
      </c>
      <c r="G79" s="273"/>
      <c r="H79" s="251" t="s">
        <v>2284</v>
      </c>
      <c r="I79" s="251" t="s">
        <v>2285</v>
      </c>
      <c r="J79" s="251">
        <v>20</v>
      </c>
      <c r="K79" s="263"/>
    </row>
    <row r="80" spans="2:11" s="1" customFormat="1" ht="15" customHeight="1">
      <c r="B80" s="262"/>
      <c r="C80" s="251" t="s">
        <v>2286</v>
      </c>
      <c r="D80" s="251"/>
      <c r="E80" s="251"/>
      <c r="F80" s="272" t="s">
        <v>2283</v>
      </c>
      <c r="G80" s="273"/>
      <c r="H80" s="251" t="s">
        <v>2287</v>
      </c>
      <c r="I80" s="251" t="s">
        <v>2285</v>
      </c>
      <c r="J80" s="251">
        <v>120</v>
      </c>
      <c r="K80" s="263"/>
    </row>
    <row r="81" spans="2:11" s="1" customFormat="1" ht="15" customHeight="1">
      <c r="B81" s="274"/>
      <c r="C81" s="251" t="s">
        <v>2288</v>
      </c>
      <c r="D81" s="251"/>
      <c r="E81" s="251"/>
      <c r="F81" s="272" t="s">
        <v>2289</v>
      </c>
      <c r="G81" s="273"/>
      <c r="H81" s="251" t="s">
        <v>2290</v>
      </c>
      <c r="I81" s="251" t="s">
        <v>2285</v>
      </c>
      <c r="J81" s="251">
        <v>50</v>
      </c>
      <c r="K81" s="263"/>
    </row>
    <row r="82" spans="2:11" s="1" customFormat="1" ht="15" customHeight="1">
      <c r="B82" s="274"/>
      <c r="C82" s="251" t="s">
        <v>2291</v>
      </c>
      <c r="D82" s="251"/>
      <c r="E82" s="251"/>
      <c r="F82" s="272" t="s">
        <v>2283</v>
      </c>
      <c r="G82" s="273"/>
      <c r="H82" s="251" t="s">
        <v>2292</v>
      </c>
      <c r="I82" s="251" t="s">
        <v>2293</v>
      </c>
      <c r="J82" s="251"/>
      <c r="K82" s="263"/>
    </row>
    <row r="83" spans="2:11" s="1" customFormat="1" ht="15" customHeight="1">
      <c r="B83" s="274"/>
      <c r="C83" s="275" t="s">
        <v>2294</v>
      </c>
      <c r="D83" s="275"/>
      <c r="E83" s="275"/>
      <c r="F83" s="276" t="s">
        <v>2289</v>
      </c>
      <c r="G83" s="275"/>
      <c r="H83" s="275" t="s">
        <v>2295</v>
      </c>
      <c r="I83" s="275" t="s">
        <v>2285</v>
      </c>
      <c r="J83" s="275">
        <v>15</v>
      </c>
      <c r="K83" s="263"/>
    </row>
    <row r="84" spans="2:11" s="1" customFormat="1" ht="15" customHeight="1">
      <c r="B84" s="274"/>
      <c r="C84" s="275" t="s">
        <v>2296</v>
      </c>
      <c r="D84" s="275"/>
      <c r="E84" s="275"/>
      <c r="F84" s="276" t="s">
        <v>2289</v>
      </c>
      <c r="G84" s="275"/>
      <c r="H84" s="275" t="s">
        <v>2297</v>
      </c>
      <c r="I84" s="275" t="s">
        <v>2285</v>
      </c>
      <c r="J84" s="275">
        <v>15</v>
      </c>
      <c r="K84" s="263"/>
    </row>
    <row r="85" spans="2:11" s="1" customFormat="1" ht="15" customHeight="1">
      <c r="B85" s="274"/>
      <c r="C85" s="275" t="s">
        <v>2298</v>
      </c>
      <c r="D85" s="275"/>
      <c r="E85" s="275"/>
      <c r="F85" s="276" t="s">
        <v>2289</v>
      </c>
      <c r="G85" s="275"/>
      <c r="H85" s="275" t="s">
        <v>2299</v>
      </c>
      <c r="I85" s="275" t="s">
        <v>2285</v>
      </c>
      <c r="J85" s="275">
        <v>20</v>
      </c>
      <c r="K85" s="263"/>
    </row>
    <row r="86" spans="2:11" s="1" customFormat="1" ht="15" customHeight="1">
      <c r="B86" s="274"/>
      <c r="C86" s="275" t="s">
        <v>2300</v>
      </c>
      <c r="D86" s="275"/>
      <c r="E86" s="275"/>
      <c r="F86" s="276" t="s">
        <v>2289</v>
      </c>
      <c r="G86" s="275"/>
      <c r="H86" s="275" t="s">
        <v>2301</v>
      </c>
      <c r="I86" s="275" t="s">
        <v>2285</v>
      </c>
      <c r="J86" s="275">
        <v>20</v>
      </c>
      <c r="K86" s="263"/>
    </row>
    <row r="87" spans="2:11" s="1" customFormat="1" ht="15" customHeight="1">
      <c r="B87" s="274"/>
      <c r="C87" s="251" t="s">
        <v>2302</v>
      </c>
      <c r="D87" s="251"/>
      <c r="E87" s="251"/>
      <c r="F87" s="272" t="s">
        <v>2289</v>
      </c>
      <c r="G87" s="273"/>
      <c r="H87" s="251" t="s">
        <v>2303</v>
      </c>
      <c r="I87" s="251" t="s">
        <v>2285</v>
      </c>
      <c r="J87" s="251">
        <v>50</v>
      </c>
      <c r="K87" s="263"/>
    </row>
    <row r="88" spans="2:11" s="1" customFormat="1" ht="15" customHeight="1">
      <c r="B88" s="274"/>
      <c r="C88" s="251" t="s">
        <v>2304</v>
      </c>
      <c r="D88" s="251"/>
      <c r="E88" s="251"/>
      <c r="F88" s="272" t="s">
        <v>2289</v>
      </c>
      <c r="G88" s="273"/>
      <c r="H88" s="251" t="s">
        <v>2305</v>
      </c>
      <c r="I88" s="251" t="s">
        <v>2285</v>
      </c>
      <c r="J88" s="251">
        <v>20</v>
      </c>
      <c r="K88" s="263"/>
    </row>
    <row r="89" spans="2:11" s="1" customFormat="1" ht="15" customHeight="1">
      <c r="B89" s="274"/>
      <c r="C89" s="251" t="s">
        <v>2306</v>
      </c>
      <c r="D89" s="251"/>
      <c r="E89" s="251"/>
      <c r="F89" s="272" t="s">
        <v>2289</v>
      </c>
      <c r="G89" s="273"/>
      <c r="H89" s="251" t="s">
        <v>2307</v>
      </c>
      <c r="I89" s="251" t="s">
        <v>2285</v>
      </c>
      <c r="J89" s="251">
        <v>20</v>
      </c>
      <c r="K89" s="263"/>
    </row>
    <row r="90" spans="2:11" s="1" customFormat="1" ht="15" customHeight="1">
      <c r="B90" s="274"/>
      <c r="C90" s="251" t="s">
        <v>2308</v>
      </c>
      <c r="D90" s="251"/>
      <c r="E90" s="251"/>
      <c r="F90" s="272" t="s">
        <v>2289</v>
      </c>
      <c r="G90" s="273"/>
      <c r="H90" s="251" t="s">
        <v>2309</v>
      </c>
      <c r="I90" s="251" t="s">
        <v>2285</v>
      </c>
      <c r="J90" s="251">
        <v>50</v>
      </c>
      <c r="K90" s="263"/>
    </row>
    <row r="91" spans="2:11" s="1" customFormat="1" ht="15" customHeight="1">
      <c r="B91" s="274"/>
      <c r="C91" s="251" t="s">
        <v>2310</v>
      </c>
      <c r="D91" s="251"/>
      <c r="E91" s="251"/>
      <c r="F91" s="272" t="s">
        <v>2289</v>
      </c>
      <c r="G91" s="273"/>
      <c r="H91" s="251" t="s">
        <v>2310</v>
      </c>
      <c r="I91" s="251" t="s">
        <v>2285</v>
      </c>
      <c r="J91" s="251">
        <v>50</v>
      </c>
      <c r="K91" s="263"/>
    </row>
    <row r="92" spans="2:11" s="1" customFormat="1" ht="15" customHeight="1">
      <c r="B92" s="274"/>
      <c r="C92" s="251" t="s">
        <v>2311</v>
      </c>
      <c r="D92" s="251"/>
      <c r="E92" s="251"/>
      <c r="F92" s="272" t="s">
        <v>2289</v>
      </c>
      <c r="G92" s="273"/>
      <c r="H92" s="251" t="s">
        <v>2312</v>
      </c>
      <c r="I92" s="251" t="s">
        <v>2285</v>
      </c>
      <c r="J92" s="251">
        <v>255</v>
      </c>
      <c r="K92" s="263"/>
    </row>
    <row r="93" spans="2:11" s="1" customFormat="1" ht="15" customHeight="1">
      <c r="B93" s="274"/>
      <c r="C93" s="251" t="s">
        <v>2313</v>
      </c>
      <c r="D93" s="251"/>
      <c r="E93" s="251"/>
      <c r="F93" s="272" t="s">
        <v>2283</v>
      </c>
      <c r="G93" s="273"/>
      <c r="H93" s="251" t="s">
        <v>2314</v>
      </c>
      <c r="I93" s="251" t="s">
        <v>2315</v>
      </c>
      <c r="J93" s="251"/>
      <c r="K93" s="263"/>
    </row>
    <row r="94" spans="2:11" s="1" customFormat="1" ht="15" customHeight="1">
      <c r="B94" s="274"/>
      <c r="C94" s="251" t="s">
        <v>2316</v>
      </c>
      <c r="D94" s="251"/>
      <c r="E94" s="251"/>
      <c r="F94" s="272" t="s">
        <v>2283</v>
      </c>
      <c r="G94" s="273"/>
      <c r="H94" s="251" t="s">
        <v>2317</v>
      </c>
      <c r="I94" s="251" t="s">
        <v>2318</v>
      </c>
      <c r="J94" s="251"/>
      <c r="K94" s="263"/>
    </row>
    <row r="95" spans="2:11" s="1" customFormat="1" ht="15" customHeight="1">
      <c r="B95" s="274"/>
      <c r="C95" s="251" t="s">
        <v>2319</v>
      </c>
      <c r="D95" s="251"/>
      <c r="E95" s="251"/>
      <c r="F95" s="272" t="s">
        <v>2283</v>
      </c>
      <c r="G95" s="273"/>
      <c r="H95" s="251" t="s">
        <v>2319</v>
      </c>
      <c r="I95" s="251" t="s">
        <v>2318</v>
      </c>
      <c r="J95" s="251"/>
      <c r="K95" s="263"/>
    </row>
    <row r="96" spans="2:11" s="1" customFormat="1" ht="15" customHeight="1">
      <c r="B96" s="274"/>
      <c r="C96" s="251" t="s">
        <v>37</v>
      </c>
      <c r="D96" s="251"/>
      <c r="E96" s="251"/>
      <c r="F96" s="272" t="s">
        <v>2283</v>
      </c>
      <c r="G96" s="273"/>
      <c r="H96" s="251" t="s">
        <v>2320</v>
      </c>
      <c r="I96" s="251" t="s">
        <v>2318</v>
      </c>
      <c r="J96" s="251"/>
      <c r="K96" s="263"/>
    </row>
    <row r="97" spans="2:11" s="1" customFormat="1" ht="15" customHeight="1">
      <c r="B97" s="274"/>
      <c r="C97" s="251" t="s">
        <v>47</v>
      </c>
      <c r="D97" s="251"/>
      <c r="E97" s="251"/>
      <c r="F97" s="272" t="s">
        <v>2283</v>
      </c>
      <c r="G97" s="273"/>
      <c r="H97" s="251" t="s">
        <v>2321</v>
      </c>
      <c r="I97" s="251" t="s">
        <v>2318</v>
      </c>
      <c r="J97" s="251"/>
      <c r="K97" s="263"/>
    </row>
    <row r="98" spans="2:11" s="1" customFormat="1" ht="15" customHeight="1">
      <c r="B98" s="277"/>
      <c r="C98" s="278"/>
      <c r="D98" s="278"/>
      <c r="E98" s="278"/>
      <c r="F98" s="278"/>
      <c r="G98" s="278"/>
      <c r="H98" s="278"/>
      <c r="I98" s="278"/>
      <c r="J98" s="278"/>
      <c r="K98" s="279"/>
    </row>
    <row r="99" spans="2:11" s="1" customFormat="1" ht="18.75" customHeight="1">
      <c r="B99" s="280"/>
      <c r="C99" s="281"/>
      <c r="D99" s="281"/>
      <c r="E99" s="281"/>
      <c r="F99" s="281"/>
      <c r="G99" s="281"/>
      <c r="H99" s="281"/>
      <c r="I99" s="281"/>
      <c r="J99" s="281"/>
      <c r="K99" s="280"/>
    </row>
    <row r="100" spans="2:11" s="1" customFormat="1" ht="18.75" customHeight="1"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</row>
    <row r="101" spans="2:11" s="1" customFormat="1" ht="7.5" customHeight="1">
      <c r="B101" s="259"/>
      <c r="C101" s="260"/>
      <c r="D101" s="260"/>
      <c r="E101" s="260"/>
      <c r="F101" s="260"/>
      <c r="G101" s="260"/>
      <c r="H101" s="260"/>
      <c r="I101" s="260"/>
      <c r="J101" s="260"/>
      <c r="K101" s="261"/>
    </row>
    <row r="102" spans="2:11" s="1" customFormat="1" ht="45" customHeight="1">
      <c r="B102" s="262"/>
      <c r="C102" s="380" t="s">
        <v>2322</v>
      </c>
      <c r="D102" s="380"/>
      <c r="E102" s="380"/>
      <c r="F102" s="380"/>
      <c r="G102" s="380"/>
      <c r="H102" s="380"/>
      <c r="I102" s="380"/>
      <c r="J102" s="380"/>
      <c r="K102" s="263"/>
    </row>
    <row r="103" spans="2:11" s="1" customFormat="1" ht="17.25" customHeight="1">
      <c r="B103" s="262"/>
      <c r="C103" s="264" t="s">
        <v>2277</v>
      </c>
      <c r="D103" s="264"/>
      <c r="E103" s="264"/>
      <c r="F103" s="264" t="s">
        <v>2278</v>
      </c>
      <c r="G103" s="265"/>
      <c r="H103" s="264" t="s">
        <v>53</v>
      </c>
      <c r="I103" s="264" t="s">
        <v>56</v>
      </c>
      <c r="J103" s="264" t="s">
        <v>2279</v>
      </c>
      <c r="K103" s="263"/>
    </row>
    <row r="104" spans="2:11" s="1" customFormat="1" ht="17.25" customHeight="1">
      <c r="B104" s="262"/>
      <c r="C104" s="266" t="s">
        <v>2280</v>
      </c>
      <c r="D104" s="266"/>
      <c r="E104" s="266"/>
      <c r="F104" s="267" t="s">
        <v>2281</v>
      </c>
      <c r="G104" s="268"/>
      <c r="H104" s="266"/>
      <c r="I104" s="266"/>
      <c r="J104" s="266" t="s">
        <v>2282</v>
      </c>
      <c r="K104" s="263"/>
    </row>
    <row r="105" spans="2:11" s="1" customFormat="1" ht="5.25" customHeight="1">
      <c r="B105" s="262"/>
      <c r="C105" s="264"/>
      <c r="D105" s="264"/>
      <c r="E105" s="264"/>
      <c r="F105" s="264"/>
      <c r="G105" s="282"/>
      <c r="H105" s="264"/>
      <c r="I105" s="264"/>
      <c r="J105" s="264"/>
      <c r="K105" s="263"/>
    </row>
    <row r="106" spans="2:11" s="1" customFormat="1" ht="15" customHeight="1">
      <c r="B106" s="262"/>
      <c r="C106" s="251" t="s">
        <v>52</v>
      </c>
      <c r="D106" s="271"/>
      <c r="E106" s="271"/>
      <c r="F106" s="272" t="s">
        <v>2283</v>
      </c>
      <c r="G106" s="251"/>
      <c r="H106" s="251" t="s">
        <v>2323</v>
      </c>
      <c r="I106" s="251" t="s">
        <v>2285</v>
      </c>
      <c r="J106" s="251">
        <v>20</v>
      </c>
      <c r="K106" s="263"/>
    </row>
    <row r="107" spans="2:11" s="1" customFormat="1" ht="15" customHeight="1">
      <c r="B107" s="262"/>
      <c r="C107" s="251" t="s">
        <v>2286</v>
      </c>
      <c r="D107" s="251"/>
      <c r="E107" s="251"/>
      <c r="F107" s="272" t="s">
        <v>2283</v>
      </c>
      <c r="G107" s="251"/>
      <c r="H107" s="251" t="s">
        <v>2323</v>
      </c>
      <c r="I107" s="251" t="s">
        <v>2285</v>
      </c>
      <c r="J107" s="251">
        <v>120</v>
      </c>
      <c r="K107" s="263"/>
    </row>
    <row r="108" spans="2:11" s="1" customFormat="1" ht="15" customHeight="1">
      <c r="B108" s="274"/>
      <c r="C108" s="251" t="s">
        <v>2288</v>
      </c>
      <c r="D108" s="251"/>
      <c r="E108" s="251"/>
      <c r="F108" s="272" t="s">
        <v>2289</v>
      </c>
      <c r="G108" s="251"/>
      <c r="H108" s="251" t="s">
        <v>2323</v>
      </c>
      <c r="I108" s="251" t="s">
        <v>2285</v>
      </c>
      <c r="J108" s="251">
        <v>50</v>
      </c>
      <c r="K108" s="263"/>
    </row>
    <row r="109" spans="2:11" s="1" customFormat="1" ht="15" customHeight="1">
      <c r="B109" s="274"/>
      <c r="C109" s="251" t="s">
        <v>2291</v>
      </c>
      <c r="D109" s="251"/>
      <c r="E109" s="251"/>
      <c r="F109" s="272" t="s">
        <v>2283</v>
      </c>
      <c r="G109" s="251"/>
      <c r="H109" s="251" t="s">
        <v>2323</v>
      </c>
      <c r="I109" s="251" t="s">
        <v>2293</v>
      </c>
      <c r="J109" s="251"/>
      <c r="K109" s="263"/>
    </row>
    <row r="110" spans="2:11" s="1" customFormat="1" ht="15" customHeight="1">
      <c r="B110" s="274"/>
      <c r="C110" s="251" t="s">
        <v>2302</v>
      </c>
      <c r="D110" s="251"/>
      <c r="E110" s="251"/>
      <c r="F110" s="272" t="s">
        <v>2289</v>
      </c>
      <c r="G110" s="251"/>
      <c r="H110" s="251" t="s">
        <v>2323</v>
      </c>
      <c r="I110" s="251" t="s">
        <v>2285</v>
      </c>
      <c r="J110" s="251">
        <v>50</v>
      </c>
      <c r="K110" s="263"/>
    </row>
    <row r="111" spans="2:11" s="1" customFormat="1" ht="15" customHeight="1">
      <c r="B111" s="274"/>
      <c r="C111" s="251" t="s">
        <v>2310</v>
      </c>
      <c r="D111" s="251"/>
      <c r="E111" s="251"/>
      <c r="F111" s="272" t="s">
        <v>2289</v>
      </c>
      <c r="G111" s="251"/>
      <c r="H111" s="251" t="s">
        <v>2323</v>
      </c>
      <c r="I111" s="251" t="s">
        <v>2285</v>
      </c>
      <c r="J111" s="251">
        <v>50</v>
      </c>
      <c r="K111" s="263"/>
    </row>
    <row r="112" spans="2:11" s="1" customFormat="1" ht="15" customHeight="1">
      <c r="B112" s="274"/>
      <c r="C112" s="251" t="s">
        <v>2308</v>
      </c>
      <c r="D112" s="251"/>
      <c r="E112" s="251"/>
      <c r="F112" s="272" t="s">
        <v>2289</v>
      </c>
      <c r="G112" s="251"/>
      <c r="H112" s="251" t="s">
        <v>2323</v>
      </c>
      <c r="I112" s="251" t="s">
        <v>2285</v>
      </c>
      <c r="J112" s="251">
        <v>50</v>
      </c>
      <c r="K112" s="263"/>
    </row>
    <row r="113" spans="2:11" s="1" customFormat="1" ht="15" customHeight="1">
      <c r="B113" s="274"/>
      <c r="C113" s="251" t="s">
        <v>52</v>
      </c>
      <c r="D113" s="251"/>
      <c r="E113" s="251"/>
      <c r="F113" s="272" t="s">
        <v>2283</v>
      </c>
      <c r="G113" s="251"/>
      <c r="H113" s="251" t="s">
        <v>2324</v>
      </c>
      <c r="I113" s="251" t="s">
        <v>2285</v>
      </c>
      <c r="J113" s="251">
        <v>20</v>
      </c>
      <c r="K113" s="263"/>
    </row>
    <row r="114" spans="2:11" s="1" customFormat="1" ht="15" customHeight="1">
      <c r="B114" s="274"/>
      <c r="C114" s="251" t="s">
        <v>2325</v>
      </c>
      <c r="D114" s="251"/>
      <c r="E114" s="251"/>
      <c r="F114" s="272" t="s">
        <v>2283</v>
      </c>
      <c r="G114" s="251"/>
      <c r="H114" s="251" t="s">
        <v>2326</v>
      </c>
      <c r="I114" s="251" t="s">
        <v>2285</v>
      </c>
      <c r="J114" s="251">
        <v>120</v>
      </c>
      <c r="K114" s="263"/>
    </row>
    <row r="115" spans="2:11" s="1" customFormat="1" ht="15" customHeight="1">
      <c r="B115" s="274"/>
      <c r="C115" s="251" t="s">
        <v>37</v>
      </c>
      <c r="D115" s="251"/>
      <c r="E115" s="251"/>
      <c r="F115" s="272" t="s">
        <v>2283</v>
      </c>
      <c r="G115" s="251"/>
      <c r="H115" s="251" t="s">
        <v>2327</v>
      </c>
      <c r="I115" s="251" t="s">
        <v>2318</v>
      </c>
      <c r="J115" s="251"/>
      <c r="K115" s="263"/>
    </row>
    <row r="116" spans="2:11" s="1" customFormat="1" ht="15" customHeight="1">
      <c r="B116" s="274"/>
      <c r="C116" s="251" t="s">
        <v>47</v>
      </c>
      <c r="D116" s="251"/>
      <c r="E116" s="251"/>
      <c r="F116" s="272" t="s">
        <v>2283</v>
      </c>
      <c r="G116" s="251"/>
      <c r="H116" s="251" t="s">
        <v>2328</v>
      </c>
      <c r="I116" s="251" t="s">
        <v>2318</v>
      </c>
      <c r="J116" s="251"/>
      <c r="K116" s="263"/>
    </row>
    <row r="117" spans="2:11" s="1" customFormat="1" ht="15" customHeight="1">
      <c r="B117" s="274"/>
      <c r="C117" s="251" t="s">
        <v>56</v>
      </c>
      <c r="D117" s="251"/>
      <c r="E117" s="251"/>
      <c r="F117" s="272" t="s">
        <v>2283</v>
      </c>
      <c r="G117" s="251"/>
      <c r="H117" s="251" t="s">
        <v>2329</v>
      </c>
      <c r="I117" s="251" t="s">
        <v>2330</v>
      </c>
      <c r="J117" s="251"/>
      <c r="K117" s="263"/>
    </row>
    <row r="118" spans="2:11" s="1" customFormat="1" ht="15" customHeight="1">
      <c r="B118" s="277"/>
      <c r="C118" s="283"/>
      <c r="D118" s="283"/>
      <c r="E118" s="283"/>
      <c r="F118" s="283"/>
      <c r="G118" s="283"/>
      <c r="H118" s="283"/>
      <c r="I118" s="283"/>
      <c r="J118" s="283"/>
      <c r="K118" s="279"/>
    </row>
    <row r="119" spans="2:11" s="1" customFormat="1" ht="18.75" customHeight="1">
      <c r="B119" s="284"/>
      <c r="C119" s="285"/>
      <c r="D119" s="285"/>
      <c r="E119" s="285"/>
      <c r="F119" s="286"/>
      <c r="G119" s="285"/>
      <c r="H119" s="285"/>
      <c r="I119" s="285"/>
      <c r="J119" s="285"/>
      <c r="K119" s="284"/>
    </row>
    <row r="120" spans="2:11" s="1" customFormat="1" ht="18.75" customHeight="1"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</row>
    <row r="121" spans="2:11" s="1" customFormat="1" ht="7.5" customHeight="1">
      <c r="B121" s="287"/>
      <c r="C121" s="288"/>
      <c r="D121" s="288"/>
      <c r="E121" s="288"/>
      <c r="F121" s="288"/>
      <c r="G121" s="288"/>
      <c r="H121" s="288"/>
      <c r="I121" s="288"/>
      <c r="J121" s="288"/>
      <c r="K121" s="289"/>
    </row>
    <row r="122" spans="2:11" s="1" customFormat="1" ht="45" customHeight="1">
      <c r="B122" s="290"/>
      <c r="C122" s="378" t="s">
        <v>2331</v>
      </c>
      <c r="D122" s="378"/>
      <c r="E122" s="378"/>
      <c r="F122" s="378"/>
      <c r="G122" s="378"/>
      <c r="H122" s="378"/>
      <c r="I122" s="378"/>
      <c r="J122" s="378"/>
      <c r="K122" s="291"/>
    </row>
    <row r="123" spans="2:11" s="1" customFormat="1" ht="17.25" customHeight="1">
      <c r="B123" s="292"/>
      <c r="C123" s="264" t="s">
        <v>2277</v>
      </c>
      <c r="D123" s="264"/>
      <c r="E123" s="264"/>
      <c r="F123" s="264" t="s">
        <v>2278</v>
      </c>
      <c r="G123" s="265"/>
      <c r="H123" s="264" t="s">
        <v>53</v>
      </c>
      <c r="I123" s="264" t="s">
        <v>56</v>
      </c>
      <c r="J123" s="264" t="s">
        <v>2279</v>
      </c>
      <c r="K123" s="293"/>
    </row>
    <row r="124" spans="2:11" s="1" customFormat="1" ht="17.25" customHeight="1">
      <c r="B124" s="292"/>
      <c r="C124" s="266" t="s">
        <v>2280</v>
      </c>
      <c r="D124" s="266"/>
      <c r="E124" s="266"/>
      <c r="F124" s="267" t="s">
        <v>2281</v>
      </c>
      <c r="G124" s="268"/>
      <c r="H124" s="266"/>
      <c r="I124" s="266"/>
      <c r="J124" s="266" t="s">
        <v>2282</v>
      </c>
      <c r="K124" s="293"/>
    </row>
    <row r="125" spans="2:11" s="1" customFormat="1" ht="5.25" customHeight="1">
      <c r="B125" s="294"/>
      <c r="C125" s="269"/>
      <c r="D125" s="269"/>
      <c r="E125" s="269"/>
      <c r="F125" s="269"/>
      <c r="G125" s="295"/>
      <c r="H125" s="269"/>
      <c r="I125" s="269"/>
      <c r="J125" s="269"/>
      <c r="K125" s="296"/>
    </row>
    <row r="126" spans="2:11" s="1" customFormat="1" ht="15" customHeight="1">
      <c r="B126" s="294"/>
      <c r="C126" s="251" t="s">
        <v>2286</v>
      </c>
      <c r="D126" s="271"/>
      <c r="E126" s="271"/>
      <c r="F126" s="272" t="s">
        <v>2283</v>
      </c>
      <c r="G126" s="251"/>
      <c r="H126" s="251" t="s">
        <v>2323</v>
      </c>
      <c r="I126" s="251" t="s">
        <v>2285</v>
      </c>
      <c r="J126" s="251">
        <v>120</v>
      </c>
      <c r="K126" s="297"/>
    </row>
    <row r="127" spans="2:11" s="1" customFormat="1" ht="15" customHeight="1">
      <c r="B127" s="294"/>
      <c r="C127" s="251" t="s">
        <v>2332</v>
      </c>
      <c r="D127" s="251"/>
      <c r="E127" s="251"/>
      <c r="F127" s="272" t="s">
        <v>2283</v>
      </c>
      <c r="G127" s="251"/>
      <c r="H127" s="251" t="s">
        <v>2333</v>
      </c>
      <c r="I127" s="251" t="s">
        <v>2285</v>
      </c>
      <c r="J127" s="251" t="s">
        <v>2334</v>
      </c>
      <c r="K127" s="297"/>
    </row>
    <row r="128" spans="2:11" s="1" customFormat="1" ht="15" customHeight="1">
      <c r="B128" s="294"/>
      <c r="C128" s="251" t="s">
        <v>2231</v>
      </c>
      <c r="D128" s="251"/>
      <c r="E128" s="251"/>
      <c r="F128" s="272" t="s">
        <v>2283</v>
      </c>
      <c r="G128" s="251"/>
      <c r="H128" s="251" t="s">
        <v>2335</v>
      </c>
      <c r="I128" s="251" t="s">
        <v>2285</v>
      </c>
      <c r="J128" s="251" t="s">
        <v>2334</v>
      </c>
      <c r="K128" s="297"/>
    </row>
    <row r="129" spans="2:11" s="1" customFormat="1" ht="15" customHeight="1">
      <c r="B129" s="294"/>
      <c r="C129" s="251" t="s">
        <v>2294</v>
      </c>
      <c r="D129" s="251"/>
      <c r="E129" s="251"/>
      <c r="F129" s="272" t="s">
        <v>2289</v>
      </c>
      <c r="G129" s="251"/>
      <c r="H129" s="251" t="s">
        <v>2295</v>
      </c>
      <c r="I129" s="251" t="s">
        <v>2285</v>
      </c>
      <c r="J129" s="251">
        <v>15</v>
      </c>
      <c r="K129" s="297"/>
    </row>
    <row r="130" spans="2:11" s="1" customFormat="1" ht="15" customHeight="1">
      <c r="B130" s="294"/>
      <c r="C130" s="275" t="s">
        <v>2296</v>
      </c>
      <c r="D130" s="275"/>
      <c r="E130" s="275"/>
      <c r="F130" s="276" t="s">
        <v>2289</v>
      </c>
      <c r="G130" s="275"/>
      <c r="H130" s="275" t="s">
        <v>2297</v>
      </c>
      <c r="I130" s="275" t="s">
        <v>2285</v>
      </c>
      <c r="J130" s="275">
        <v>15</v>
      </c>
      <c r="K130" s="297"/>
    </row>
    <row r="131" spans="2:11" s="1" customFormat="1" ht="15" customHeight="1">
      <c r="B131" s="294"/>
      <c r="C131" s="275" t="s">
        <v>2298</v>
      </c>
      <c r="D131" s="275"/>
      <c r="E131" s="275"/>
      <c r="F131" s="276" t="s">
        <v>2289</v>
      </c>
      <c r="G131" s="275"/>
      <c r="H131" s="275" t="s">
        <v>2299</v>
      </c>
      <c r="I131" s="275" t="s">
        <v>2285</v>
      </c>
      <c r="J131" s="275">
        <v>20</v>
      </c>
      <c r="K131" s="297"/>
    </row>
    <row r="132" spans="2:11" s="1" customFormat="1" ht="15" customHeight="1">
      <c r="B132" s="294"/>
      <c r="C132" s="275" t="s">
        <v>2300</v>
      </c>
      <c r="D132" s="275"/>
      <c r="E132" s="275"/>
      <c r="F132" s="276" t="s">
        <v>2289</v>
      </c>
      <c r="G132" s="275"/>
      <c r="H132" s="275" t="s">
        <v>2301</v>
      </c>
      <c r="I132" s="275" t="s">
        <v>2285</v>
      </c>
      <c r="J132" s="275">
        <v>20</v>
      </c>
      <c r="K132" s="297"/>
    </row>
    <row r="133" spans="2:11" s="1" customFormat="1" ht="15" customHeight="1">
      <c r="B133" s="294"/>
      <c r="C133" s="251" t="s">
        <v>2288</v>
      </c>
      <c r="D133" s="251"/>
      <c r="E133" s="251"/>
      <c r="F133" s="272" t="s">
        <v>2289</v>
      </c>
      <c r="G133" s="251"/>
      <c r="H133" s="251" t="s">
        <v>2323</v>
      </c>
      <c r="I133" s="251" t="s">
        <v>2285</v>
      </c>
      <c r="J133" s="251">
        <v>50</v>
      </c>
      <c r="K133" s="297"/>
    </row>
    <row r="134" spans="2:11" s="1" customFormat="1" ht="15" customHeight="1">
      <c r="B134" s="294"/>
      <c r="C134" s="251" t="s">
        <v>2302</v>
      </c>
      <c r="D134" s="251"/>
      <c r="E134" s="251"/>
      <c r="F134" s="272" t="s">
        <v>2289</v>
      </c>
      <c r="G134" s="251"/>
      <c r="H134" s="251" t="s">
        <v>2323</v>
      </c>
      <c r="I134" s="251" t="s">
        <v>2285</v>
      </c>
      <c r="J134" s="251">
        <v>50</v>
      </c>
      <c r="K134" s="297"/>
    </row>
    <row r="135" spans="2:11" s="1" customFormat="1" ht="15" customHeight="1">
      <c r="B135" s="294"/>
      <c r="C135" s="251" t="s">
        <v>2308</v>
      </c>
      <c r="D135" s="251"/>
      <c r="E135" s="251"/>
      <c r="F135" s="272" t="s">
        <v>2289</v>
      </c>
      <c r="G135" s="251"/>
      <c r="H135" s="251" t="s">
        <v>2323</v>
      </c>
      <c r="I135" s="251" t="s">
        <v>2285</v>
      </c>
      <c r="J135" s="251">
        <v>50</v>
      </c>
      <c r="K135" s="297"/>
    </row>
    <row r="136" spans="2:11" s="1" customFormat="1" ht="15" customHeight="1">
      <c r="B136" s="294"/>
      <c r="C136" s="251" t="s">
        <v>2310</v>
      </c>
      <c r="D136" s="251"/>
      <c r="E136" s="251"/>
      <c r="F136" s="272" t="s">
        <v>2289</v>
      </c>
      <c r="G136" s="251"/>
      <c r="H136" s="251" t="s">
        <v>2323</v>
      </c>
      <c r="I136" s="251" t="s">
        <v>2285</v>
      </c>
      <c r="J136" s="251">
        <v>50</v>
      </c>
      <c r="K136" s="297"/>
    </row>
    <row r="137" spans="2:11" s="1" customFormat="1" ht="15" customHeight="1">
      <c r="B137" s="294"/>
      <c r="C137" s="251" t="s">
        <v>2311</v>
      </c>
      <c r="D137" s="251"/>
      <c r="E137" s="251"/>
      <c r="F137" s="272" t="s">
        <v>2289</v>
      </c>
      <c r="G137" s="251"/>
      <c r="H137" s="251" t="s">
        <v>2336</v>
      </c>
      <c r="I137" s="251" t="s">
        <v>2285</v>
      </c>
      <c r="J137" s="251">
        <v>255</v>
      </c>
      <c r="K137" s="297"/>
    </row>
    <row r="138" spans="2:11" s="1" customFormat="1" ht="15" customHeight="1">
      <c r="B138" s="294"/>
      <c r="C138" s="251" t="s">
        <v>2313</v>
      </c>
      <c r="D138" s="251"/>
      <c r="E138" s="251"/>
      <c r="F138" s="272" t="s">
        <v>2283</v>
      </c>
      <c r="G138" s="251"/>
      <c r="H138" s="251" t="s">
        <v>2337</v>
      </c>
      <c r="I138" s="251" t="s">
        <v>2315</v>
      </c>
      <c r="J138" s="251"/>
      <c r="K138" s="297"/>
    </row>
    <row r="139" spans="2:11" s="1" customFormat="1" ht="15" customHeight="1">
      <c r="B139" s="294"/>
      <c r="C139" s="251" t="s">
        <v>2316</v>
      </c>
      <c r="D139" s="251"/>
      <c r="E139" s="251"/>
      <c r="F139" s="272" t="s">
        <v>2283</v>
      </c>
      <c r="G139" s="251"/>
      <c r="H139" s="251" t="s">
        <v>2338</v>
      </c>
      <c r="I139" s="251" t="s">
        <v>2318</v>
      </c>
      <c r="J139" s="251"/>
      <c r="K139" s="297"/>
    </row>
    <row r="140" spans="2:11" s="1" customFormat="1" ht="15" customHeight="1">
      <c r="B140" s="294"/>
      <c r="C140" s="251" t="s">
        <v>2319</v>
      </c>
      <c r="D140" s="251"/>
      <c r="E140" s="251"/>
      <c r="F140" s="272" t="s">
        <v>2283</v>
      </c>
      <c r="G140" s="251"/>
      <c r="H140" s="251" t="s">
        <v>2319</v>
      </c>
      <c r="I140" s="251" t="s">
        <v>2318</v>
      </c>
      <c r="J140" s="251"/>
      <c r="K140" s="297"/>
    </row>
    <row r="141" spans="2:11" s="1" customFormat="1" ht="15" customHeight="1">
      <c r="B141" s="294"/>
      <c r="C141" s="251" t="s">
        <v>37</v>
      </c>
      <c r="D141" s="251"/>
      <c r="E141" s="251"/>
      <c r="F141" s="272" t="s">
        <v>2283</v>
      </c>
      <c r="G141" s="251"/>
      <c r="H141" s="251" t="s">
        <v>2339</v>
      </c>
      <c r="I141" s="251" t="s">
        <v>2318</v>
      </c>
      <c r="J141" s="251"/>
      <c r="K141" s="297"/>
    </row>
    <row r="142" spans="2:11" s="1" customFormat="1" ht="15" customHeight="1">
      <c r="B142" s="294"/>
      <c r="C142" s="251" t="s">
        <v>2340</v>
      </c>
      <c r="D142" s="251"/>
      <c r="E142" s="251"/>
      <c r="F142" s="272" t="s">
        <v>2283</v>
      </c>
      <c r="G142" s="251"/>
      <c r="H142" s="251" t="s">
        <v>2341</v>
      </c>
      <c r="I142" s="251" t="s">
        <v>2318</v>
      </c>
      <c r="J142" s="251"/>
      <c r="K142" s="297"/>
    </row>
    <row r="143" spans="2:11" s="1" customFormat="1" ht="15" customHeight="1">
      <c r="B143" s="298"/>
      <c r="C143" s="299"/>
      <c r="D143" s="299"/>
      <c r="E143" s="299"/>
      <c r="F143" s="299"/>
      <c r="G143" s="299"/>
      <c r="H143" s="299"/>
      <c r="I143" s="299"/>
      <c r="J143" s="299"/>
      <c r="K143" s="300"/>
    </row>
    <row r="144" spans="2:11" s="1" customFormat="1" ht="18.75" customHeight="1">
      <c r="B144" s="285"/>
      <c r="C144" s="285"/>
      <c r="D144" s="285"/>
      <c r="E144" s="285"/>
      <c r="F144" s="286"/>
      <c r="G144" s="285"/>
      <c r="H144" s="285"/>
      <c r="I144" s="285"/>
      <c r="J144" s="285"/>
      <c r="K144" s="285"/>
    </row>
    <row r="145" spans="2:11" s="1" customFormat="1" ht="18.75" customHeight="1"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</row>
    <row r="146" spans="2:11" s="1" customFormat="1" ht="7.5" customHeight="1">
      <c r="B146" s="259"/>
      <c r="C146" s="260"/>
      <c r="D146" s="260"/>
      <c r="E146" s="260"/>
      <c r="F146" s="260"/>
      <c r="G146" s="260"/>
      <c r="H146" s="260"/>
      <c r="I146" s="260"/>
      <c r="J146" s="260"/>
      <c r="K146" s="261"/>
    </row>
    <row r="147" spans="2:11" s="1" customFormat="1" ht="45" customHeight="1">
      <c r="B147" s="262"/>
      <c r="C147" s="380" t="s">
        <v>2342</v>
      </c>
      <c r="D147" s="380"/>
      <c r="E147" s="380"/>
      <c r="F147" s="380"/>
      <c r="G147" s="380"/>
      <c r="H147" s="380"/>
      <c r="I147" s="380"/>
      <c r="J147" s="380"/>
      <c r="K147" s="263"/>
    </row>
    <row r="148" spans="2:11" s="1" customFormat="1" ht="17.25" customHeight="1">
      <c r="B148" s="262"/>
      <c r="C148" s="264" t="s">
        <v>2277</v>
      </c>
      <c r="D148" s="264"/>
      <c r="E148" s="264"/>
      <c r="F148" s="264" t="s">
        <v>2278</v>
      </c>
      <c r="G148" s="265"/>
      <c r="H148" s="264" t="s">
        <v>53</v>
      </c>
      <c r="I148" s="264" t="s">
        <v>56</v>
      </c>
      <c r="J148" s="264" t="s">
        <v>2279</v>
      </c>
      <c r="K148" s="263"/>
    </row>
    <row r="149" spans="2:11" s="1" customFormat="1" ht="17.25" customHeight="1">
      <c r="B149" s="262"/>
      <c r="C149" s="266" t="s">
        <v>2280</v>
      </c>
      <c r="D149" s="266"/>
      <c r="E149" s="266"/>
      <c r="F149" s="267" t="s">
        <v>2281</v>
      </c>
      <c r="G149" s="268"/>
      <c r="H149" s="266"/>
      <c r="I149" s="266"/>
      <c r="J149" s="266" t="s">
        <v>2282</v>
      </c>
      <c r="K149" s="263"/>
    </row>
    <row r="150" spans="2:11" s="1" customFormat="1" ht="5.25" customHeight="1">
      <c r="B150" s="274"/>
      <c r="C150" s="269"/>
      <c r="D150" s="269"/>
      <c r="E150" s="269"/>
      <c r="F150" s="269"/>
      <c r="G150" s="270"/>
      <c r="H150" s="269"/>
      <c r="I150" s="269"/>
      <c r="J150" s="269"/>
      <c r="K150" s="297"/>
    </row>
    <row r="151" spans="2:11" s="1" customFormat="1" ht="15" customHeight="1">
      <c r="B151" s="274"/>
      <c r="C151" s="301" t="s">
        <v>2286</v>
      </c>
      <c r="D151" s="251"/>
      <c r="E151" s="251"/>
      <c r="F151" s="302" t="s">
        <v>2283</v>
      </c>
      <c r="G151" s="251"/>
      <c r="H151" s="301" t="s">
        <v>2323</v>
      </c>
      <c r="I151" s="301" t="s">
        <v>2285</v>
      </c>
      <c r="J151" s="301">
        <v>120</v>
      </c>
      <c r="K151" s="297"/>
    </row>
    <row r="152" spans="2:11" s="1" customFormat="1" ht="15" customHeight="1">
      <c r="B152" s="274"/>
      <c r="C152" s="301" t="s">
        <v>2332</v>
      </c>
      <c r="D152" s="251"/>
      <c r="E152" s="251"/>
      <c r="F152" s="302" t="s">
        <v>2283</v>
      </c>
      <c r="G152" s="251"/>
      <c r="H152" s="301" t="s">
        <v>2343</v>
      </c>
      <c r="I152" s="301" t="s">
        <v>2285</v>
      </c>
      <c r="J152" s="301" t="s">
        <v>2334</v>
      </c>
      <c r="K152" s="297"/>
    </row>
    <row r="153" spans="2:11" s="1" customFormat="1" ht="15" customHeight="1">
      <c r="B153" s="274"/>
      <c r="C153" s="301" t="s">
        <v>2231</v>
      </c>
      <c r="D153" s="251"/>
      <c r="E153" s="251"/>
      <c r="F153" s="302" t="s">
        <v>2283</v>
      </c>
      <c r="G153" s="251"/>
      <c r="H153" s="301" t="s">
        <v>2344</v>
      </c>
      <c r="I153" s="301" t="s">
        <v>2285</v>
      </c>
      <c r="J153" s="301" t="s">
        <v>2334</v>
      </c>
      <c r="K153" s="297"/>
    </row>
    <row r="154" spans="2:11" s="1" customFormat="1" ht="15" customHeight="1">
      <c r="B154" s="274"/>
      <c r="C154" s="301" t="s">
        <v>2288</v>
      </c>
      <c r="D154" s="251"/>
      <c r="E154" s="251"/>
      <c r="F154" s="302" t="s">
        <v>2289</v>
      </c>
      <c r="G154" s="251"/>
      <c r="H154" s="301" t="s">
        <v>2323</v>
      </c>
      <c r="I154" s="301" t="s">
        <v>2285</v>
      </c>
      <c r="J154" s="301">
        <v>50</v>
      </c>
      <c r="K154" s="297"/>
    </row>
    <row r="155" spans="2:11" s="1" customFormat="1" ht="15" customHeight="1">
      <c r="B155" s="274"/>
      <c r="C155" s="301" t="s">
        <v>2291</v>
      </c>
      <c r="D155" s="251"/>
      <c r="E155" s="251"/>
      <c r="F155" s="302" t="s">
        <v>2283</v>
      </c>
      <c r="G155" s="251"/>
      <c r="H155" s="301" t="s">
        <v>2323</v>
      </c>
      <c r="I155" s="301" t="s">
        <v>2293</v>
      </c>
      <c r="J155" s="301"/>
      <c r="K155" s="297"/>
    </row>
    <row r="156" spans="2:11" s="1" customFormat="1" ht="15" customHeight="1">
      <c r="B156" s="274"/>
      <c r="C156" s="301" t="s">
        <v>2302</v>
      </c>
      <c r="D156" s="251"/>
      <c r="E156" s="251"/>
      <c r="F156" s="302" t="s">
        <v>2289</v>
      </c>
      <c r="G156" s="251"/>
      <c r="H156" s="301" t="s">
        <v>2323</v>
      </c>
      <c r="I156" s="301" t="s">
        <v>2285</v>
      </c>
      <c r="J156" s="301">
        <v>50</v>
      </c>
      <c r="K156" s="297"/>
    </row>
    <row r="157" spans="2:11" s="1" customFormat="1" ht="15" customHeight="1">
      <c r="B157" s="274"/>
      <c r="C157" s="301" t="s">
        <v>2310</v>
      </c>
      <c r="D157" s="251"/>
      <c r="E157" s="251"/>
      <c r="F157" s="302" t="s">
        <v>2289</v>
      </c>
      <c r="G157" s="251"/>
      <c r="H157" s="301" t="s">
        <v>2323</v>
      </c>
      <c r="I157" s="301" t="s">
        <v>2285</v>
      </c>
      <c r="J157" s="301">
        <v>50</v>
      </c>
      <c r="K157" s="297"/>
    </row>
    <row r="158" spans="2:11" s="1" customFormat="1" ht="15" customHeight="1">
      <c r="B158" s="274"/>
      <c r="C158" s="301" t="s">
        <v>2308</v>
      </c>
      <c r="D158" s="251"/>
      <c r="E158" s="251"/>
      <c r="F158" s="302" t="s">
        <v>2289</v>
      </c>
      <c r="G158" s="251"/>
      <c r="H158" s="301" t="s">
        <v>2323</v>
      </c>
      <c r="I158" s="301" t="s">
        <v>2285</v>
      </c>
      <c r="J158" s="301">
        <v>50</v>
      </c>
      <c r="K158" s="297"/>
    </row>
    <row r="159" spans="2:11" s="1" customFormat="1" ht="15" customHeight="1">
      <c r="B159" s="274"/>
      <c r="C159" s="301" t="s">
        <v>92</v>
      </c>
      <c r="D159" s="251"/>
      <c r="E159" s="251"/>
      <c r="F159" s="302" t="s">
        <v>2283</v>
      </c>
      <c r="G159" s="251"/>
      <c r="H159" s="301" t="s">
        <v>2345</v>
      </c>
      <c r="I159" s="301" t="s">
        <v>2285</v>
      </c>
      <c r="J159" s="301" t="s">
        <v>2346</v>
      </c>
      <c r="K159" s="297"/>
    </row>
    <row r="160" spans="2:11" s="1" customFormat="1" ht="15" customHeight="1">
      <c r="B160" s="274"/>
      <c r="C160" s="301" t="s">
        <v>2347</v>
      </c>
      <c r="D160" s="251"/>
      <c r="E160" s="251"/>
      <c r="F160" s="302" t="s">
        <v>2283</v>
      </c>
      <c r="G160" s="251"/>
      <c r="H160" s="301" t="s">
        <v>2348</v>
      </c>
      <c r="I160" s="301" t="s">
        <v>2318</v>
      </c>
      <c r="J160" s="301"/>
      <c r="K160" s="297"/>
    </row>
    <row r="161" spans="2:11" s="1" customFormat="1" ht="15" customHeight="1">
      <c r="B161" s="303"/>
      <c r="C161" s="283"/>
      <c r="D161" s="283"/>
      <c r="E161" s="283"/>
      <c r="F161" s="283"/>
      <c r="G161" s="283"/>
      <c r="H161" s="283"/>
      <c r="I161" s="283"/>
      <c r="J161" s="283"/>
      <c r="K161" s="304"/>
    </row>
    <row r="162" spans="2:11" s="1" customFormat="1" ht="18.75" customHeight="1">
      <c r="B162" s="285"/>
      <c r="C162" s="295"/>
      <c r="D162" s="295"/>
      <c r="E162" s="295"/>
      <c r="F162" s="305"/>
      <c r="G162" s="295"/>
      <c r="H162" s="295"/>
      <c r="I162" s="295"/>
      <c r="J162" s="295"/>
      <c r="K162" s="285"/>
    </row>
    <row r="163" spans="2:11" s="1" customFormat="1" ht="18.75" customHeight="1"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</row>
    <row r="164" spans="2:11" s="1" customFormat="1" ht="7.5" customHeight="1">
      <c r="B164" s="240"/>
      <c r="C164" s="241"/>
      <c r="D164" s="241"/>
      <c r="E164" s="241"/>
      <c r="F164" s="241"/>
      <c r="G164" s="241"/>
      <c r="H164" s="241"/>
      <c r="I164" s="241"/>
      <c r="J164" s="241"/>
      <c r="K164" s="242"/>
    </row>
    <row r="165" spans="2:11" s="1" customFormat="1" ht="45" customHeight="1">
      <c r="B165" s="243"/>
      <c r="C165" s="378" t="s">
        <v>2349</v>
      </c>
      <c r="D165" s="378"/>
      <c r="E165" s="378"/>
      <c r="F165" s="378"/>
      <c r="G165" s="378"/>
      <c r="H165" s="378"/>
      <c r="I165" s="378"/>
      <c r="J165" s="378"/>
      <c r="K165" s="244"/>
    </row>
    <row r="166" spans="2:11" s="1" customFormat="1" ht="17.25" customHeight="1">
      <c r="B166" s="243"/>
      <c r="C166" s="264" t="s">
        <v>2277</v>
      </c>
      <c r="D166" s="264"/>
      <c r="E166" s="264"/>
      <c r="F166" s="264" t="s">
        <v>2278</v>
      </c>
      <c r="G166" s="306"/>
      <c r="H166" s="307" t="s">
        <v>53</v>
      </c>
      <c r="I166" s="307" t="s">
        <v>56</v>
      </c>
      <c r="J166" s="264" t="s">
        <v>2279</v>
      </c>
      <c r="K166" s="244"/>
    </row>
    <row r="167" spans="2:11" s="1" customFormat="1" ht="17.25" customHeight="1">
      <c r="B167" s="245"/>
      <c r="C167" s="266" t="s">
        <v>2280</v>
      </c>
      <c r="D167" s="266"/>
      <c r="E167" s="266"/>
      <c r="F167" s="267" t="s">
        <v>2281</v>
      </c>
      <c r="G167" s="308"/>
      <c r="H167" s="309"/>
      <c r="I167" s="309"/>
      <c r="J167" s="266" t="s">
        <v>2282</v>
      </c>
      <c r="K167" s="246"/>
    </row>
    <row r="168" spans="2:11" s="1" customFormat="1" ht="5.25" customHeight="1">
      <c r="B168" s="274"/>
      <c r="C168" s="269"/>
      <c r="D168" s="269"/>
      <c r="E168" s="269"/>
      <c r="F168" s="269"/>
      <c r="G168" s="270"/>
      <c r="H168" s="269"/>
      <c r="I168" s="269"/>
      <c r="J168" s="269"/>
      <c r="K168" s="297"/>
    </row>
    <row r="169" spans="2:11" s="1" customFormat="1" ht="15" customHeight="1">
      <c r="B169" s="274"/>
      <c r="C169" s="251" t="s">
        <v>2286</v>
      </c>
      <c r="D169" s="251"/>
      <c r="E169" s="251"/>
      <c r="F169" s="272" t="s">
        <v>2283</v>
      </c>
      <c r="G169" s="251"/>
      <c r="H169" s="251" t="s">
        <v>2323</v>
      </c>
      <c r="I169" s="251" t="s">
        <v>2285</v>
      </c>
      <c r="J169" s="251">
        <v>120</v>
      </c>
      <c r="K169" s="297"/>
    </row>
    <row r="170" spans="2:11" s="1" customFormat="1" ht="15" customHeight="1">
      <c r="B170" s="274"/>
      <c r="C170" s="251" t="s">
        <v>2332</v>
      </c>
      <c r="D170" s="251"/>
      <c r="E170" s="251"/>
      <c r="F170" s="272" t="s">
        <v>2283</v>
      </c>
      <c r="G170" s="251"/>
      <c r="H170" s="251" t="s">
        <v>2333</v>
      </c>
      <c r="I170" s="251" t="s">
        <v>2285</v>
      </c>
      <c r="J170" s="251" t="s">
        <v>2334</v>
      </c>
      <c r="K170" s="297"/>
    </row>
    <row r="171" spans="2:11" s="1" customFormat="1" ht="15" customHeight="1">
      <c r="B171" s="274"/>
      <c r="C171" s="251" t="s">
        <v>2231</v>
      </c>
      <c r="D171" s="251"/>
      <c r="E171" s="251"/>
      <c r="F171" s="272" t="s">
        <v>2283</v>
      </c>
      <c r="G171" s="251"/>
      <c r="H171" s="251" t="s">
        <v>2350</v>
      </c>
      <c r="I171" s="251" t="s">
        <v>2285</v>
      </c>
      <c r="J171" s="251" t="s">
        <v>2334</v>
      </c>
      <c r="K171" s="297"/>
    </row>
    <row r="172" spans="2:11" s="1" customFormat="1" ht="15" customHeight="1">
      <c r="B172" s="274"/>
      <c r="C172" s="251" t="s">
        <v>2288</v>
      </c>
      <c r="D172" s="251"/>
      <c r="E172" s="251"/>
      <c r="F172" s="272" t="s">
        <v>2289</v>
      </c>
      <c r="G172" s="251"/>
      <c r="H172" s="251" t="s">
        <v>2350</v>
      </c>
      <c r="I172" s="251" t="s">
        <v>2285</v>
      </c>
      <c r="J172" s="251">
        <v>50</v>
      </c>
      <c r="K172" s="297"/>
    </row>
    <row r="173" spans="2:11" s="1" customFormat="1" ht="15" customHeight="1">
      <c r="B173" s="274"/>
      <c r="C173" s="251" t="s">
        <v>2291</v>
      </c>
      <c r="D173" s="251"/>
      <c r="E173" s="251"/>
      <c r="F173" s="272" t="s">
        <v>2283</v>
      </c>
      <c r="G173" s="251"/>
      <c r="H173" s="251" t="s">
        <v>2350</v>
      </c>
      <c r="I173" s="251" t="s">
        <v>2293</v>
      </c>
      <c r="J173" s="251"/>
      <c r="K173" s="297"/>
    </row>
    <row r="174" spans="2:11" s="1" customFormat="1" ht="15" customHeight="1">
      <c r="B174" s="274"/>
      <c r="C174" s="251" t="s">
        <v>2302</v>
      </c>
      <c r="D174" s="251"/>
      <c r="E174" s="251"/>
      <c r="F174" s="272" t="s">
        <v>2289</v>
      </c>
      <c r="G174" s="251"/>
      <c r="H174" s="251" t="s">
        <v>2350</v>
      </c>
      <c r="I174" s="251" t="s">
        <v>2285</v>
      </c>
      <c r="J174" s="251">
        <v>50</v>
      </c>
      <c r="K174" s="297"/>
    </row>
    <row r="175" spans="2:11" s="1" customFormat="1" ht="15" customHeight="1">
      <c r="B175" s="274"/>
      <c r="C175" s="251" t="s">
        <v>2310</v>
      </c>
      <c r="D175" s="251"/>
      <c r="E175" s="251"/>
      <c r="F175" s="272" t="s">
        <v>2289</v>
      </c>
      <c r="G175" s="251"/>
      <c r="H175" s="251" t="s">
        <v>2350</v>
      </c>
      <c r="I175" s="251" t="s">
        <v>2285</v>
      </c>
      <c r="J175" s="251">
        <v>50</v>
      </c>
      <c r="K175" s="297"/>
    </row>
    <row r="176" spans="2:11" s="1" customFormat="1" ht="15" customHeight="1">
      <c r="B176" s="274"/>
      <c r="C176" s="251" t="s">
        <v>2308</v>
      </c>
      <c r="D176" s="251"/>
      <c r="E176" s="251"/>
      <c r="F176" s="272" t="s">
        <v>2289</v>
      </c>
      <c r="G176" s="251"/>
      <c r="H176" s="251" t="s">
        <v>2350</v>
      </c>
      <c r="I176" s="251" t="s">
        <v>2285</v>
      </c>
      <c r="J176" s="251">
        <v>50</v>
      </c>
      <c r="K176" s="297"/>
    </row>
    <row r="177" spans="2:11" s="1" customFormat="1" ht="15" customHeight="1">
      <c r="B177" s="274"/>
      <c r="C177" s="251" t="s">
        <v>122</v>
      </c>
      <c r="D177" s="251"/>
      <c r="E177" s="251"/>
      <c r="F177" s="272" t="s">
        <v>2283</v>
      </c>
      <c r="G177" s="251"/>
      <c r="H177" s="251" t="s">
        <v>2351</v>
      </c>
      <c r="I177" s="251" t="s">
        <v>2352</v>
      </c>
      <c r="J177" s="251"/>
      <c r="K177" s="297"/>
    </row>
    <row r="178" spans="2:11" s="1" customFormat="1" ht="15" customHeight="1">
      <c r="B178" s="274"/>
      <c r="C178" s="251" t="s">
        <v>56</v>
      </c>
      <c r="D178" s="251"/>
      <c r="E178" s="251"/>
      <c r="F178" s="272" t="s">
        <v>2283</v>
      </c>
      <c r="G178" s="251"/>
      <c r="H178" s="251" t="s">
        <v>2353</v>
      </c>
      <c r="I178" s="251" t="s">
        <v>2354</v>
      </c>
      <c r="J178" s="251">
        <v>1</v>
      </c>
      <c r="K178" s="297"/>
    </row>
    <row r="179" spans="2:11" s="1" customFormat="1" ht="15" customHeight="1">
      <c r="B179" s="274"/>
      <c r="C179" s="251" t="s">
        <v>52</v>
      </c>
      <c r="D179" s="251"/>
      <c r="E179" s="251"/>
      <c r="F179" s="272" t="s">
        <v>2283</v>
      </c>
      <c r="G179" s="251"/>
      <c r="H179" s="251" t="s">
        <v>2355</v>
      </c>
      <c r="I179" s="251" t="s">
        <v>2285</v>
      </c>
      <c r="J179" s="251">
        <v>20</v>
      </c>
      <c r="K179" s="297"/>
    </row>
    <row r="180" spans="2:11" s="1" customFormat="1" ht="15" customHeight="1">
      <c r="B180" s="274"/>
      <c r="C180" s="251" t="s">
        <v>53</v>
      </c>
      <c r="D180" s="251"/>
      <c r="E180" s="251"/>
      <c r="F180" s="272" t="s">
        <v>2283</v>
      </c>
      <c r="G180" s="251"/>
      <c r="H180" s="251" t="s">
        <v>2356</v>
      </c>
      <c r="I180" s="251" t="s">
        <v>2285</v>
      </c>
      <c r="J180" s="251">
        <v>255</v>
      </c>
      <c r="K180" s="297"/>
    </row>
    <row r="181" spans="2:11" s="1" customFormat="1" ht="15" customHeight="1">
      <c r="B181" s="274"/>
      <c r="C181" s="251" t="s">
        <v>123</v>
      </c>
      <c r="D181" s="251"/>
      <c r="E181" s="251"/>
      <c r="F181" s="272" t="s">
        <v>2283</v>
      </c>
      <c r="G181" s="251"/>
      <c r="H181" s="251" t="s">
        <v>2247</v>
      </c>
      <c r="I181" s="251" t="s">
        <v>2285</v>
      </c>
      <c r="J181" s="251">
        <v>10</v>
      </c>
      <c r="K181" s="297"/>
    </row>
    <row r="182" spans="2:11" s="1" customFormat="1" ht="15" customHeight="1">
      <c r="B182" s="274"/>
      <c r="C182" s="251" t="s">
        <v>124</v>
      </c>
      <c r="D182" s="251"/>
      <c r="E182" s="251"/>
      <c r="F182" s="272" t="s">
        <v>2283</v>
      </c>
      <c r="G182" s="251"/>
      <c r="H182" s="251" t="s">
        <v>2357</v>
      </c>
      <c r="I182" s="251" t="s">
        <v>2318</v>
      </c>
      <c r="J182" s="251"/>
      <c r="K182" s="297"/>
    </row>
    <row r="183" spans="2:11" s="1" customFormat="1" ht="15" customHeight="1">
      <c r="B183" s="274"/>
      <c r="C183" s="251" t="s">
        <v>2358</v>
      </c>
      <c r="D183" s="251"/>
      <c r="E183" s="251"/>
      <c r="F183" s="272" t="s">
        <v>2283</v>
      </c>
      <c r="G183" s="251"/>
      <c r="H183" s="251" t="s">
        <v>2359</v>
      </c>
      <c r="I183" s="251" t="s">
        <v>2318</v>
      </c>
      <c r="J183" s="251"/>
      <c r="K183" s="297"/>
    </row>
    <row r="184" spans="2:11" s="1" customFormat="1" ht="15" customHeight="1">
      <c r="B184" s="274"/>
      <c r="C184" s="251" t="s">
        <v>2347</v>
      </c>
      <c r="D184" s="251"/>
      <c r="E184" s="251"/>
      <c r="F184" s="272" t="s">
        <v>2283</v>
      </c>
      <c r="G184" s="251"/>
      <c r="H184" s="251" t="s">
        <v>2360</v>
      </c>
      <c r="I184" s="251" t="s">
        <v>2318</v>
      </c>
      <c r="J184" s="251"/>
      <c r="K184" s="297"/>
    </row>
    <row r="185" spans="2:11" s="1" customFormat="1" ht="15" customHeight="1">
      <c r="B185" s="274"/>
      <c r="C185" s="251" t="s">
        <v>126</v>
      </c>
      <c r="D185" s="251"/>
      <c r="E185" s="251"/>
      <c r="F185" s="272" t="s">
        <v>2289</v>
      </c>
      <c r="G185" s="251"/>
      <c r="H185" s="251" t="s">
        <v>2361</v>
      </c>
      <c r="I185" s="251" t="s">
        <v>2285</v>
      </c>
      <c r="J185" s="251">
        <v>50</v>
      </c>
      <c r="K185" s="297"/>
    </row>
    <row r="186" spans="2:11" s="1" customFormat="1" ht="15" customHeight="1">
      <c r="B186" s="274"/>
      <c r="C186" s="251" t="s">
        <v>2362</v>
      </c>
      <c r="D186" s="251"/>
      <c r="E186" s="251"/>
      <c r="F186" s="272" t="s">
        <v>2289</v>
      </c>
      <c r="G186" s="251"/>
      <c r="H186" s="251" t="s">
        <v>2363</v>
      </c>
      <c r="I186" s="251" t="s">
        <v>2364</v>
      </c>
      <c r="J186" s="251"/>
      <c r="K186" s="297"/>
    </row>
    <row r="187" spans="2:11" s="1" customFormat="1" ht="15" customHeight="1">
      <c r="B187" s="274"/>
      <c r="C187" s="251" t="s">
        <v>2365</v>
      </c>
      <c r="D187" s="251"/>
      <c r="E187" s="251"/>
      <c r="F187" s="272" t="s">
        <v>2289</v>
      </c>
      <c r="G187" s="251"/>
      <c r="H187" s="251" t="s">
        <v>2366</v>
      </c>
      <c r="I187" s="251" t="s">
        <v>2364</v>
      </c>
      <c r="J187" s="251"/>
      <c r="K187" s="297"/>
    </row>
    <row r="188" spans="2:11" s="1" customFormat="1" ht="15" customHeight="1">
      <c r="B188" s="274"/>
      <c r="C188" s="251" t="s">
        <v>2367</v>
      </c>
      <c r="D188" s="251"/>
      <c r="E188" s="251"/>
      <c r="F188" s="272" t="s">
        <v>2289</v>
      </c>
      <c r="G188" s="251"/>
      <c r="H188" s="251" t="s">
        <v>2368</v>
      </c>
      <c r="I188" s="251" t="s">
        <v>2364</v>
      </c>
      <c r="J188" s="251"/>
      <c r="K188" s="297"/>
    </row>
    <row r="189" spans="2:11" s="1" customFormat="1" ht="15" customHeight="1">
      <c r="B189" s="274"/>
      <c r="C189" s="310" t="s">
        <v>2369</v>
      </c>
      <c r="D189" s="251"/>
      <c r="E189" s="251"/>
      <c r="F189" s="272" t="s">
        <v>2289</v>
      </c>
      <c r="G189" s="251"/>
      <c r="H189" s="251" t="s">
        <v>2370</v>
      </c>
      <c r="I189" s="251" t="s">
        <v>2371</v>
      </c>
      <c r="J189" s="311" t="s">
        <v>2372</v>
      </c>
      <c r="K189" s="297"/>
    </row>
    <row r="190" spans="2:11" s="16" customFormat="1" ht="15" customHeight="1">
      <c r="B190" s="312"/>
      <c r="C190" s="313" t="s">
        <v>2373</v>
      </c>
      <c r="D190" s="314"/>
      <c r="E190" s="314"/>
      <c r="F190" s="315" t="s">
        <v>2289</v>
      </c>
      <c r="G190" s="314"/>
      <c r="H190" s="314" t="s">
        <v>2374</v>
      </c>
      <c r="I190" s="314" t="s">
        <v>2371</v>
      </c>
      <c r="J190" s="316" t="s">
        <v>2372</v>
      </c>
      <c r="K190" s="317"/>
    </row>
    <row r="191" spans="2:11" s="1" customFormat="1" ht="15" customHeight="1">
      <c r="B191" s="274"/>
      <c r="C191" s="310" t="s">
        <v>41</v>
      </c>
      <c r="D191" s="251"/>
      <c r="E191" s="251"/>
      <c r="F191" s="272" t="s">
        <v>2283</v>
      </c>
      <c r="G191" s="251"/>
      <c r="H191" s="248" t="s">
        <v>2375</v>
      </c>
      <c r="I191" s="251" t="s">
        <v>2376</v>
      </c>
      <c r="J191" s="251"/>
      <c r="K191" s="297"/>
    </row>
    <row r="192" spans="2:11" s="1" customFormat="1" ht="15" customHeight="1">
      <c r="B192" s="274"/>
      <c r="C192" s="310" t="s">
        <v>2377</v>
      </c>
      <c r="D192" s="251"/>
      <c r="E192" s="251"/>
      <c r="F192" s="272" t="s">
        <v>2283</v>
      </c>
      <c r="G192" s="251"/>
      <c r="H192" s="251" t="s">
        <v>2378</v>
      </c>
      <c r="I192" s="251" t="s">
        <v>2318</v>
      </c>
      <c r="J192" s="251"/>
      <c r="K192" s="297"/>
    </row>
    <row r="193" spans="2:11" s="1" customFormat="1" ht="15" customHeight="1">
      <c r="B193" s="274"/>
      <c r="C193" s="310" t="s">
        <v>2379</v>
      </c>
      <c r="D193" s="251"/>
      <c r="E193" s="251"/>
      <c r="F193" s="272" t="s">
        <v>2283</v>
      </c>
      <c r="G193" s="251"/>
      <c r="H193" s="251" t="s">
        <v>2380</v>
      </c>
      <c r="I193" s="251" t="s">
        <v>2318</v>
      </c>
      <c r="J193" s="251"/>
      <c r="K193" s="297"/>
    </row>
    <row r="194" spans="2:11" s="1" customFormat="1" ht="15" customHeight="1">
      <c r="B194" s="274"/>
      <c r="C194" s="310" t="s">
        <v>2381</v>
      </c>
      <c r="D194" s="251"/>
      <c r="E194" s="251"/>
      <c r="F194" s="272" t="s">
        <v>2289</v>
      </c>
      <c r="G194" s="251"/>
      <c r="H194" s="251" t="s">
        <v>2382</v>
      </c>
      <c r="I194" s="251" t="s">
        <v>2318</v>
      </c>
      <c r="J194" s="251"/>
      <c r="K194" s="297"/>
    </row>
    <row r="195" spans="2:11" s="1" customFormat="1" ht="15" customHeight="1">
      <c r="B195" s="303"/>
      <c r="C195" s="318"/>
      <c r="D195" s="283"/>
      <c r="E195" s="283"/>
      <c r="F195" s="283"/>
      <c r="G195" s="283"/>
      <c r="H195" s="283"/>
      <c r="I195" s="283"/>
      <c r="J195" s="283"/>
      <c r="K195" s="304"/>
    </row>
    <row r="196" spans="2:11" s="1" customFormat="1" ht="18.75" customHeight="1">
      <c r="B196" s="285"/>
      <c r="C196" s="295"/>
      <c r="D196" s="295"/>
      <c r="E196" s="295"/>
      <c r="F196" s="305"/>
      <c r="G196" s="295"/>
      <c r="H196" s="295"/>
      <c r="I196" s="295"/>
      <c r="J196" s="295"/>
      <c r="K196" s="285"/>
    </row>
    <row r="197" spans="2:11" s="1" customFormat="1" ht="18.75" customHeight="1">
      <c r="B197" s="285"/>
      <c r="C197" s="295"/>
      <c r="D197" s="295"/>
      <c r="E197" s="295"/>
      <c r="F197" s="305"/>
      <c r="G197" s="295"/>
      <c r="H197" s="295"/>
      <c r="I197" s="295"/>
      <c r="J197" s="295"/>
      <c r="K197" s="285"/>
    </row>
    <row r="198" spans="2:11" s="1" customFormat="1" ht="18.75" customHeight="1">
      <c r="B198" s="258"/>
      <c r="C198" s="258"/>
      <c r="D198" s="258"/>
      <c r="E198" s="258"/>
      <c r="F198" s="258"/>
      <c r="G198" s="258"/>
      <c r="H198" s="258"/>
      <c r="I198" s="258"/>
      <c r="J198" s="258"/>
      <c r="K198" s="258"/>
    </row>
    <row r="199" spans="2:11" s="1" customFormat="1" ht="13.5">
      <c r="B199" s="240"/>
      <c r="C199" s="241"/>
      <c r="D199" s="241"/>
      <c r="E199" s="241"/>
      <c r="F199" s="241"/>
      <c r="G199" s="241"/>
      <c r="H199" s="241"/>
      <c r="I199" s="241"/>
      <c r="J199" s="241"/>
      <c r="K199" s="242"/>
    </row>
    <row r="200" spans="2:11" s="1" customFormat="1" ht="21">
      <c r="B200" s="243"/>
      <c r="C200" s="378" t="s">
        <v>2383</v>
      </c>
      <c r="D200" s="378"/>
      <c r="E200" s="378"/>
      <c r="F200" s="378"/>
      <c r="G200" s="378"/>
      <c r="H200" s="378"/>
      <c r="I200" s="378"/>
      <c r="J200" s="378"/>
      <c r="K200" s="244"/>
    </row>
    <row r="201" spans="2:11" s="1" customFormat="1" ht="25.5" customHeight="1">
      <c r="B201" s="243"/>
      <c r="C201" s="319" t="s">
        <v>2384</v>
      </c>
      <c r="D201" s="319"/>
      <c r="E201" s="319"/>
      <c r="F201" s="319" t="s">
        <v>2385</v>
      </c>
      <c r="G201" s="320"/>
      <c r="H201" s="381" t="s">
        <v>2386</v>
      </c>
      <c r="I201" s="381"/>
      <c r="J201" s="381"/>
      <c r="K201" s="244"/>
    </row>
    <row r="202" spans="2:11" s="1" customFormat="1" ht="5.25" customHeight="1">
      <c r="B202" s="274"/>
      <c r="C202" s="269"/>
      <c r="D202" s="269"/>
      <c r="E202" s="269"/>
      <c r="F202" s="269"/>
      <c r="G202" s="295"/>
      <c r="H202" s="269"/>
      <c r="I202" s="269"/>
      <c r="J202" s="269"/>
      <c r="K202" s="297"/>
    </row>
    <row r="203" spans="2:11" s="1" customFormat="1" ht="15" customHeight="1">
      <c r="B203" s="274"/>
      <c r="C203" s="251" t="s">
        <v>2376</v>
      </c>
      <c r="D203" s="251"/>
      <c r="E203" s="251"/>
      <c r="F203" s="272" t="s">
        <v>42</v>
      </c>
      <c r="G203" s="251"/>
      <c r="H203" s="382" t="s">
        <v>2387</v>
      </c>
      <c r="I203" s="382"/>
      <c r="J203" s="382"/>
      <c r="K203" s="297"/>
    </row>
    <row r="204" spans="2:11" s="1" customFormat="1" ht="15" customHeight="1">
      <c r="B204" s="274"/>
      <c r="C204" s="251"/>
      <c r="D204" s="251"/>
      <c r="E204" s="251"/>
      <c r="F204" s="272" t="s">
        <v>43</v>
      </c>
      <c r="G204" s="251"/>
      <c r="H204" s="382" t="s">
        <v>2388</v>
      </c>
      <c r="I204" s="382"/>
      <c r="J204" s="382"/>
      <c r="K204" s="297"/>
    </row>
    <row r="205" spans="2:11" s="1" customFormat="1" ht="15" customHeight="1">
      <c r="B205" s="274"/>
      <c r="C205" s="251"/>
      <c r="D205" s="251"/>
      <c r="E205" s="251"/>
      <c r="F205" s="272" t="s">
        <v>46</v>
      </c>
      <c r="G205" s="251"/>
      <c r="H205" s="382" t="s">
        <v>2389</v>
      </c>
      <c r="I205" s="382"/>
      <c r="J205" s="382"/>
      <c r="K205" s="297"/>
    </row>
    <row r="206" spans="2:11" s="1" customFormat="1" ht="15" customHeight="1">
      <c r="B206" s="274"/>
      <c r="C206" s="251"/>
      <c r="D206" s="251"/>
      <c r="E206" s="251"/>
      <c r="F206" s="272" t="s">
        <v>44</v>
      </c>
      <c r="G206" s="251"/>
      <c r="H206" s="382" t="s">
        <v>2390</v>
      </c>
      <c r="I206" s="382"/>
      <c r="J206" s="382"/>
      <c r="K206" s="297"/>
    </row>
    <row r="207" spans="2:11" s="1" customFormat="1" ht="15" customHeight="1">
      <c r="B207" s="274"/>
      <c r="C207" s="251"/>
      <c r="D207" s="251"/>
      <c r="E207" s="251"/>
      <c r="F207" s="272" t="s">
        <v>45</v>
      </c>
      <c r="G207" s="251"/>
      <c r="H207" s="382" t="s">
        <v>2391</v>
      </c>
      <c r="I207" s="382"/>
      <c r="J207" s="382"/>
      <c r="K207" s="297"/>
    </row>
    <row r="208" spans="2:11" s="1" customFormat="1" ht="15" customHeight="1">
      <c r="B208" s="274"/>
      <c r="C208" s="251"/>
      <c r="D208" s="251"/>
      <c r="E208" s="251"/>
      <c r="F208" s="272"/>
      <c r="G208" s="251"/>
      <c r="H208" s="251"/>
      <c r="I208" s="251"/>
      <c r="J208" s="251"/>
      <c r="K208" s="297"/>
    </row>
    <row r="209" spans="2:11" s="1" customFormat="1" ht="15" customHeight="1">
      <c r="B209" s="274"/>
      <c r="C209" s="251" t="s">
        <v>2330</v>
      </c>
      <c r="D209" s="251"/>
      <c r="E209" s="251"/>
      <c r="F209" s="272" t="s">
        <v>78</v>
      </c>
      <c r="G209" s="251"/>
      <c r="H209" s="382" t="s">
        <v>2392</v>
      </c>
      <c r="I209" s="382"/>
      <c r="J209" s="382"/>
      <c r="K209" s="297"/>
    </row>
    <row r="210" spans="2:11" s="1" customFormat="1" ht="15" customHeight="1">
      <c r="B210" s="274"/>
      <c r="C210" s="251"/>
      <c r="D210" s="251"/>
      <c r="E210" s="251"/>
      <c r="F210" s="272" t="s">
        <v>2225</v>
      </c>
      <c r="G210" s="251"/>
      <c r="H210" s="382" t="s">
        <v>2226</v>
      </c>
      <c r="I210" s="382"/>
      <c r="J210" s="382"/>
      <c r="K210" s="297"/>
    </row>
    <row r="211" spans="2:11" s="1" customFormat="1" ht="15" customHeight="1">
      <c r="B211" s="274"/>
      <c r="C211" s="251"/>
      <c r="D211" s="251"/>
      <c r="E211" s="251"/>
      <c r="F211" s="272" t="s">
        <v>2223</v>
      </c>
      <c r="G211" s="251"/>
      <c r="H211" s="382" t="s">
        <v>2393</v>
      </c>
      <c r="I211" s="382"/>
      <c r="J211" s="382"/>
      <c r="K211" s="297"/>
    </row>
    <row r="212" spans="2:11" s="1" customFormat="1" ht="15" customHeight="1">
      <c r="B212" s="321"/>
      <c r="C212" s="251"/>
      <c r="D212" s="251"/>
      <c r="E212" s="251"/>
      <c r="F212" s="272" t="s">
        <v>2227</v>
      </c>
      <c r="G212" s="310"/>
      <c r="H212" s="383" t="s">
        <v>2228</v>
      </c>
      <c r="I212" s="383"/>
      <c r="J212" s="383"/>
      <c r="K212" s="322"/>
    </row>
    <row r="213" spans="2:11" s="1" customFormat="1" ht="15" customHeight="1">
      <c r="B213" s="321"/>
      <c r="C213" s="251"/>
      <c r="D213" s="251"/>
      <c r="E213" s="251"/>
      <c r="F213" s="272" t="s">
        <v>2229</v>
      </c>
      <c r="G213" s="310"/>
      <c r="H213" s="383" t="s">
        <v>2394</v>
      </c>
      <c r="I213" s="383"/>
      <c r="J213" s="383"/>
      <c r="K213" s="322"/>
    </row>
    <row r="214" spans="2:11" s="1" customFormat="1" ht="15" customHeight="1">
      <c r="B214" s="321"/>
      <c r="C214" s="251"/>
      <c r="D214" s="251"/>
      <c r="E214" s="251"/>
      <c r="F214" s="272"/>
      <c r="G214" s="310"/>
      <c r="H214" s="301"/>
      <c r="I214" s="301"/>
      <c r="J214" s="301"/>
      <c r="K214" s="322"/>
    </row>
    <row r="215" spans="2:11" s="1" customFormat="1" ht="15" customHeight="1">
      <c r="B215" s="321"/>
      <c r="C215" s="251" t="s">
        <v>2354</v>
      </c>
      <c r="D215" s="251"/>
      <c r="E215" s="251"/>
      <c r="F215" s="272">
        <v>1</v>
      </c>
      <c r="G215" s="310"/>
      <c r="H215" s="383" t="s">
        <v>2395</v>
      </c>
      <c r="I215" s="383"/>
      <c r="J215" s="383"/>
      <c r="K215" s="322"/>
    </row>
    <row r="216" spans="2:11" s="1" customFormat="1" ht="15" customHeight="1">
      <c r="B216" s="321"/>
      <c r="C216" s="251"/>
      <c r="D216" s="251"/>
      <c r="E216" s="251"/>
      <c r="F216" s="272">
        <v>2</v>
      </c>
      <c r="G216" s="310"/>
      <c r="H216" s="383" t="s">
        <v>2396</v>
      </c>
      <c r="I216" s="383"/>
      <c r="J216" s="383"/>
      <c r="K216" s="322"/>
    </row>
    <row r="217" spans="2:11" s="1" customFormat="1" ht="15" customHeight="1">
      <c r="B217" s="321"/>
      <c r="C217" s="251"/>
      <c r="D217" s="251"/>
      <c r="E217" s="251"/>
      <c r="F217" s="272">
        <v>3</v>
      </c>
      <c r="G217" s="310"/>
      <c r="H217" s="383" t="s">
        <v>2397</v>
      </c>
      <c r="I217" s="383"/>
      <c r="J217" s="383"/>
      <c r="K217" s="322"/>
    </row>
    <row r="218" spans="2:11" s="1" customFormat="1" ht="15" customHeight="1">
      <c r="B218" s="321"/>
      <c r="C218" s="251"/>
      <c r="D218" s="251"/>
      <c r="E218" s="251"/>
      <c r="F218" s="272">
        <v>4</v>
      </c>
      <c r="G218" s="310"/>
      <c r="H218" s="383" t="s">
        <v>2398</v>
      </c>
      <c r="I218" s="383"/>
      <c r="J218" s="383"/>
      <c r="K218" s="322"/>
    </row>
    <row r="219" spans="2:11" s="1" customFormat="1" ht="12.75" customHeight="1">
      <c r="B219" s="323"/>
      <c r="C219" s="324"/>
      <c r="D219" s="324"/>
      <c r="E219" s="324"/>
      <c r="F219" s="324"/>
      <c r="G219" s="324"/>
      <c r="H219" s="324"/>
      <c r="I219" s="324"/>
      <c r="J219" s="324"/>
      <c r="K219" s="32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529.1B - stavební a montá...</vt:lpstr>
      <vt:lpstr>529.2 - Stěhování nábytku</vt:lpstr>
      <vt:lpstr>529.3 - Vedlejší rozpočto...</vt:lpstr>
      <vt:lpstr>Pokyny pro vyplnění</vt:lpstr>
      <vt:lpstr>'529.1B - stavební a montá...'!Názvy_tisku</vt:lpstr>
      <vt:lpstr>'529.2 - Stěhování nábytku'!Názvy_tisku</vt:lpstr>
      <vt:lpstr>'529.3 - Vedlejší rozpočto...'!Názvy_tisku</vt:lpstr>
      <vt:lpstr>'Rekapitulace stavby'!Názvy_tisku</vt:lpstr>
      <vt:lpstr>'529.1B - stavební a montá...'!Oblast_tisku</vt:lpstr>
      <vt:lpstr>'529.2 - Stěhování nábytku'!Oblast_tisku</vt:lpstr>
      <vt:lpstr>'529.3 - Vedlejší rozpočto...'!Oblast_tisku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Novotný</dc:creator>
  <cp:lastModifiedBy>Vokoun Pavel</cp:lastModifiedBy>
  <dcterms:created xsi:type="dcterms:W3CDTF">2025-04-25T13:25:18Z</dcterms:created>
  <dcterms:modified xsi:type="dcterms:W3CDTF">2025-05-06T14:46:36Z</dcterms:modified>
</cp:coreProperties>
</file>