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10" windowWidth="22695" windowHeight="16290" activeTab="0"/>
  </bookViews>
  <sheets>
    <sheet name="Rekapitulace stavby" sheetId="1" r:id="rId1"/>
    <sheet name="1 - AR a ST část" sheetId="2" r:id="rId2"/>
    <sheet name="2 - Vnitřní vodovod" sheetId="3" r:id="rId3"/>
    <sheet name="3 - VZT" sheetId="4" r:id="rId4"/>
    <sheet name="4 - ÚT" sheetId="5" r:id="rId5"/>
    <sheet name="5 - Vnitřní kanalizace" sheetId="6" r:id="rId6"/>
    <sheet name="6 - Venkovní kanalizace" sheetId="7" r:id="rId7"/>
    <sheet name="7 - Venkovní úpravy" sheetId="8" r:id="rId8"/>
    <sheet name="8 - Elektroinstalace" sheetId="9" r:id="rId9"/>
    <sheet name="9 - Přeložka VO" sheetId="10" r:id="rId10"/>
    <sheet name="91 - Elektronický zabezpe..." sheetId="11" r:id="rId11"/>
    <sheet name="92 - Vedlejší náklady" sheetId="12" r:id="rId12"/>
    <sheet name="Pokyny pro vyplnění" sheetId="13" r:id="rId13"/>
  </sheets>
  <definedNames>
    <definedName name="_xlnm._FilterDatabase" localSheetId="1" hidden="1">'1 - AR a ST část'!$C$96:$K$981</definedName>
    <definedName name="_xlnm._FilterDatabase" localSheetId="2" hidden="1">'2 - Vnitřní vodovod'!$C$83:$K$146</definedName>
    <definedName name="_xlnm._FilterDatabase" localSheetId="3" hidden="1">'3 - VZT'!$C$77:$K$122</definedName>
    <definedName name="_xlnm._FilterDatabase" localSheetId="4" hidden="1">'4 - ÚT'!$C$83:$K$159</definedName>
    <definedName name="_xlnm._FilterDatabase" localSheetId="5" hidden="1">'5 - Vnitřní kanalizace'!$C$82:$K$113</definedName>
    <definedName name="_xlnm._FilterDatabase" localSheetId="6" hidden="1">'6 - Venkovní kanalizace'!$C$85:$K$125</definedName>
    <definedName name="_xlnm._FilterDatabase" localSheetId="7" hidden="1">'7 - Venkovní úpravy'!$C$84:$K$170</definedName>
    <definedName name="_xlnm._FilterDatabase" localSheetId="8" hidden="1">'8 - Elektroinstalace'!$C$85:$K$221</definedName>
    <definedName name="_xlnm._FilterDatabase" localSheetId="9" hidden="1">'9 - Přeložka VO'!$C$82:$K$130</definedName>
    <definedName name="_xlnm._FilterDatabase" localSheetId="10" hidden="1">'91 - Elektronický zabezpe...'!$C$77:$K$104</definedName>
    <definedName name="_xlnm._FilterDatabase" localSheetId="11" hidden="1">'92 - Vedlejší náklady'!$C$85:$K$105</definedName>
    <definedName name="_xlnm.Print_Area" localSheetId="1">'1 - AR a ST část'!$C$4:$J$36,'1 - AR a ST část'!$C$42:$J$78,'1 - AR a ST část'!$C$84:$K$981</definedName>
    <definedName name="_xlnm.Print_Area" localSheetId="2">'2 - Vnitřní vodovod'!$C$4:$J$36,'2 - Vnitřní vodovod'!$C$42:$J$65,'2 - Vnitřní vodovod'!$C$71:$K$146</definedName>
    <definedName name="_xlnm.Print_Area" localSheetId="3">'3 - VZT'!$C$4:$J$36,'3 - VZT'!$C$42:$J$59,'3 - VZT'!$C$65:$K$122</definedName>
    <definedName name="_xlnm.Print_Area" localSheetId="4">'4 - ÚT'!$C$4:$J$36,'4 - ÚT'!$C$42:$J$65,'4 - ÚT'!$C$71:$K$159</definedName>
    <definedName name="_xlnm.Print_Area" localSheetId="5">'5 - Vnitřní kanalizace'!$C$4:$J$36,'5 - Vnitřní kanalizace'!$C$42:$J$64,'5 - Vnitřní kanalizace'!$C$70:$K$113</definedName>
    <definedName name="_xlnm.Print_Area" localSheetId="6">'6 - Venkovní kanalizace'!$C$4:$J$36,'6 - Venkovní kanalizace'!$C$42:$J$67,'6 - Venkovní kanalizace'!$C$73:$K$125</definedName>
    <definedName name="_xlnm.Print_Area" localSheetId="7">'7 - Venkovní úpravy'!$C$4:$J$36,'7 - Venkovní úpravy'!$C$42:$J$66,'7 - Venkovní úpravy'!$C$72:$K$170</definedName>
    <definedName name="_xlnm.Print_Area" localSheetId="8">'8 - Elektroinstalace'!$C$4:$J$36,'8 - Elektroinstalace'!$C$42:$J$67,'8 - Elektroinstalace'!$C$73:$K$221</definedName>
    <definedName name="_xlnm.Print_Area" localSheetId="9">'9 - Přeložka VO'!$C$4:$J$36,'9 - Přeložka VO'!$C$42:$J$64,'9 - Přeložka VO'!$C$70:$K$130</definedName>
    <definedName name="_xlnm.Print_Area" localSheetId="10">'91 - Elektronický zabezpe...'!$C$4:$J$36,'91 - Elektronický zabezpe...'!$C$42:$J$59,'91 - Elektronický zabezpe...'!$C$65:$K$104</definedName>
    <definedName name="_xlnm.Print_Area" localSheetId="11">'92 - Vedlejší náklady'!$C$4:$J$36,'92 - Vedlejší náklady'!$C$42:$J$67,'92 - Vedlejší náklady'!$C$73:$K$105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Titles" localSheetId="0">'Rekapitulace stavby'!$49:$49</definedName>
    <definedName name="_xlnm.Print_Titles" localSheetId="1">'1 - AR a ST část'!$96:$96</definedName>
    <definedName name="_xlnm.Print_Titles" localSheetId="2">'2 - Vnitřní vodovod'!$83:$83</definedName>
    <definedName name="_xlnm.Print_Titles" localSheetId="3">'3 - VZT'!$77:$77</definedName>
    <definedName name="_xlnm.Print_Titles" localSheetId="4">'4 - ÚT'!$83:$83</definedName>
    <definedName name="_xlnm.Print_Titles" localSheetId="5">'5 - Vnitřní kanalizace'!$82:$82</definedName>
    <definedName name="_xlnm.Print_Titles" localSheetId="6">'6 - Venkovní kanalizace'!$85:$85</definedName>
    <definedName name="_xlnm.Print_Titles" localSheetId="7">'7 - Venkovní úpravy'!$84:$84</definedName>
    <definedName name="_xlnm.Print_Titles" localSheetId="8">'8 - Elektroinstalace'!$85:$85</definedName>
    <definedName name="_xlnm.Print_Titles" localSheetId="9">'9 - Přeložka VO'!$82:$82</definedName>
    <definedName name="_xlnm.Print_Titles" localSheetId="10">'91 - Elektronický zabezpe...'!$77:$77</definedName>
    <definedName name="_xlnm.Print_Titles" localSheetId="11">'92 - Vedlejší náklady'!$85:$85</definedName>
  </definedNames>
  <calcPr calcId="145621"/>
</workbook>
</file>

<file path=xl/sharedStrings.xml><?xml version="1.0" encoding="utf-8"?>
<sst xmlns="http://schemas.openxmlformats.org/spreadsheetml/2006/main" count="18456" uniqueCount="2758">
  <si>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</si>
  <si>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</si>
  <si>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</si>
  <si>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</si>
  <si>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</si>
  <si>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</si>
  <si>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</si>
  <si>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{d3c04930-e49f-4ebd-af6d-4ef2b20e2d6f}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</si>
  <si>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</si>
  <si>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</si>
  <si>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</si>
  <si>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</si>
  <si>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</si>
  <si>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</si>
  <si>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</si>
  <si>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</si>
  <si>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</si>
  <si>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O16036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</si>
  <si>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</si>
  <si>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</si>
  <si>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PD - MŠ a ZŠ Barrandov I, objekt Chaplinovo nám. 615/1, Praha 5 - Hlubočepy - sociální zázemí pro sportovní areál</t>
  </si>
  <si>
    <t>KSO:</t>
  </si>
  <si>
    <t>801 39 1</t>
  </si>
  <si>
    <t>CC-CZ:</t>
  </si>
  <si>
    <t>12631</t>
  </si>
  <si>
    <t>Místo:</t>
  </si>
  <si>
    <t>Chaplinovo náměstí, Praha 5</t>
  </si>
  <si>
    <t>Datum:</t>
  </si>
  <si>
    <t>12.12.2016</t>
  </si>
  <si>
    <t>10</t>
  </si>
  <si>
    <t>CZ-CPA:</t>
  </si>
  <si>
    <t>41.00.28</t>
  </si>
  <si>
    <t>100</t>
  </si>
  <si>
    <t>Zadavatel:</t>
  </si>
  <si>
    <t>IČ:</t>
  </si>
  <si>
    <t/>
  </si>
  <si>
    <t>MČ Praha 5, Náměstí 14 října 4, Praha 5</t>
  </si>
  <si>
    <t>DIČ:</t>
  </si>
  <si>
    <t>Uchazeč:</t>
  </si>
  <si>
    <t>Vyplň údaj</t>
  </si>
  <si>
    <t>Projektant:</t>
  </si>
  <si>
    <t>25962914</t>
  </si>
  <si>
    <t>Ing. Ivan Šír, Projektování dopravních staveb CZ</t>
  </si>
  <si>
    <t>CZ25962914</t>
  </si>
  <si>
    <t>True</t>
  </si>
  <si>
    <t>Poznámka:</t>
  </si>
  <si>
    <t>Vysvětlení dotazů č. 2 a 3 - opravený výkaz 7.8.2017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</si>
  <si>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</si>
  <si>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</si>
  <si>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</si>
  <si>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</si>
  <si>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</si>
  <si>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</si>
  <si>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</si>
  <si>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</si>
  <si>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</si>
  <si>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</si>
  <si>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</si>
  <si>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</si>
  <si>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</si>
  <si>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</si>
  <si>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</si>
  <si>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</si>
  <si>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</si>
  <si>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</si>
  <si>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</si>
  <si>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</si>
  <si>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</si>
  <si>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</si>
  <si>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</si>
  <si>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</si>
  <si>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</si>
  <si>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</si>
  <si>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</si>
  <si>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</si>
  <si>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</si>
  <si>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</si>
  <si>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</si>
  <si>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</si>
  <si>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</si>
  <si>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</si>
  <si>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</si>
  <si>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</si>
  <si>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</si>
  <si>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</si>
  <si>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</si>
  <si>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AR a ST část</t>
  </si>
  <si>
    <t>STA</t>
  </si>
  <si>
    <t>{a3077279-f941-4daf-b597-f96417de98c2}</t>
  </si>
  <si>
    <t>2</t>
  </si>
  <si>
    <t>Vnitřní vodovod</t>
  </si>
  <si>
    <t>{250b7b7d-3a7b-4878-8230-72e70496775e}</t>
  </si>
  <si>
    <t>3</t>
  </si>
  <si>
    <t>VZT</t>
  </si>
  <si>
    <t>{8d98de9a-df57-4e4d-8849-e94647ea9ace}</t>
  </si>
  <si>
    <t>4</t>
  </si>
  <si>
    <t>ÚT</t>
  </si>
  <si>
    <t>{ff0887e2-efc3-4a6b-98e0-6f0be9e75b6f}</t>
  </si>
  <si>
    <t>5</t>
  </si>
  <si>
    <t>Vnitřní kanalizace</t>
  </si>
  <si>
    <t>{3df21f93-e5b3-4a97-99ef-e67442082289}</t>
  </si>
  <si>
    <t>6</t>
  </si>
  <si>
    <t>Venkovní kanalizace</t>
  </si>
  <si>
    <t>{db930ebe-7ae5-4b76-996c-10e5fd1732e3}</t>
  </si>
  <si>
    <t>7</t>
  </si>
  <si>
    <t>Venkovní úpravy</t>
  </si>
  <si>
    <t>{1d948237-1320-428c-b0e7-16c92af17a68}</t>
  </si>
  <si>
    <t>8</t>
  </si>
  <si>
    <t>Elektroinstalace</t>
  </si>
  <si>
    <t>{d651018b-af5c-41e3-8249-bfeccfba0510}</t>
  </si>
  <si>
    <t>9</t>
  </si>
  <si>
    <t>Přeložka VO</t>
  </si>
  <si>
    <t>{8d14c5fa-43b4-4c2d-b370-1abcbe66ef47}</t>
  </si>
  <si>
    <t>91</t>
  </si>
  <si>
    <t>Elektronický zabezpečovací systém</t>
  </si>
  <si>
    <t>{a69c8d61-b874-4d39-8521-1ce0760ab581}</t>
  </si>
  <si>
    <t>92</t>
  </si>
  <si>
    <t>Vedlejší náklady</t>
  </si>
  <si>
    <t>{58bbd9a5-7df5-42f9-b184-6f2fa760f654}</t>
  </si>
  <si>
    <t>1) Krycí list soupisu</t>
  </si>
  <si>
    <t>2) Rekapitulace</t>
  </si>
  <si>
    <t>3) Soupis prací</t>
  </si>
  <si>
    <t>Zpět na list:</t>
  </si>
  <si>
    <t>Rekapitulace stavby</t>
  </si>
  <si>
    <t>fig101</t>
  </si>
  <si>
    <t>odkopání terénu</t>
  </si>
  <si>
    <t>133,635</t>
  </si>
  <si>
    <t>fig102</t>
  </si>
  <si>
    <t>výkop základů</t>
  </si>
  <si>
    <t>129,26</t>
  </si>
  <si>
    <t>KRYCÍ LIST SOUPISU</t>
  </si>
  <si>
    <t>fig11</t>
  </si>
  <si>
    <t>úprava vnitřních stropů</t>
  </si>
  <si>
    <t>17,17</t>
  </si>
  <si>
    <t>fig12</t>
  </si>
  <si>
    <t>úprava vnitřních stěn</t>
  </si>
  <si>
    <t>1339,279</t>
  </si>
  <si>
    <t>fig13</t>
  </si>
  <si>
    <t>keramický obklad</t>
  </si>
  <si>
    <t>397,144</t>
  </si>
  <si>
    <t>fig14</t>
  </si>
  <si>
    <t>keramický sokl</t>
  </si>
  <si>
    <t>130,93</t>
  </si>
  <si>
    <t>Objekt:</t>
  </si>
  <si>
    <t>fig19</t>
  </si>
  <si>
    <t>KZS podhledů EPS 160 mm</t>
  </si>
  <si>
    <t>3,735</t>
  </si>
  <si>
    <t>1 - AR a ST část</t>
  </si>
  <si>
    <t>fig21</t>
  </si>
  <si>
    <t>KZS XPS 80 mm pod terénem</t>
  </si>
  <si>
    <t>19,935</t>
  </si>
  <si>
    <t>fig22</t>
  </si>
  <si>
    <t>KZS XPS 80 mm nad terénem</t>
  </si>
  <si>
    <t>31,01</t>
  </si>
  <si>
    <t>fig23</t>
  </si>
  <si>
    <t>KZS EPS 100 mm</t>
  </si>
  <si>
    <t>106,563</t>
  </si>
  <si>
    <t>fig25</t>
  </si>
  <si>
    <t>KZS XPS 180 mm nad terénem</t>
  </si>
  <si>
    <t>25,2</t>
  </si>
  <si>
    <t>fig26</t>
  </si>
  <si>
    <t>KZS EPS 200 mm</t>
  </si>
  <si>
    <t>200,011</t>
  </si>
  <si>
    <t>fig27</t>
  </si>
  <si>
    <t>KZS ostění hl. do 200 mm EPS 40 mm</t>
  </si>
  <si>
    <t>98,4</t>
  </si>
  <si>
    <t>fig31</t>
  </si>
  <si>
    <t>soklová lišta tl. 100 mm</t>
  </si>
  <si>
    <t>44,3</t>
  </si>
  <si>
    <t>fig32</t>
  </si>
  <si>
    <t>soklová lišta tl. 200 mm</t>
  </si>
  <si>
    <t>36</t>
  </si>
  <si>
    <t>fig33</t>
  </si>
  <si>
    <t>rohové lišty</t>
  </si>
  <si>
    <t>126,88</t>
  </si>
  <si>
    <t>fig34</t>
  </si>
  <si>
    <t>začišťovací lišty</t>
  </si>
  <si>
    <t>76,1</t>
  </si>
  <si>
    <t>fig35</t>
  </si>
  <si>
    <t>parapetní lišty</t>
  </si>
  <si>
    <t>22,3</t>
  </si>
  <si>
    <t>fig41</t>
  </si>
  <si>
    <t>parozábrana na střeše</t>
  </si>
  <si>
    <t>319,44</t>
  </si>
  <si>
    <t>fig42</t>
  </si>
  <si>
    <t>povlaková krytina na atikách</t>
  </si>
  <si>
    <t>78,85</t>
  </si>
  <si>
    <t>fig43</t>
  </si>
  <si>
    <t>povlaková krytina na ploché střeše</t>
  </si>
  <si>
    <t>304,18</t>
  </si>
  <si>
    <t>fig44</t>
  </si>
  <si>
    <t>TI ploché střechy</t>
  </si>
  <si>
    <t>Obchodní názvy uváděné v rozpočtu jsou pouze pro vymezení standardu kvality, pokud nelze jinak vlastnosti specifikovat!</t>
  </si>
  <si>
    <t>fig45</t>
  </si>
  <si>
    <t>TI vodorovné atiky</t>
  </si>
  <si>
    <t>15,66</t>
  </si>
  <si>
    <t>fig46</t>
  </si>
  <si>
    <t>TI svislé atiky</t>
  </si>
  <si>
    <t>41,52</t>
  </si>
  <si>
    <t>fig49</t>
  </si>
  <si>
    <t>bednění říms deskami OSB 25 mm</t>
  </si>
  <si>
    <t>38,53</t>
  </si>
  <si>
    <t>fig5</t>
  </si>
  <si>
    <t>izolace proti vodě vodorovná</t>
  </si>
  <si>
    <t>327,43</t>
  </si>
  <si>
    <t>fig50</t>
  </si>
  <si>
    <t>cetris 24 mm - tunel</t>
  </si>
  <si>
    <t>3,57</t>
  </si>
  <si>
    <t>fig51</t>
  </si>
  <si>
    <t>SDK předstěna 1xH2 12,5 mm</t>
  </si>
  <si>
    <t>12,15</t>
  </si>
  <si>
    <t>fig52</t>
  </si>
  <si>
    <t>SDK podhled 1xH2 12,5 mm</t>
  </si>
  <si>
    <t>54,76</t>
  </si>
  <si>
    <t>fig53</t>
  </si>
  <si>
    <t>minerální podhled</t>
  </si>
  <si>
    <t>203,96</t>
  </si>
  <si>
    <t>fig54</t>
  </si>
  <si>
    <t>SDK obklad ve tvaru L šíře do 0,4 m 1xH2 12,5 mm</t>
  </si>
  <si>
    <t>fig59</t>
  </si>
  <si>
    <t xml:space="preserve">TI EPS 100 S tunelu </t>
  </si>
  <si>
    <t>1,455</t>
  </si>
  <si>
    <t>fig6</t>
  </si>
  <si>
    <t>izolace proti vodě svislá</t>
  </si>
  <si>
    <t>51,155</t>
  </si>
  <si>
    <t>fig7</t>
  </si>
  <si>
    <t>stěny nosné pórobetonové tl. 200 mm</t>
  </si>
  <si>
    <t>32,438</t>
  </si>
  <si>
    <t>fig8</t>
  </si>
  <si>
    <t>stěny nosné pórobetonové tl. 250 mm</t>
  </si>
  <si>
    <t>168</t>
  </si>
  <si>
    <t>fig9</t>
  </si>
  <si>
    <t>příčky pórobetonové tl. 125 mm</t>
  </si>
  <si>
    <t>331,069</t>
  </si>
  <si>
    <t>fig99</t>
  </si>
  <si>
    <t>fasádní lešení</t>
  </si>
  <si>
    <t>461,5</t>
  </si>
  <si>
    <t>KD1</t>
  </si>
  <si>
    <t>KD1 keramická dlažba</t>
  </si>
  <si>
    <t>118,08</t>
  </si>
  <si>
    <t>KD2</t>
  </si>
  <si>
    <t>KD2 keramická dlažba s izolací proti vodě</t>
  </si>
  <si>
    <t>157,81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</si>
  <si>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</si>
  <si>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</si>
  <si>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</si>
  <si>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</si>
  <si>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</si>
  <si>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</si>
  <si>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</si>
  <si>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</si>
  <si>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</si>
  <si>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</si>
  <si>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</si>
  <si>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</si>
  <si>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</si>
  <si>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</si>
  <si>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</si>
  <si>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</si>
  <si>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</si>
  <si>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</si>
  <si>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</si>
  <si>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</si>
  <si>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</si>
  <si>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</si>
  <si>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</si>
  <si>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</si>
  <si>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</si>
  <si>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</si>
  <si>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</si>
  <si>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</si>
  <si>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</si>
  <si>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</si>
  <si>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</si>
  <si>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</si>
  <si>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</si>
  <si>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</si>
  <si>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</si>
  <si>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</si>
  <si>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</si>
  <si>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</si>
  <si>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</si>
  <si>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</si>
  <si>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</si>
  <si>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</si>
  <si>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</si>
  <si>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</si>
  <si>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</si>
  <si>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131201102</t>
  </si>
  <si>
    <t>Hloubení jam nezapažených v hornině tř. 3 objemu do 1000 m3</t>
  </si>
  <si>
    <t>m3</t>
  </si>
  <si>
    <t>CS ÚRS 2016 02</t>
  </si>
  <si>
    <t>1041964899</t>
  </si>
  <si>
    <t>VV</t>
  </si>
  <si>
    <t>(27,8+1,2*2)*(12,35+1,2*2)*0,3</t>
  </si>
  <si>
    <t>Mezisoučet</t>
  </si>
  <si>
    <t>131201109</t>
  </si>
  <si>
    <t>Příplatek za lepivost u hloubení jam nezapažených v hornině tř. 3</t>
  </si>
  <si>
    <t>-2067050604</t>
  </si>
  <si>
    <t>132201202</t>
  </si>
  <si>
    <t>Hloubení rýh š do 2000 mm v hornině tř. 3 objemu do 1000 m3</t>
  </si>
  <si>
    <t>1519792801</t>
  </si>
  <si>
    <t>(26,2+12,35+3,65)*2*0,8*1,05+(6,0+0,8+3,65)*0,8*0,4</t>
  </si>
  <si>
    <t>26,2*2*1,0*1,05</t>
  </si>
  <si>
    <t>132201209</t>
  </si>
  <si>
    <t>Příplatek za lepivost k hloubení rýh š do 2000 mm v hornině tř. 3</t>
  </si>
  <si>
    <t>581018464</t>
  </si>
  <si>
    <t>162701105</t>
  </si>
  <si>
    <t>Vodorovné přemístění do 10000 m výkopku/sypaniny z horniny tř. 1 až 4</t>
  </si>
  <si>
    <t>540294977</t>
  </si>
  <si>
    <t>162701109</t>
  </si>
  <si>
    <t>Příplatek k vodorovnému přemístění výkopku/sypaniny z horniny tř. 1 až 4 ZKD 1000 m přes 10000 m</t>
  </si>
  <si>
    <t>-83499479</t>
  </si>
  <si>
    <t>262,895*5 'Přepočtené koeficientem množství</t>
  </si>
  <si>
    <t>171201201</t>
  </si>
  <si>
    <t>Uložení sypaniny na skládky</t>
  </si>
  <si>
    <t>-1637021931</t>
  </si>
  <si>
    <t>fig101+fig102</t>
  </si>
  <si>
    <t>171201211</t>
  </si>
  <si>
    <t>Poplatek za uložení odpadu ze sypaniny na skládce (skládkovné)</t>
  </si>
  <si>
    <t>t</t>
  </si>
  <si>
    <t>816289951</t>
  </si>
  <si>
    <t>(fig101+fig102)*1,800</t>
  </si>
  <si>
    <t>Zakládání</t>
  </si>
  <si>
    <t>212755214</t>
  </si>
  <si>
    <t>Trativody z drenážních trubek plastových flexibilních D 100 mm bez lože</t>
  </si>
  <si>
    <t>m</t>
  </si>
  <si>
    <t>1372258964</t>
  </si>
  <si>
    <t>(9,75-1,0*2)*13</t>
  </si>
  <si>
    <t>2*pi*1,0*6</t>
  </si>
  <si>
    <t>1,551</t>
  </si>
  <si>
    <t>212972112</t>
  </si>
  <si>
    <t>Opláštění drenážních trub filtrační textilií DN 100</t>
  </si>
  <si>
    <t>-1470748835</t>
  </si>
  <si>
    <t>11</t>
  </si>
  <si>
    <t>271532212</t>
  </si>
  <si>
    <t>Podsyp pod základové konstrukce se zhutněním z hrubého kameniva frakce 16 až 32 mm</t>
  </si>
  <si>
    <t>-1675378715</t>
  </si>
  <si>
    <t>(27,8-0,2*2-0,4*2)*(12,35-0,2*2-0,4*2)*0,15</t>
  </si>
  <si>
    <t>12</t>
  </si>
  <si>
    <t>273321411</t>
  </si>
  <si>
    <t>Základové desky ze ŽB bez zvýšených nároků na prostředí tř. C 20/25</t>
  </si>
  <si>
    <t>1418044831</t>
  </si>
  <si>
    <t>(27,8-0,2*2)*(12,35-0,2*2)*0,15</t>
  </si>
  <si>
    <t>13</t>
  </si>
  <si>
    <t>273351215</t>
  </si>
  <si>
    <t>Zřízení bednění stěn základových desek</t>
  </si>
  <si>
    <t>m2</t>
  </si>
  <si>
    <t>2070708699</t>
  </si>
  <si>
    <t>(27,8-0,2*2+12,35-0,2*2)*2*0,15</t>
  </si>
  <si>
    <t>14</t>
  </si>
  <si>
    <t>273351216</t>
  </si>
  <si>
    <t>Odstranění bednění stěn základových desek</t>
  </si>
  <si>
    <t>-1956297647</t>
  </si>
  <si>
    <t>273362021</t>
  </si>
  <si>
    <t>Výztuž základových desek svařovanými sítěmi Kari</t>
  </si>
  <si>
    <t>775370240</t>
  </si>
  <si>
    <t>(27,8-0,2*2)*(12,35-0,2*2)*3,03*0,001*1,30*2           "2 x 6/150 x 6/150"</t>
  </si>
  <si>
    <t xml:space="preserve">Mezisoučet                                              </t>
  </si>
  <si>
    <t>16</t>
  </si>
  <si>
    <t>274313611</t>
  </si>
  <si>
    <t>Základové pásy z betonu tř. C 16/20</t>
  </si>
  <si>
    <t>1597085220</t>
  </si>
  <si>
    <t>(26,2+12,35+3,65)*2*0,8*0,7+(6,0+0,8+3,65)*0,8*0,4</t>
  </si>
  <si>
    <t>26,2*2*1,0*0,7</t>
  </si>
  <si>
    <t>17</t>
  </si>
  <si>
    <t>279113135</t>
  </si>
  <si>
    <t>Základová zeď tl do 400 mm z tvárnic ztraceného bednění včetně výplně z betonu tř. C 16/20</t>
  </si>
  <si>
    <t>-1574102307</t>
  </si>
  <si>
    <t>((26,2+0,2*2)*4+(12,35-0,2*2)*2+4,15*2)*0,5</t>
  </si>
  <si>
    <t>18</t>
  </si>
  <si>
    <t>279361821</t>
  </si>
  <si>
    <t>Výztuž základových zdí nosných betonářskou ocelí 10 505</t>
  </si>
  <si>
    <t>629666358</t>
  </si>
  <si>
    <t>((26,2+0,2*2)*4+(12,35-0,2*2)*2+4,15*2)*4*0,62*0,001*1,20  "R10 - vodorovně"</t>
  </si>
  <si>
    <t xml:space="preserve">((26,2+0,2*2)*4+(12,35-0,2*2)*2+4,15*2)*8*1,05*0,62*0,001 "R10 - svisle" </t>
  </si>
  <si>
    <t>Svislé a kompletní konstrukce</t>
  </si>
  <si>
    <t>19</t>
  </si>
  <si>
    <t>310237241</t>
  </si>
  <si>
    <t>Zazdívka otvorů pl do 0,25 m2 ve zdivu nadzákladovém cihlami pálenými tl do 300 mm</t>
  </si>
  <si>
    <t>kus</t>
  </si>
  <si>
    <t>372495852</t>
  </si>
  <si>
    <t>1                                               "tunel"</t>
  </si>
  <si>
    <t>20</t>
  </si>
  <si>
    <t>315321511</t>
  </si>
  <si>
    <t>Půdní zeď ze ŽB tř. C 20/25 bez výztuže</t>
  </si>
  <si>
    <t>447166337</t>
  </si>
  <si>
    <t>((27,8-0,25*2+12,35-0,25*2)*2-7,0*2-3,0-1,2)*0,15*0,75</t>
  </si>
  <si>
    <t>(7,0*2+3,0+1,2)*0,15*0,45</t>
  </si>
  <si>
    <t>Mezisoučet                                                       "atika"</t>
  </si>
  <si>
    <t>315351105</t>
  </si>
  <si>
    <t>Zřízení oboustranného bednění zdí půdních</t>
  </si>
  <si>
    <t>358575864</t>
  </si>
  <si>
    <t>((27,8-0,25*2+12,35-0,25*2)*2-7,0*2-3,0-1,2)*2*0,75</t>
  </si>
  <si>
    <t>(7,0*2+3,0+1,2)*2*0,45</t>
  </si>
  <si>
    <t>Mezisoučet                                                        "atika"</t>
  </si>
  <si>
    <t>22</t>
  </si>
  <si>
    <t>315351106</t>
  </si>
  <si>
    <t>Odstranění oboustranného bednění zdí půdních</t>
  </si>
  <si>
    <t>-532534058</t>
  </si>
  <si>
    <t>23</t>
  </si>
  <si>
    <t>315362021</t>
  </si>
  <si>
    <t>Výztuž půdních zdí svařovanými sítěmi Kari</t>
  </si>
  <si>
    <t>-1534342107</t>
  </si>
  <si>
    <t>((27,8-0,25*2+12,35-0,25*2)*2-7,0*2-3,0-1,2)*0,75*4,44*0,001*1,30*2</t>
  </si>
  <si>
    <t>(7,0*2+3,0+1,2)*0,45*4,44*0,001*1,30*2</t>
  </si>
  <si>
    <t>Mezisoučet                         "2 x 6/100 x 6/100 - atika"</t>
  </si>
  <si>
    <t>24</t>
  </si>
  <si>
    <t>317141211</t>
  </si>
  <si>
    <t>Překlady ploché z pórobetonu  š 125 mm pro světlost otvoru do 900 mm</t>
  </si>
  <si>
    <t>-498164309</t>
  </si>
  <si>
    <t>25</t>
  </si>
  <si>
    <t>317141212</t>
  </si>
  <si>
    <t>Překlady ploché z pórobetonu  š 125 mm pro světlost otvoru do 1000 mm</t>
  </si>
  <si>
    <t>978500174</t>
  </si>
  <si>
    <t>26</t>
  </si>
  <si>
    <t>317143512</t>
  </si>
  <si>
    <t>Překlady nosné z pórobetonu  ve zdech tl 250 mm pro světlost otvoru do 900 mm</t>
  </si>
  <si>
    <t>-855588664</t>
  </si>
  <si>
    <t>27</t>
  </si>
  <si>
    <t>317143521</t>
  </si>
  <si>
    <t>Překlady nosné z pórobetonu  ve zdech tl 250 mm pro světlost otvoru do 1100 mm</t>
  </si>
  <si>
    <t>-1056306193</t>
  </si>
  <si>
    <t>28</t>
  </si>
  <si>
    <t>317143612</t>
  </si>
  <si>
    <t>Překlady nosné z pórobetonu  ve zdech tl 300 mm pro světlost otvoru do 900 mm</t>
  </si>
  <si>
    <t>911189409</t>
  </si>
  <si>
    <t>29</t>
  </si>
  <si>
    <t>317143622</t>
  </si>
  <si>
    <t>Překlady nosné z pórobetonu  ve zdech tl 300 mm pro světlost otvoru do 1350 mm</t>
  </si>
  <si>
    <t>-1282719814</t>
  </si>
  <si>
    <t>30</t>
  </si>
  <si>
    <t>317143624</t>
  </si>
  <si>
    <t>Překlady nosné z pórobetonu  ve zdech tl 300 mm pro světlost otvoru do 1500 mm</t>
  </si>
  <si>
    <t>65094736</t>
  </si>
  <si>
    <t>31</t>
  </si>
  <si>
    <t>317944321</t>
  </si>
  <si>
    <t>Válcované nosníky do č.12 dodatečně osazované do připravených otvorů</t>
  </si>
  <si>
    <t>1799490408</t>
  </si>
  <si>
    <t>0,9*2*4,57*0,001                            "L60/60/5"</t>
  </si>
  <si>
    <t>32</t>
  </si>
  <si>
    <t>341272612</t>
  </si>
  <si>
    <t>Stěny nosné tl 200 mm z pórobetonových přesných hladkých tvárnic  hmotnosti 500 kg/m3</t>
  </si>
  <si>
    <t>1276210077</t>
  </si>
  <si>
    <t>(4,325+4,325)*3,75</t>
  </si>
  <si>
    <t>33</t>
  </si>
  <si>
    <t>341272622</t>
  </si>
  <si>
    <t>Stěny nosné tl 250 mm z pórobetonových přesných hladkých tvárnic  hmotnosti 500 kg/m3</t>
  </si>
  <si>
    <t>2052022190</t>
  </si>
  <si>
    <t>(27,8-0,5*2)*2*3,75</t>
  </si>
  <si>
    <t>-0,9*2,25*1</t>
  </si>
  <si>
    <t>-1,0*2,25*8</t>
  </si>
  <si>
    <t>-1,1*2,25*5</t>
  </si>
  <si>
    <t>-0,6*1,0</t>
  </si>
  <si>
    <t>34</t>
  </si>
  <si>
    <t>341272631</t>
  </si>
  <si>
    <t>Stěny nosné tl 300 mm z pórobetonových přesných hladkých tvárnic  hmotnosti 400 kg/m3</t>
  </si>
  <si>
    <t>-1954717458</t>
  </si>
  <si>
    <t>(27,8-0,2*2+12,35-0,5*2)*2*3,75</t>
  </si>
  <si>
    <t>-1,2*2,75*2</t>
  </si>
  <si>
    <t>-0,8*0,8*2</t>
  </si>
  <si>
    <t>-1,2*0,8*6</t>
  </si>
  <si>
    <t>-1,5*0,8*2</t>
  </si>
  <si>
    <t>-1,5*1,8*7</t>
  </si>
  <si>
    <t>35</t>
  </si>
  <si>
    <t>342272423</t>
  </si>
  <si>
    <t>Příčky tl 125 mm z pórobetonových přesných hladkých příčkovek objemové hmotnosti 500 kg/m3</t>
  </si>
  <si>
    <t>1177083640</t>
  </si>
  <si>
    <t>(4,325*13+3,0+2,0*2+0,9+1,875*2+1,025*2+0,9*2+1,875*2+1,025*2+0,9+1,7+2,0*2+1,375+0,125+0,9+1,8+1,4+2,4+1,8+2,2)*3,75</t>
  </si>
  <si>
    <t>-(0,7*2,0*7+0,8*2,0*10+0,9*2,0*2)</t>
  </si>
  <si>
    <t>Vodorovné konstrukce</t>
  </si>
  <si>
    <t>411321515</t>
  </si>
  <si>
    <t>Stropy deskové ze ŽB tř. C 20/25</t>
  </si>
  <si>
    <t>-687908084</t>
  </si>
  <si>
    <t>(27,8-0,25*2)*(12,35-0,25*2)*0,22</t>
  </si>
  <si>
    <t>37</t>
  </si>
  <si>
    <t>411351101</t>
  </si>
  <si>
    <t>Zřízení bednění stropů deskových</t>
  </si>
  <si>
    <t>662527307</t>
  </si>
  <si>
    <t>(27,8-0,25*2)*(12,35-0,25*2)</t>
  </si>
  <si>
    <t>(27,8-0,25*2+12,35-0,25*2)*2*0,22</t>
  </si>
  <si>
    <t>38</t>
  </si>
  <si>
    <t>411351102</t>
  </si>
  <si>
    <t>Odstranění bednění stropů deskových</t>
  </si>
  <si>
    <t>1930972157</t>
  </si>
  <si>
    <t>39</t>
  </si>
  <si>
    <t>411354173</t>
  </si>
  <si>
    <t>Zřízení podpěrné konstrukce stropů v do 4 m pro zatížení do 12 kPa</t>
  </si>
  <si>
    <t>1795266689</t>
  </si>
  <si>
    <t>40</t>
  </si>
  <si>
    <t>411354174</t>
  </si>
  <si>
    <t>Odstranění podpěrné konstrukce stropů v do 4 m pro zatížení do 12 kPa</t>
  </si>
  <si>
    <t>2112049774</t>
  </si>
  <si>
    <t>41</t>
  </si>
  <si>
    <t>411362021</t>
  </si>
  <si>
    <t>Výztuž stropů svařovanými sítěmi Kari</t>
  </si>
  <si>
    <t>-1886666627</t>
  </si>
  <si>
    <t>(27,8-0,25*2)*(12,35-0,25*2)*7,89*0,001*1,30*2</t>
  </si>
  <si>
    <t>Mezisoučet                    "2 x 8/100 x 8/100"</t>
  </si>
  <si>
    <t>Úpravy povrchů, podlahy a osazování výplní</t>
  </si>
  <si>
    <t>42</t>
  </si>
  <si>
    <t>611142001</t>
  </si>
  <si>
    <t>Potažení vnitřních stropů sklovláknitým pletivem vtlačeným do tenkovrstvé hmoty</t>
  </si>
  <si>
    <t>193630319</t>
  </si>
  <si>
    <t>17,17                                                                 "118"</t>
  </si>
  <si>
    <t>Součet</t>
  </si>
  <si>
    <t>43</t>
  </si>
  <si>
    <t>611311131</t>
  </si>
  <si>
    <t>Potažení vnitřních rovných stropů vápenným štukem tloušťky do 3 mm</t>
  </si>
  <si>
    <t>1945603585</t>
  </si>
  <si>
    <t>44</t>
  </si>
  <si>
    <t>612142001</t>
  </si>
  <si>
    <t>Potažení vnitřních stěn sklovláknitým pletivem vtlačeným do tenkovrstvé hmoty</t>
  </si>
  <si>
    <t>-1306950064</t>
  </si>
  <si>
    <t>(27,8-0,5*2+12,35-0,5*2)*2*3,75</t>
  </si>
  <si>
    <t>-1,2*2,55*2</t>
  </si>
  <si>
    <t>(1,2+2*2,55)*0,25*2</t>
  </si>
  <si>
    <t>(0,8+0,8)*2*0,25*2</t>
  </si>
  <si>
    <t>(1,2+0,8)*2*0,25*6</t>
  </si>
  <si>
    <t>(1,5+0,8)*2*0,25*2</t>
  </si>
  <si>
    <t>(1,5+1,8)*2*0,25*7</t>
  </si>
  <si>
    <t>Mezisoučet                                              "obvodové nosné zdivo tl. 300 mm"</t>
  </si>
  <si>
    <t>fig7*2</t>
  </si>
  <si>
    <t>fig8*2</t>
  </si>
  <si>
    <t>fig9*2</t>
  </si>
  <si>
    <t>Mezisoučet                                               "vnitřní nosné zdivo a příčky"</t>
  </si>
  <si>
    <t>45</t>
  </si>
  <si>
    <t>612311131</t>
  </si>
  <si>
    <t>Potažení vnitřních stěn vápenným štukem tloušťky do 3 mm</t>
  </si>
  <si>
    <t>-1215827157</t>
  </si>
  <si>
    <t>-fig13</t>
  </si>
  <si>
    <t>46</t>
  </si>
  <si>
    <t>621211031</t>
  </si>
  <si>
    <t>Montáž kontaktního zateplení vnějších podhledů z polystyrénových desek tl do 160 mm</t>
  </si>
  <si>
    <t>-1589489947</t>
  </si>
  <si>
    <t>(0,75+0,97+0,77)*1,5              "tunel"</t>
  </si>
  <si>
    <t>47</t>
  </si>
  <si>
    <t>M</t>
  </si>
  <si>
    <t>283759850</t>
  </si>
  <si>
    <t>deska fasádní polystyrénová EPS 100 F 1000 x 500 x 160 mm</t>
  </si>
  <si>
    <t>1500546954</t>
  </si>
  <si>
    <t>fig19*1,05</t>
  </si>
  <si>
    <t>48</t>
  </si>
  <si>
    <t>621521011</t>
  </si>
  <si>
    <t>Tenkovrstvá silikátová zrnitá omítka tl. 1,5 mm včetně penetrace vnějších podhledů</t>
  </si>
  <si>
    <t>1616229607</t>
  </si>
  <si>
    <t>49</t>
  </si>
  <si>
    <t>622211011</t>
  </si>
  <si>
    <t>Montáž kontaktního zateplení vnějších stěn z polystyrénových desek tl do 80 mm</t>
  </si>
  <si>
    <t>-1595693009</t>
  </si>
  <si>
    <t>(7,5+7,0+5,3+1,2+5,3+7,0+8,0+3,0)*(0,85-0,1+0,85-0,7)/2</t>
  </si>
  <si>
    <t>Mezisoučet                                                       "XPS 80 mm pod terénem"</t>
  </si>
  <si>
    <t>(7,5+7,0+5,3+1,2+5,3+7,0+8,0+3,0)*(0,3+0,1+0,3+0,7)/2</t>
  </si>
  <si>
    <t>Mezisoučet                                                       "XPS 80 mm nad terénem"</t>
  </si>
  <si>
    <t>50</t>
  </si>
  <si>
    <t>283764210</t>
  </si>
  <si>
    <t>deska z extrudovaného polystyrénu  XPS 300 SF 80 mm</t>
  </si>
  <si>
    <t>173272767</t>
  </si>
  <si>
    <t>fig21*1,02</t>
  </si>
  <si>
    <t>fig22*1,02</t>
  </si>
  <si>
    <t>51</t>
  </si>
  <si>
    <t>622211021</t>
  </si>
  <si>
    <t>Montáž kontaktního zateplení vnějších stěn z polystyrénových desek tl do 120 mm</t>
  </si>
  <si>
    <t>-456542739</t>
  </si>
  <si>
    <t>(7,5+5,3+5,3+8,0)*(2,8-0,3)</t>
  </si>
  <si>
    <t>(7,0+1,2+7,0+3,0)*(4,315-0,3)</t>
  </si>
  <si>
    <t>-1,5*1,8*6</t>
  </si>
  <si>
    <t>Mezisoučet                                                         "EPS 100 mm"</t>
  </si>
  <si>
    <t>52</t>
  </si>
  <si>
    <t>283759500</t>
  </si>
  <si>
    <t>deska fasádní polystyrénová EPS 100 F 1000 x 500 x 100 mm</t>
  </si>
  <si>
    <t>-2113807477</t>
  </si>
  <si>
    <t>fig23*1,02</t>
  </si>
  <si>
    <t>53</t>
  </si>
  <si>
    <t>622211041</t>
  </si>
  <si>
    <t>Montáž kontaktního zateplení vnějších stěn z polystyrénových desek tl do 200 mm</t>
  </si>
  <si>
    <t>-1693624511</t>
  </si>
  <si>
    <t>((27,8+12,35)*2-7,5-7,0-5,3-1,2-5,3-7,0-8,0-3,0)*(0,85-0,1+0,85-0,7)/2</t>
  </si>
  <si>
    <t>fig24</t>
  </si>
  <si>
    <t>Mezisoučet                                              "XPS 180 mm pod terénem"</t>
  </si>
  <si>
    <t>((27,8+12,35)*2-7,5-7,0-5,3-1,2-5,3-7,0-8,0-3,0)*(0,3+0,1+0,3+0,7)/2</t>
  </si>
  <si>
    <t>Mezisoučet                                              "XPS 180 mm nad terénem"</t>
  </si>
  <si>
    <t>(2,2+8,0+0,8+0,5*2+4,175*2+0,5*2+1,3+7,5+2,2)*(4,615-0,3)</t>
  </si>
  <si>
    <t>(2,2+6,6+0,5*2+5,075*2+0,5*2+6,6+2,2)*(4,615-0,3)</t>
  </si>
  <si>
    <t>-(7,5+5,3+5,3+8,0)*(2,8-0,3)</t>
  </si>
  <si>
    <t>-1,5*1,8</t>
  </si>
  <si>
    <t>Mezisoučet                                              "EPS 200 mm"</t>
  </si>
  <si>
    <t>54</t>
  </si>
  <si>
    <t>283759870</t>
  </si>
  <si>
    <t>deska fasádní polystyrénová EPS 100 F 1000 x 500 x 200 mm</t>
  </si>
  <si>
    <t>1098086256</t>
  </si>
  <si>
    <t>fig26*1,02</t>
  </si>
  <si>
    <t>55</t>
  </si>
  <si>
    <t>622212001</t>
  </si>
  <si>
    <t>Montáž kontaktního zateplení vnějšího ostění hl. špalety do 200 mm z polystyrenu tl do 40 mm</t>
  </si>
  <si>
    <t>130365168</t>
  </si>
  <si>
    <t>(1,2+2*2,55)*2</t>
  </si>
  <si>
    <t>(0,8+0,8)*2*2</t>
  </si>
  <si>
    <t>(1,2+0,8)*2*6</t>
  </si>
  <si>
    <t>(1,5+0,8)*2*2</t>
  </si>
  <si>
    <t>(1,5+1,8)*2*7</t>
  </si>
  <si>
    <t>Mezisoučet                         "EPS 40 mm"</t>
  </si>
  <si>
    <t>56</t>
  </si>
  <si>
    <t>283759440</t>
  </si>
  <si>
    <t>deska fasádní polystyrénová EPS 100 F 1000 x 500 x 40 mm</t>
  </si>
  <si>
    <t>-984235230</t>
  </si>
  <si>
    <t>fig27*0,2*1,02</t>
  </si>
  <si>
    <t>57</t>
  </si>
  <si>
    <t>622252001</t>
  </si>
  <si>
    <t>Montáž zakládacích soklových lišt kontaktního zateplení</t>
  </si>
  <si>
    <t>-1353332895</t>
  </si>
  <si>
    <t>7,5+7,0+5,3+1,2+5,3+7,0+8,0+3,0</t>
  </si>
  <si>
    <t>(27,8+12,35)*2</t>
  </si>
  <si>
    <t>-(7,5+7,0+5,3+1,2+5,3+7,0+8,0+3,0)</t>
  </si>
  <si>
    <t>58</t>
  </si>
  <si>
    <t>590516470</t>
  </si>
  <si>
    <t>lišta soklová Al s okapničkou, zakládací U 10 cm, 0,95/200 cm</t>
  </si>
  <si>
    <t>-757965614</t>
  </si>
  <si>
    <t>fig31*1,05</t>
  </si>
  <si>
    <t>59</t>
  </si>
  <si>
    <t>590516570</t>
  </si>
  <si>
    <t>lišta soklová Al s okapničkou, zakládací U 20 cm, 0,95/200 cm</t>
  </si>
  <si>
    <t>1017107286</t>
  </si>
  <si>
    <t>fig32*1,05</t>
  </si>
  <si>
    <t>60</t>
  </si>
  <si>
    <t>622252002</t>
  </si>
  <si>
    <t>Montáž ostatních lišt kontaktního zateplení</t>
  </si>
  <si>
    <t>-901363266</t>
  </si>
  <si>
    <t>(4,615+0,85)*12</t>
  </si>
  <si>
    <t>(3,65+7,5+3,65+3,65+5,3+3,65+3,65+5,3+3,65+3,65+8,0+3,65)</t>
  </si>
  <si>
    <t>1,5*4                                                   "tunel"</t>
  </si>
  <si>
    <t xml:space="preserve">Mezisoučet                                "rohové lišty"    </t>
  </si>
  <si>
    <t>(0,8+0,8*2)*2</t>
  </si>
  <si>
    <t>(1,2+0,8*2)*6</t>
  </si>
  <si>
    <t>(1,5+0,8*2)*2</t>
  </si>
  <si>
    <t>(1,5+1,8*2)*7</t>
  </si>
  <si>
    <t>Mezisoučet                                  "začišťovací lišty"</t>
  </si>
  <si>
    <t>0,8*2</t>
  </si>
  <si>
    <t>1,2*6</t>
  </si>
  <si>
    <t>1,5*2</t>
  </si>
  <si>
    <t>1,5*7</t>
  </si>
  <si>
    <t>Mezisoučet                                  "parapetní lišty"</t>
  </si>
  <si>
    <t>61</t>
  </si>
  <si>
    <t>590514800</t>
  </si>
  <si>
    <t>lišta rohová Al 10/10 cm s tkaninou bal. 2,5 m</t>
  </si>
  <si>
    <t>-1507392453</t>
  </si>
  <si>
    <t>fig33*1,05</t>
  </si>
  <si>
    <t>62</t>
  </si>
  <si>
    <t>590514760</t>
  </si>
  <si>
    <t>profil okenní začišťovací s tkaninou - 9 mm/2,4 m</t>
  </si>
  <si>
    <t>-560286472</t>
  </si>
  <si>
    <t>fig34*1,05</t>
  </si>
  <si>
    <t>63</t>
  </si>
  <si>
    <t>590515120</t>
  </si>
  <si>
    <t>profil parapetní -  LPE plast 2 m</t>
  </si>
  <si>
    <t>-1481890351</t>
  </si>
  <si>
    <t>fig35*1,05</t>
  </si>
  <si>
    <t>64</t>
  </si>
  <si>
    <t>622511111</t>
  </si>
  <si>
    <t>Tenkovrstvá akrylátová mozaiková střednězrnná omítka včetně penetrace vnějších stěn</t>
  </si>
  <si>
    <t>295309674</t>
  </si>
  <si>
    <t>65</t>
  </si>
  <si>
    <t>622521011</t>
  </si>
  <si>
    <t>Tenkovrstvá silikátová zrnitá omítka tl. 1,5 mm včetně penetrace vnějších stěn</t>
  </si>
  <si>
    <t>517115347</t>
  </si>
  <si>
    <t>fig27*0,20</t>
  </si>
  <si>
    <t>66</t>
  </si>
  <si>
    <t>629991012</t>
  </si>
  <si>
    <t>Zakrytí výplní otvorů fólií přilepenou na začišťovací lišty</t>
  </si>
  <si>
    <t>-1093085143</t>
  </si>
  <si>
    <t>1,2*2,55*2</t>
  </si>
  <si>
    <t>0,8*0,8*2</t>
  </si>
  <si>
    <t>1,2*0,8*6</t>
  </si>
  <si>
    <t>1,5*0,8*2</t>
  </si>
  <si>
    <t>1,5*1,8*7</t>
  </si>
  <si>
    <t>67</t>
  </si>
  <si>
    <t>631311115</t>
  </si>
  <si>
    <t>Mazanina tl do 80 mm z betonu prostého bez zvýšených nároků na prostředí tř. C 20/25</t>
  </si>
  <si>
    <t>-1031101293</t>
  </si>
  <si>
    <t>22,55+36,14+14,27+5,7+6,9+15,35+17,17</t>
  </si>
  <si>
    <t>8,04+15,79+13,69+13,69+15,89+15,89+13,69+13,69+15,79+5,7+2,0+1,24+8,09+5,46+9,16</t>
  </si>
  <si>
    <t>(KD1+KD2)*0,063</t>
  </si>
  <si>
    <t>68</t>
  </si>
  <si>
    <t>631319011</t>
  </si>
  <si>
    <t>Příplatek k mazanině tl do 80 mm za přehlazení povrchu</t>
  </si>
  <si>
    <t>371376778</t>
  </si>
  <si>
    <t>69</t>
  </si>
  <si>
    <t>631319171</t>
  </si>
  <si>
    <t>Příplatek k mazanině tl do 80 mm za stržení povrchu spodní vrstvy před vložením výztuže</t>
  </si>
  <si>
    <t>-1893507</t>
  </si>
  <si>
    <t>70</t>
  </si>
  <si>
    <t>631362021</t>
  </si>
  <si>
    <t>Výztuž mazanin svařovanými sítěmi Kari</t>
  </si>
  <si>
    <t>-237824366</t>
  </si>
  <si>
    <t>(KD1+KD2)*1,98*0,001*1,20</t>
  </si>
  <si>
    <t>Mezisoučet                               "4/100 x 4/100"</t>
  </si>
  <si>
    <t>71</t>
  </si>
  <si>
    <t>642944121</t>
  </si>
  <si>
    <t>Osazování ocelových zárubní dodatečné pl do 2,5 m2</t>
  </si>
  <si>
    <t>363285587</t>
  </si>
  <si>
    <t>7+10+2</t>
  </si>
  <si>
    <t>1+8+5</t>
  </si>
  <si>
    <t>72</t>
  </si>
  <si>
    <t>553312301</t>
  </si>
  <si>
    <t>zárubeň ocelová HSE jednokřídlová 600 - 900 mm</t>
  </si>
  <si>
    <t>CS ÚRS 2012 02</t>
  </si>
  <si>
    <t>1595623876</t>
  </si>
  <si>
    <t>Ostatní konstrukce a práce, bourání</t>
  </si>
  <si>
    <t>73</t>
  </si>
  <si>
    <t>941111131</t>
  </si>
  <si>
    <t>Montáž lešení řadového trubkového lehkého s podlahami zatížení do 200 kg/m2 š do 1,5 m v do 10 m</t>
  </si>
  <si>
    <t>-1426036039</t>
  </si>
  <si>
    <t>(27,8+12,35+1,5*4)*2*5,0</t>
  </si>
  <si>
    <t>74</t>
  </si>
  <si>
    <t>941111231</t>
  </si>
  <si>
    <t>Příplatek k lešení řadovému trubkovému lehkému s podlahami š 1,5 m v 10 m za první a ZKD den použití</t>
  </si>
  <si>
    <t>-1362637332</t>
  </si>
  <si>
    <t>fig99*30*2</t>
  </si>
  <si>
    <t>75</t>
  </si>
  <si>
    <t>941111831</t>
  </si>
  <si>
    <t>Demontáž lešení řadového trubkového lehkého s podlahami zatížení do 200 kg/m2 š do 1,5 m v do 10 m</t>
  </si>
  <si>
    <t>-652702331</t>
  </si>
  <si>
    <t>76</t>
  </si>
  <si>
    <t>949101111</t>
  </si>
  <si>
    <t>Lešení pomocné pro objekty pozemních staveb s lešeňovou podlahou v do 1,9 m zatížení do 150 kg/m2</t>
  </si>
  <si>
    <t>551588225</t>
  </si>
  <si>
    <t>(27,8-0,5*2)*(12,35-0,5*2-0,25*2)</t>
  </si>
  <si>
    <t>77</t>
  </si>
  <si>
    <t>952901111</t>
  </si>
  <si>
    <t>Vyčištění budov bytové a občanské výstavby při výšce podlaží do 4 m</t>
  </si>
  <si>
    <t>1767561146</t>
  </si>
  <si>
    <t>27,8*12,35</t>
  </si>
  <si>
    <t>78</t>
  </si>
  <si>
    <t>449321130</t>
  </si>
  <si>
    <t>přístroj hasicí ruční práškový</t>
  </si>
  <si>
    <t>1947146259</t>
  </si>
  <si>
    <t>79</t>
  </si>
  <si>
    <t>404830100</t>
  </si>
  <si>
    <t xml:space="preserve">detektor kouře a teploty kombinovaný bezdrátový </t>
  </si>
  <si>
    <t>-1323155133</t>
  </si>
  <si>
    <t>80</t>
  </si>
  <si>
    <t>4044552001</t>
  </si>
  <si>
    <t>M+D bezpečnostní tabulky</t>
  </si>
  <si>
    <t>1693325885</t>
  </si>
  <si>
    <t>81</t>
  </si>
  <si>
    <t>953961114</t>
  </si>
  <si>
    <t>Kotvy chemickým tmelem M 16 hl 125 mm do betonu, ŽB nebo kamene s vyvrtáním otvoru</t>
  </si>
  <si>
    <t>920665758</t>
  </si>
  <si>
    <t>4                                               "tunel"</t>
  </si>
  <si>
    <t>82</t>
  </si>
  <si>
    <t>953965131</t>
  </si>
  <si>
    <t>Kotevní šroub pro chemické kotvy M 16 dl 190 mm</t>
  </si>
  <si>
    <t>1135788107</t>
  </si>
  <si>
    <t>83</t>
  </si>
  <si>
    <t>971033441</t>
  </si>
  <si>
    <t>Vybourání otvorů ve zdivu cihelném pl do 0,25 m2 na MVC nebo MV tl do 300 mm</t>
  </si>
  <si>
    <t>1834230241</t>
  </si>
  <si>
    <t>1                                        "napojení tunelu"</t>
  </si>
  <si>
    <t>998</t>
  </si>
  <si>
    <t>Přesun hmot</t>
  </si>
  <si>
    <t>84</t>
  </si>
  <si>
    <t>998011001</t>
  </si>
  <si>
    <t>Přesun hmot pro budovy zděné v do 6 m</t>
  </si>
  <si>
    <t>-1127285923</t>
  </si>
  <si>
    <t>PSV</t>
  </si>
  <si>
    <t>Práce a dodávky PSV</t>
  </si>
  <si>
    <t>711</t>
  </si>
  <si>
    <t>Izolace proti vodě, vlhkosti a plynům</t>
  </si>
  <si>
    <t>85</t>
  </si>
  <si>
    <t>711111001</t>
  </si>
  <si>
    <t>Provedení izolace proti zemní vlhkosti vodorovné za studena nátěrem penetračním</t>
  </si>
  <si>
    <t>1021717554</t>
  </si>
  <si>
    <t>(27,8-0,2*2)*(12,35-0,2*2)</t>
  </si>
  <si>
    <t>86</t>
  </si>
  <si>
    <t>711112001</t>
  </si>
  <si>
    <t>Provedení izolace proti zemní vlhkosti svislé za studena nátěrem penetračním</t>
  </si>
  <si>
    <t>-198441016</t>
  </si>
  <si>
    <t>(27,8-0,2*2+12,35-0,2*2)*2*0,65</t>
  </si>
  <si>
    <t>87</t>
  </si>
  <si>
    <t>111631500</t>
  </si>
  <si>
    <t>lak asfaltový ALP/9 (MJ t) bal 9 kg</t>
  </si>
  <si>
    <t>408549457</t>
  </si>
  <si>
    <t>fig5*0,00030</t>
  </si>
  <si>
    <t>fig6*0,00035</t>
  </si>
  <si>
    <t>88</t>
  </si>
  <si>
    <t>711141559</t>
  </si>
  <si>
    <t>Provedení izolace proti zemní vlhkosti pásy přitavením vodorovné NAIP</t>
  </si>
  <si>
    <t>-583573606</t>
  </si>
  <si>
    <t>89</t>
  </si>
  <si>
    <t>711142559</t>
  </si>
  <si>
    <t>Provedení izolace proti zemní vlhkosti pásy přitavením svislé NAIP</t>
  </si>
  <si>
    <t>630073323</t>
  </si>
  <si>
    <t>90</t>
  </si>
  <si>
    <t>628361100</t>
  </si>
  <si>
    <t>pás těžký asfaltovaný  Al S 40</t>
  </si>
  <si>
    <t>-938086002</t>
  </si>
  <si>
    <t>fig5*1,15</t>
  </si>
  <si>
    <t>fig6*1,20</t>
  </si>
  <si>
    <t>711193121</t>
  </si>
  <si>
    <t xml:space="preserve">Izolace proti zemní vlhkosti na vodorovné ploše těsnicí kaší </t>
  </si>
  <si>
    <t>-649490612</t>
  </si>
  <si>
    <t>711193131</t>
  </si>
  <si>
    <t xml:space="preserve">Izolace proti zemní vlhkosti na svislé ploše těsnicí kaší </t>
  </si>
  <si>
    <t>-995083747</t>
  </si>
  <si>
    <t>(2,0+0,9+2,0+1,66+2,0+1,515)*2*0,5-0,7*0,5*2-0,8*0,5*3 "107"</t>
  </si>
  <si>
    <t>(3,65+4,325)*2*0,5-0,8*0,5*2              "108"</t>
  </si>
  <si>
    <t>(0,9+2,325+0,9)*2*2,2                            "109"</t>
  </si>
  <si>
    <t>(0,125+0,9+1,875+2,275+1,875+0,125+1,5)*0,5-0,8*0,5*2 "109"</t>
  </si>
  <si>
    <t>(0,9+1,75)*2*0,5-0,8*0,5                       "109"</t>
  </si>
  <si>
    <t>(0,9+2,325+0,9)*2*2,2                            "110"</t>
  </si>
  <si>
    <t>(0,125+0,9+1,875+2,275+1,875+0,125+1,5)*0,5-0,8*0,5*2 "110"</t>
  </si>
  <si>
    <t>(0,9+1,75)*2*0,5-0,8*0,5                       "110"</t>
  </si>
  <si>
    <t>(3,675+4,325)*2*0,5-0,8*0,5*2            "111"</t>
  </si>
  <si>
    <t>(3,675+4,325)*2*0,5-0,8*0,5*2            "112"</t>
  </si>
  <si>
    <t>(0,9+2,325+0,9)*2*2,2                            "113"</t>
  </si>
  <si>
    <t>(0,125+0,9+1,875+2,275+1,875+0,125+1,5)*0,5-0,8*0,5*2 "113"</t>
  </si>
  <si>
    <t>(0,9+1,75)*2*0,5-0,8*0,5                       "113"</t>
  </si>
  <si>
    <t>(0,9+2,325+0,9)*2*2,2                            "114"</t>
  </si>
  <si>
    <t>(0,125+0,9+1,875+2,275+1,875+0,125+1,5)*0,5-0,8*0,5*2 "114"</t>
  </si>
  <si>
    <t>(0,9+1,75)*2*0,5-0,8*0,5                       "114"</t>
  </si>
  <si>
    <t>(3,65+4,325)*2*0,5-0,8*0,5*2              "115"</t>
  </si>
  <si>
    <t>(2,0+1,375+0,94+1,7+0,94+1,7)*2*0,5-0,7*0,5*4-0,8*0,5 "116"</t>
  </si>
  <si>
    <t>(2,0+1,0)*2*2,2-0,7*2,0                           "117"</t>
  </si>
  <si>
    <t>(0,9+1,375)*2*0,5-0,7*0,5                      "119"</t>
  </si>
  <si>
    <t>(1,4+2,275+1,66+1,925+0,95+1,925)*2*0,5-0,7*0,5*2-0,8*0,5*3 "120"</t>
  </si>
  <si>
    <t>(2,4+2,275)*2*0,5-0,5*0,9                       "121"</t>
  </si>
  <si>
    <t>(1,8+3,3+1,8+0,9+0,95+1,8)*2*0,5-0,7*0,5*4-0,8*0,5  "122"</t>
  </si>
  <si>
    <t>93</t>
  </si>
  <si>
    <t>998711101</t>
  </si>
  <si>
    <t>Přesun hmot tonážní pro izolace proti vodě, vlhkosti a plynům v objektech výšky do 6 m</t>
  </si>
  <si>
    <t>-1011705334</t>
  </si>
  <si>
    <t>712</t>
  </si>
  <si>
    <t>Povlakové krytiny</t>
  </si>
  <si>
    <t>94</t>
  </si>
  <si>
    <t>712311101</t>
  </si>
  <si>
    <t>Provedení povlakové krytiny střech do 10° za studena lakem penetračním nebo asfaltovým</t>
  </si>
  <si>
    <t>1393583512</t>
  </si>
  <si>
    <t>95</t>
  </si>
  <si>
    <t>-889444975</t>
  </si>
  <si>
    <t>fig41*0,00030</t>
  </si>
  <si>
    <t>96</t>
  </si>
  <si>
    <t>712341659</t>
  </si>
  <si>
    <t>Provedení povlakové krytiny střech do 10° pásy NAIP přitavením bodově</t>
  </si>
  <si>
    <t>2106046455</t>
  </si>
  <si>
    <t>(27,8-0,5*2)*(12,35-0,5*2)</t>
  </si>
  <si>
    <t>Mezisoučet                             "vodorovná část"</t>
  </si>
  <si>
    <t>(27,8-0,5*2+12,35-0,5*2)*2*0,2</t>
  </si>
  <si>
    <t>Mezisoučet                             "svislá část"</t>
  </si>
  <si>
    <t>97</t>
  </si>
  <si>
    <t>628331590</t>
  </si>
  <si>
    <t>pás těžký asfaltovaný G 200 S40</t>
  </si>
  <si>
    <t>-2010155004</t>
  </si>
  <si>
    <t>fig41*1,15</t>
  </si>
  <si>
    <t>98</t>
  </si>
  <si>
    <t>712363402</t>
  </si>
  <si>
    <t>Provedení povlak krytiny mechanicky kotvenou do betonu TI tl do 100 mm krajní pole, budova v do 18m</t>
  </si>
  <si>
    <t>1730651777</t>
  </si>
  <si>
    <t>((27,8+12,35-0,5*2)*2-7,0*2-1,2-3,0)*0,5</t>
  </si>
  <si>
    <t>(7,0*2+1,2+3,0)*0,4</t>
  </si>
  <si>
    <t>Mezisoučet                                    "vodorovná část"</t>
  </si>
  <si>
    <t>((27,8-0,5*2+12,35-0,5*2)*2-7,0*2-1,2-3,0)*0,6</t>
  </si>
  <si>
    <t>0,5*0,3*8</t>
  </si>
  <si>
    <t>(7,0*2+1,2+3,0)*0,3</t>
  </si>
  <si>
    <t>Mezisoučet                                     "svislá část"</t>
  </si>
  <si>
    <t>99</t>
  </si>
  <si>
    <t>283428320</t>
  </si>
  <si>
    <t xml:space="preserve">fólie střešní FPO tl. 18 mm </t>
  </si>
  <si>
    <t>-1705162596</t>
  </si>
  <si>
    <t>fig42*1,15</t>
  </si>
  <si>
    <t>712363602</t>
  </si>
  <si>
    <t>Provedení povlak krytiny mechanicky kotvenou do betonu TI tl přes 240 mm krajní pole,budova v do 18m</t>
  </si>
  <si>
    <t>-2085361798</t>
  </si>
  <si>
    <t>101</t>
  </si>
  <si>
    <t>750586094</t>
  </si>
  <si>
    <t>fig43*1,15</t>
  </si>
  <si>
    <t>102</t>
  </si>
  <si>
    <t>712363672</t>
  </si>
  <si>
    <t>Provedení povlakové krytiny mechanicky kotvené profily do dřeva</t>
  </si>
  <si>
    <t>-594551067</t>
  </si>
  <si>
    <t>(27,8+12,35)*2+0,3*8           "okapnice rš 250"</t>
  </si>
  <si>
    <t>(27,8+12,35)*2                        "rohová lišta rš 100"</t>
  </si>
  <si>
    <t>(27,8+12,35)*2                        "koutová lišta rš 100"</t>
  </si>
  <si>
    <t>103</t>
  </si>
  <si>
    <t>283428600</t>
  </si>
  <si>
    <t xml:space="preserve">poplastované plechy pro folie FPO </t>
  </si>
  <si>
    <t>1875830596</t>
  </si>
  <si>
    <t>((27,8+12,35)*2+0,3*8)*0,25           "okapnice rš 250"</t>
  </si>
  <si>
    <t>(27,8+12,35)*2*0,10                        "rohová lišta rš 100"</t>
  </si>
  <si>
    <t>(27,8+12,35)*2*0,10                       "koutová lišta rš 100"</t>
  </si>
  <si>
    <t>104</t>
  </si>
  <si>
    <t>712391171</t>
  </si>
  <si>
    <t>Provedení povlakové krytiny střech do 10° podkladní textilní vrstvy</t>
  </si>
  <si>
    <t>1536830896</t>
  </si>
  <si>
    <t>105</t>
  </si>
  <si>
    <t>693111990</t>
  </si>
  <si>
    <t>geotextilie 73/30 300 g/m2 do š 8,8 m</t>
  </si>
  <si>
    <t>1518927223</t>
  </si>
  <si>
    <t>fig42*1,1</t>
  </si>
  <si>
    <t>fig43*1,1</t>
  </si>
  <si>
    <t>106</t>
  </si>
  <si>
    <t>998712101</t>
  </si>
  <si>
    <t>Přesun hmot tonážní tonážní pro krytiny povlakové v objektech v do 6 m</t>
  </si>
  <si>
    <t>1294499921</t>
  </si>
  <si>
    <t>713</t>
  </si>
  <si>
    <t>Izolace tepelné</t>
  </si>
  <si>
    <t>107</t>
  </si>
  <si>
    <t>713121111</t>
  </si>
  <si>
    <t>Montáž izolace tepelné podlah volně kladenými rohožemi, pásy, dílci, deskami 1 vrstva</t>
  </si>
  <si>
    <t>-145223637</t>
  </si>
  <si>
    <t>108</t>
  </si>
  <si>
    <t>283759150</t>
  </si>
  <si>
    <t>deska z pěnového polystyrenu EPS 150 S 1000 x 500 x 120 mm</t>
  </si>
  <si>
    <t>-1118195046</t>
  </si>
  <si>
    <t>KD1*1,02</t>
  </si>
  <si>
    <t>KD2*1,02</t>
  </si>
  <si>
    <t>109</t>
  </si>
  <si>
    <t>713121211</t>
  </si>
  <si>
    <t>Montáž izolace tepelné podlah volně kladenými okrajovými pásky</t>
  </si>
  <si>
    <t>-1152612795</t>
  </si>
  <si>
    <t>110</t>
  </si>
  <si>
    <t>283550120</t>
  </si>
  <si>
    <t>páska dilatační s fólií pro podlahové systémy DP 10/100 bal. 50 m</t>
  </si>
  <si>
    <t>-1307116057</t>
  </si>
  <si>
    <t>111</t>
  </si>
  <si>
    <t>713141131</t>
  </si>
  <si>
    <t>Montáž izolace tepelné střech plochých lepené za studena 1 vrstva rohoží, pásů, dílců, desek</t>
  </si>
  <si>
    <t>-1662490746</t>
  </si>
  <si>
    <t>0,97*1,5                                      "tunel"</t>
  </si>
  <si>
    <t>112</t>
  </si>
  <si>
    <t>283723190</t>
  </si>
  <si>
    <t>deska z pěnového polystyrenu EPS 100 S 1000 x 500 x 160 mm</t>
  </si>
  <si>
    <t>1463910476</t>
  </si>
  <si>
    <t>fig59*1,031                                      "tunel"</t>
  </si>
  <si>
    <t>113</t>
  </si>
  <si>
    <t>713141135</t>
  </si>
  <si>
    <t>Montáž izolace tepelné střech plochých lepené za studena bodově 1 vrstva rohoží, pásů, dílců, desek</t>
  </si>
  <si>
    <t>193532207</t>
  </si>
  <si>
    <t>((27,8+12,35-0,5*2)*2-7,0*2-1,2-3,0)*0,2</t>
  </si>
  <si>
    <t>(7,0*2+1,2+3,0)*0,2</t>
  </si>
  <si>
    <t>114</t>
  </si>
  <si>
    <t>-474232511</t>
  </si>
  <si>
    <t>fig44*1,02</t>
  </si>
  <si>
    <t>115</t>
  </si>
  <si>
    <t>2837591301</t>
  </si>
  <si>
    <t>deska z pěnového polystyrenu EPS 100 S ve spádu</t>
  </si>
  <si>
    <t>534919443</t>
  </si>
  <si>
    <t>fig44*(0,08+0,20)/2*1,02</t>
  </si>
  <si>
    <t>116</t>
  </si>
  <si>
    <t>283723090</t>
  </si>
  <si>
    <t>deska z pěnového polystyrenu EPS 100 S 1000 x 500 x 100 mm</t>
  </si>
  <si>
    <t>-1416815171</t>
  </si>
  <si>
    <t>fig46*1,02</t>
  </si>
  <si>
    <t>117</t>
  </si>
  <si>
    <t>283723060</t>
  </si>
  <si>
    <t>deska z pěnového polystyrenu EPS 100 S 1000 x 500 x 60 mm</t>
  </si>
  <si>
    <t>-2123370485</t>
  </si>
  <si>
    <t>fig45*1,02</t>
  </si>
  <si>
    <t>118</t>
  </si>
  <si>
    <t>713191132</t>
  </si>
  <si>
    <t>Montáž izolace tepelné podlah, stropů vrchem nebo střech překrytí separační fólií z PE</t>
  </si>
  <si>
    <t>151322593</t>
  </si>
  <si>
    <t>119</t>
  </si>
  <si>
    <t>283231500</t>
  </si>
  <si>
    <t>fólie separační PE bal. 100 m2</t>
  </si>
  <si>
    <t>2097005066</t>
  </si>
  <si>
    <t>KD1*1,1</t>
  </si>
  <si>
    <t>KD2*1,1</t>
  </si>
  <si>
    <t>120</t>
  </si>
  <si>
    <t>998713101</t>
  </si>
  <si>
    <t>Přesun hmot tonážní pro izolace tepelné v objektech v do 6 m</t>
  </si>
  <si>
    <t>-588682135</t>
  </si>
  <si>
    <t>762</t>
  </si>
  <si>
    <t>Konstrukce tesařské</t>
  </si>
  <si>
    <t>121</t>
  </si>
  <si>
    <t>762341670</t>
  </si>
  <si>
    <t>Montáž bednění štítových okapových říms z dřevotřískových na sraz</t>
  </si>
  <si>
    <t>1144780052</t>
  </si>
  <si>
    <t>122</t>
  </si>
  <si>
    <t>762341680</t>
  </si>
  <si>
    <t>Montáž bednění štítových okapových říms z cementotřískových na sraz</t>
  </si>
  <si>
    <t>-596239759</t>
  </si>
  <si>
    <t>(0,65+0,4)*2*1,7                               "tunel"</t>
  </si>
  <si>
    <t>123</t>
  </si>
  <si>
    <t>762395000</t>
  </si>
  <si>
    <t>Spojovací prostředky pro montáž krovu, bednění, laťování, světlíky, klíny</t>
  </si>
  <si>
    <t>-1777397934</t>
  </si>
  <si>
    <t>fig49*0,025</t>
  </si>
  <si>
    <t>fig50*0,024</t>
  </si>
  <si>
    <t>124</t>
  </si>
  <si>
    <t>607262800</t>
  </si>
  <si>
    <t>deska dřevoštěpková OSB 3 PD4 2500x675x25 mm</t>
  </si>
  <si>
    <t>418749216</t>
  </si>
  <si>
    <t>fig49*1,1</t>
  </si>
  <si>
    <t>125</t>
  </si>
  <si>
    <t>595907430</t>
  </si>
  <si>
    <t>deska cementotřísková 125x335 cm tl.2,4 cm</t>
  </si>
  <si>
    <t>972916419</t>
  </si>
  <si>
    <t>fig50*1,1                               "tunel"</t>
  </si>
  <si>
    <t>126</t>
  </si>
  <si>
    <t>998762101</t>
  </si>
  <si>
    <t>Přesun hmot tonážní pro kce tesařské v objektech v do 6 m</t>
  </si>
  <si>
    <t>1455949723</t>
  </si>
  <si>
    <t>763</t>
  </si>
  <si>
    <t>Konstrukce suché výstavby</t>
  </si>
  <si>
    <t>127</t>
  </si>
  <si>
    <t>763121429</t>
  </si>
  <si>
    <t>SDK stěna předsazená tl 112,5 mm profil CW+UW 100 deska 1xH2 12,5 bez TI EI 15</t>
  </si>
  <si>
    <t>-1416381983</t>
  </si>
  <si>
    <t>0,9*1,35*10</t>
  </si>
  <si>
    <t>128</t>
  </si>
  <si>
    <t>763121714</t>
  </si>
  <si>
    <t>SDK stěna předsazená základní penetrační nátěr</t>
  </si>
  <si>
    <t>1040399092</t>
  </si>
  <si>
    <t>fig54*0,4</t>
  </si>
  <si>
    <t>129</t>
  </si>
  <si>
    <t>763131451</t>
  </si>
  <si>
    <t>SDK podhled deska 1xH2 12,5 bez TI dvouvrstvá spodní kce profil CD+UD</t>
  </si>
  <si>
    <t>1315331761</t>
  </si>
  <si>
    <t>13,69+13,69+13,69+13,69                 "109,110,113,114"</t>
  </si>
  <si>
    <t>130</t>
  </si>
  <si>
    <t>763131714</t>
  </si>
  <si>
    <t>SDK podhled základní penetrační nátěr</t>
  </si>
  <si>
    <t>1980173598</t>
  </si>
  <si>
    <t>131</t>
  </si>
  <si>
    <t>763164521</t>
  </si>
  <si>
    <t>SDK obklad kovových kcí tvaru L š do 0,4 m desky 1xH2 12,5</t>
  </si>
  <si>
    <t>834260119</t>
  </si>
  <si>
    <t>3,0*3</t>
  </si>
  <si>
    <t>132</t>
  </si>
  <si>
    <t>763171111</t>
  </si>
  <si>
    <t>Montáž revizních klapek SDK kcí vel. do 0,1 m2 pro příčky a předsazené stěny</t>
  </si>
  <si>
    <t>-1530672398</t>
  </si>
  <si>
    <t>133</t>
  </si>
  <si>
    <t>590301590</t>
  </si>
  <si>
    <t>klapka revizní EI 30 protipožární pro stěny, Diamant 12,5 mm 30x30 cm</t>
  </si>
  <si>
    <t>362526357</t>
  </si>
  <si>
    <t>134</t>
  </si>
  <si>
    <t>763431001</t>
  </si>
  <si>
    <t>Montáž minerálního podhledu s vyjímatelnými panely vel. do 0,36 m2 na zavěšený viditelný rošt</t>
  </si>
  <si>
    <t>2016341786</t>
  </si>
  <si>
    <t>22,55+36,14+14,27+5,7+6,9+15,35+8,04+15,79+15,89+15,89+15,79+5,7+2,0+1,24+8,09+5,46+9,16</t>
  </si>
  <si>
    <t>Mezisoučet                    "101-108,111,112,115,116,117,119-122"</t>
  </si>
  <si>
    <t>135</t>
  </si>
  <si>
    <t>590365270</t>
  </si>
  <si>
    <t>deska podhledová  tl. 17 mm</t>
  </si>
  <si>
    <t>-1084655911</t>
  </si>
  <si>
    <t>fig53*1,05</t>
  </si>
  <si>
    <t>136</t>
  </si>
  <si>
    <t>998763301</t>
  </si>
  <si>
    <t>Přesun hmot tonážní pro sádrokartonové konstrukce v objektech v do 6 m</t>
  </si>
  <si>
    <t>434471385</t>
  </si>
  <si>
    <t>764</t>
  </si>
  <si>
    <t>Konstrukce klempířské</t>
  </si>
  <si>
    <t>137</t>
  </si>
  <si>
    <t>764215611</t>
  </si>
  <si>
    <t>Oplechování horních ploch a atik bez rohů z Pz s povrch úpravou celoplošně lepené rš přes 800 mm</t>
  </si>
  <si>
    <t>580126347</t>
  </si>
  <si>
    <t>1,14*1,754                                   "tunel"</t>
  </si>
  <si>
    <t>138</t>
  </si>
  <si>
    <t>764216642</t>
  </si>
  <si>
    <t>Oplechování rovných parapetů celoplošně lepené z Pz s povrchovou úpravou rš 200 mm</t>
  </si>
  <si>
    <t>-522082581</t>
  </si>
  <si>
    <t>1,55*8                                                          "K01"</t>
  </si>
  <si>
    <t>1,25*6                                                          "K02"</t>
  </si>
  <si>
    <t>0,85*2                                                          "K03"</t>
  </si>
  <si>
    <t>139</t>
  </si>
  <si>
    <t>764216644</t>
  </si>
  <si>
    <t>Oplechování rovných parapetů celoplošně lepené z Pz s povrchovou úpravou rš 330 mm</t>
  </si>
  <si>
    <t>-638270731</t>
  </si>
  <si>
    <t>1,55*1                                                               "K07"</t>
  </si>
  <si>
    <t>140</t>
  </si>
  <si>
    <t>764521413</t>
  </si>
  <si>
    <t>Žlab podokapní hranatý z Al plechu rš 250 mm</t>
  </si>
  <si>
    <t>1442798075</t>
  </si>
  <si>
    <t>4,5                                         "K08"</t>
  </si>
  <si>
    <t>141</t>
  </si>
  <si>
    <t>764521433</t>
  </si>
  <si>
    <t>Roh nebo kout hranatého podokapního žlabu z Al plechu rš 250 mm</t>
  </si>
  <si>
    <t>-801280759</t>
  </si>
  <si>
    <t>1                                           "K08"</t>
  </si>
  <si>
    <t>142</t>
  </si>
  <si>
    <t>764521463</t>
  </si>
  <si>
    <t>Kotlík hranatý pro podokapní žlaby z Al plechu 250/80 mm</t>
  </si>
  <si>
    <t>1100536552</t>
  </si>
  <si>
    <t>143</t>
  </si>
  <si>
    <t>764528421</t>
  </si>
  <si>
    <t>Svody kruhové včetně objímek, kolen, odskoků z Al plechu průměru 80 mm</t>
  </si>
  <si>
    <t>995562988</t>
  </si>
  <si>
    <t>2,6                                         "K08"</t>
  </si>
  <si>
    <t>144</t>
  </si>
  <si>
    <t>998764101</t>
  </si>
  <si>
    <t>Přesun hmot tonážní pro konstrukce klempířské v objektech v do 6 m</t>
  </si>
  <si>
    <t>365570706</t>
  </si>
  <si>
    <t>766</t>
  </si>
  <si>
    <t>Konstrukce truhlářské</t>
  </si>
  <si>
    <t>145</t>
  </si>
  <si>
    <t>766622131</t>
  </si>
  <si>
    <t>Montáž plastových oken plochy přes 1 m2 otevíravých výšky do 1,5 m s rámem do zdiva</t>
  </si>
  <si>
    <t>1454767366</t>
  </si>
  <si>
    <t>1,5*0,8*2                                    "03"</t>
  </si>
  <si>
    <t>146</t>
  </si>
  <si>
    <t>766622132</t>
  </si>
  <si>
    <t>Montáž plastových oken plochy přes 1 m2 otevíravých výšky do 2,5 m s rámem do zdiva</t>
  </si>
  <si>
    <t>-549847951</t>
  </si>
  <si>
    <t>1,5*1,8*7                                    "01"</t>
  </si>
  <si>
    <t>147</t>
  </si>
  <si>
    <t>766622216</t>
  </si>
  <si>
    <t>Montáž plastových oken plochy do 1 m2 otevíravých s rámem do zdiva</t>
  </si>
  <si>
    <t>-683506697</t>
  </si>
  <si>
    <t>6                                                     "02"</t>
  </si>
  <si>
    <t>2                                                     "04"</t>
  </si>
  <si>
    <t>1                                                     "07"</t>
  </si>
  <si>
    <t>148</t>
  </si>
  <si>
    <t>6119600011</t>
  </si>
  <si>
    <t>Plastová okna - 01,02,03,04,07</t>
  </si>
  <si>
    <t>1844572254</t>
  </si>
  <si>
    <t>1,2*0,8*6                                    "02"</t>
  </si>
  <si>
    <t>0,8*0,8*2                                    "04"</t>
  </si>
  <si>
    <t>0,6*1,0*1                                    "07"</t>
  </si>
  <si>
    <t>149</t>
  </si>
  <si>
    <t>766629215</t>
  </si>
  <si>
    <t>Příplatek k montáži oken rovné ostění připojovací spára do 45 mm</t>
  </si>
  <si>
    <t>-426620676</t>
  </si>
  <si>
    <t>(1,5+1,8)*2*7                                    "01"</t>
  </si>
  <si>
    <t>(1,2+0,8)*2*6                                    "02"</t>
  </si>
  <si>
    <t>(1,5+0,8)*2*2                                    "03"</t>
  </si>
  <si>
    <t>(0,8+0,8)*2*2                                    "04"</t>
  </si>
  <si>
    <t>150</t>
  </si>
  <si>
    <t>766660001</t>
  </si>
  <si>
    <t>Montáž dveřních křídel otvíravých 1křídlových š do 0,8 m do ocelové zárubně</t>
  </si>
  <si>
    <t>591839534</t>
  </si>
  <si>
    <t>1                                           "003"</t>
  </si>
  <si>
    <t>1                                           "004"</t>
  </si>
  <si>
    <t>1                                           "005"</t>
  </si>
  <si>
    <t>1                                           "007"</t>
  </si>
  <si>
    <t>1                                           "008"</t>
  </si>
  <si>
    <t>1                                           "009"</t>
  </si>
  <si>
    <t>1                                           "010"</t>
  </si>
  <si>
    <t>1                                           "012"</t>
  </si>
  <si>
    <t>1                                           "015"</t>
  </si>
  <si>
    <t>1                                           "016"</t>
  </si>
  <si>
    <t>1                                           "017"</t>
  </si>
  <si>
    <t>1                                           "018"</t>
  </si>
  <si>
    <t>1                                           "019"</t>
  </si>
  <si>
    <t>1                                           "020"</t>
  </si>
  <si>
    <t>1                                           "022"</t>
  </si>
  <si>
    <t>1                                           "023"</t>
  </si>
  <si>
    <t>1                                           "024"</t>
  </si>
  <si>
    <t>1                                           "025"</t>
  </si>
  <si>
    <t>1                                           "026"</t>
  </si>
  <si>
    <t>1                                           "027"</t>
  </si>
  <si>
    <t>1                                           "028"</t>
  </si>
  <si>
    <t>1                                           "029"</t>
  </si>
  <si>
    <t>1                                           "030"</t>
  </si>
  <si>
    <t>1                                           "031"</t>
  </si>
  <si>
    <t>1                                           "032"</t>
  </si>
  <si>
    <t>1                                           "033"</t>
  </si>
  <si>
    <t>151</t>
  </si>
  <si>
    <t>6116171701</t>
  </si>
  <si>
    <t>dveře vnitřní hladké CPL plné 1křídlové 70x197 cm - 004,005,009,010,012,017,019,020</t>
  </si>
  <si>
    <t>355827011</t>
  </si>
  <si>
    <t>152</t>
  </si>
  <si>
    <t>6116172101</t>
  </si>
  <si>
    <t xml:space="preserve">dveře vnitřní hladké CPL plné 1křídlové 80x197 cm - 003,007,008,015,016,018,022 - 033 </t>
  </si>
  <si>
    <t>-622878975</t>
  </si>
  <si>
    <t>153</t>
  </si>
  <si>
    <t>766660002</t>
  </si>
  <si>
    <t>Montáž dveřních křídel otvíravých 1křídlových š přes 0,8 m do ocelové zárubně</t>
  </si>
  <si>
    <t>-954476288</t>
  </si>
  <si>
    <t>1                                           "001"</t>
  </si>
  <si>
    <t>1                                           "002"</t>
  </si>
  <si>
    <t>1                                           "006"</t>
  </si>
  <si>
    <t>1                                           "011"</t>
  </si>
  <si>
    <t>1                                           "013"</t>
  </si>
  <si>
    <t>1                                           "014"</t>
  </si>
  <si>
    <t>1                                           "021"</t>
  </si>
  <si>
    <t>154</t>
  </si>
  <si>
    <t>6116172501</t>
  </si>
  <si>
    <t>dveře vnitřní hladké CPL plné 1křídlové 90x197 cm - 001,002,006,011,013,014</t>
  </si>
  <si>
    <t>-81663692</t>
  </si>
  <si>
    <t>155</t>
  </si>
  <si>
    <t>6116176401</t>
  </si>
  <si>
    <t>dveře vnitřní hladké CPL 2/3sklo 1křídlé 90x197 cm - 021</t>
  </si>
  <si>
    <t>-104010862</t>
  </si>
  <si>
    <t>156</t>
  </si>
  <si>
    <t>766660411</t>
  </si>
  <si>
    <t>Montáž vchodových dveří 1křídlových bez nadsvětlíku do zdiva</t>
  </si>
  <si>
    <t>-1762922549</t>
  </si>
  <si>
    <t>1                                               "05"</t>
  </si>
  <si>
    <t>1                                               "06"</t>
  </si>
  <si>
    <t>157</t>
  </si>
  <si>
    <t>611960002</t>
  </si>
  <si>
    <t>Plastové vchodové dveře - 05,06</t>
  </si>
  <si>
    <t>827365625</t>
  </si>
  <si>
    <t>1,2*2,55                                               "05"</t>
  </si>
  <si>
    <t>1,2*2,55                                               "06"</t>
  </si>
  <si>
    <t>158</t>
  </si>
  <si>
    <t>766660722</t>
  </si>
  <si>
    <t>Montáž dveřního kování - zámku</t>
  </si>
  <si>
    <t>1325507503</t>
  </si>
  <si>
    <t>33                                  "001 - 033"</t>
  </si>
  <si>
    <t>159</t>
  </si>
  <si>
    <t>549960003</t>
  </si>
  <si>
    <t>Dveřní kování</t>
  </si>
  <si>
    <t>1736415300</t>
  </si>
  <si>
    <t>160</t>
  </si>
  <si>
    <t>766694111</t>
  </si>
  <si>
    <t>Montáž parapetních desek dřevěných nebo plastových šířky do 30 cm délky do 1,0 m</t>
  </si>
  <si>
    <t>1874487844</t>
  </si>
  <si>
    <t>2                                           "D04"</t>
  </si>
  <si>
    <t>2                                           "D03"</t>
  </si>
  <si>
    <t>161</t>
  </si>
  <si>
    <t>766694112</t>
  </si>
  <si>
    <t>Montáž parapetních desek dřevěných nebo plastových šířky do 30 cm délky do 1,6 m</t>
  </si>
  <si>
    <t>1999954675</t>
  </si>
  <si>
    <t>6                                           "D02"</t>
  </si>
  <si>
    <t>9                                           "D01"</t>
  </si>
  <si>
    <t>162</t>
  </si>
  <si>
    <t>607941030</t>
  </si>
  <si>
    <t>deska parapetní dřevotřísková vnitřní  0,3 x 1 m</t>
  </si>
  <si>
    <t>1599751325</t>
  </si>
  <si>
    <t>2*0,6                                           "D04"</t>
  </si>
  <si>
    <t>2*0,8                                           "D03"</t>
  </si>
  <si>
    <t>6*1,2                                           "D02"</t>
  </si>
  <si>
    <t>9*1,5                                           "D01"</t>
  </si>
  <si>
    <t>163</t>
  </si>
  <si>
    <t>998766101</t>
  </si>
  <si>
    <t>Přesun hmot tonážní pro konstrukce truhlářské v objektech v do 6 m</t>
  </si>
  <si>
    <t>-2095919638</t>
  </si>
  <si>
    <t>767</t>
  </si>
  <si>
    <t>Konstrukce zámečnické</t>
  </si>
  <si>
    <t>164</t>
  </si>
  <si>
    <t>767531111</t>
  </si>
  <si>
    <t>Montáž vstupních kovových nebo plastových rohoží čistících zón</t>
  </si>
  <si>
    <t>1133017292</t>
  </si>
  <si>
    <t>1,0*1,2*2                          "b"</t>
  </si>
  <si>
    <t>2,4*2,2+2,23*2,2           "c"</t>
  </si>
  <si>
    <t>165</t>
  </si>
  <si>
    <t>697520300</t>
  </si>
  <si>
    <t>rohož vstupní  provedení hliník nebo mosaz/gumové vlnovky/</t>
  </si>
  <si>
    <t>-1778692102</t>
  </si>
  <si>
    <t>166</t>
  </si>
  <si>
    <t>697521000</t>
  </si>
  <si>
    <t>rohož textilní  provedení 100% PP, zatavený do měkčeného PVC</t>
  </si>
  <si>
    <t>-201207587</t>
  </si>
  <si>
    <t>2,4*2,2+2,23*2,2              "c"</t>
  </si>
  <si>
    <t>167</t>
  </si>
  <si>
    <t>767531121</t>
  </si>
  <si>
    <t>Osazení zapuštěného rámu z L profilů k čistícím rohožím</t>
  </si>
  <si>
    <t>678088790</t>
  </si>
  <si>
    <t>(1,0+1,2)*2*2                          "b"</t>
  </si>
  <si>
    <t>697521610</t>
  </si>
  <si>
    <t>rám pro zapuštění, profil L - 30/30, 20/30 - mosaz</t>
  </si>
  <si>
    <t>604407459</t>
  </si>
  <si>
    <t>169</t>
  </si>
  <si>
    <t>7678126121</t>
  </si>
  <si>
    <t>Montáž modulární markýzy délky 3000 mm</t>
  </si>
  <si>
    <t>-1164122658</t>
  </si>
  <si>
    <t>1                                                                 "a"</t>
  </si>
  <si>
    <t>170</t>
  </si>
  <si>
    <t>5534655401</t>
  </si>
  <si>
    <t>Modulární markýza šířka 3000 mm a hloubka 1400 mm</t>
  </si>
  <si>
    <t>-705904115</t>
  </si>
  <si>
    <t>171</t>
  </si>
  <si>
    <t>7678211121</t>
  </si>
  <si>
    <t>Montáž lavice s botníkem a věšákem</t>
  </si>
  <si>
    <t>756510495</t>
  </si>
  <si>
    <t>9*4+1</t>
  </si>
  <si>
    <t>172</t>
  </si>
  <si>
    <t>5571111401</t>
  </si>
  <si>
    <t>lavice s botníkem a věšákem</t>
  </si>
  <si>
    <t>621348863</t>
  </si>
  <si>
    <t>173</t>
  </si>
  <si>
    <t>767995115</t>
  </si>
  <si>
    <t>Montáž atypických zámečnických konstrukcí hmotnosti do 100 kg</t>
  </si>
  <si>
    <t>kg</t>
  </si>
  <si>
    <t>-1701617917</t>
  </si>
  <si>
    <t>63,0+14,6+1,9                    "tunel"</t>
  </si>
  <si>
    <t>174</t>
  </si>
  <si>
    <t>553960019</t>
  </si>
  <si>
    <t>Ocelové hutní profily - dodávka</t>
  </si>
  <si>
    <t>-1214566666</t>
  </si>
  <si>
    <t>175</t>
  </si>
  <si>
    <t>998767101</t>
  </si>
  <si>
    <t>Přesun hmot tonážní pro zámečnické konstrukce v objektech v do 6 m</t>
  </si>
  <si>
    <t>734776372</t>
  </si>
  <si>
    <t>771</t>
  </si>
  <si>
    <t>Podlahy z dlaždic</t>
  </si>
  <si>
    <t>176</t>
  </si>
  <si>
    <t>771474113</t>
  </si>
  <si>
    <t>Montáž soklíků z dlaždic keramických rovných flexibilní lepidlo v do 120 mm</t>
  </si>
  <si>
    <t>767427115</t>
  </si>
  <si>
    <t>(10,25+2,2)*2                             "101"</t>
  </si>
  <si>
    <t>(16,4+2,2)*2                               "102"</t>
  </si>
  <si>
    <t>(3,3+4,325)*2                            "103"</t>
  </si>
  <si>
    <t>(3,0+1,9)*2                                "104"</t>
  </si>
  <si>
    <t>(3,0+2,3)*2                                "105"</t>
  </si>
  <si>
    <t>(3,55+4,325)*2                         "106"</t>
  </si>
  <si>
    <t>(4,39+4,325)*2                         "118"</t>
  </si>
  <si>
    <t>177</t>
  </si>
  <si>
    <t>771574116</t>
  </si>
  <si>
    <t>Montáž podlah keramických režných hladkých lepených flexibilním lepidlem do 25 ks/m2</t>
  </si>
  <si>
    <t>-433226870</t>
  </si>
  <si>
    <t>178</t>
  </si>
  <si>
    <t>597960001</t>
  </si>
  <si>
    <t>Keramická dlažba - cena 300 Kč/m2</t>
  </si>
  <si>
    <t>1239116882</t>
  </si>
  <si>
    <t>fig14*0,1*1,1</t>
  </si>
  <si>
    <t>179</t>
  </si>
  <si>
    <t>771591111</t>
  </si>
  <si>
    <t>Podlahy penetrace podkladu</t>
  </si>
  <si>
    <t>1444473783</t>
  </si>
  <si>
    <t>fig14*0,1</t>
  </si>
  <si>
    <t>180</t>
  </si>
  <si>
    <t>998771101</t>
  </si>
  <si>
    <t>Přesun hmot tonážní pro podlahy z dlaždic v objektech v do 6 m</t>
  </si>
  <si>
    <t>-821292705</t>
  </si>
  <si>
    <t>781</t>
  </si>
  <si>
    <t>Dokončovací práce - obklady</t>
  </si>
  <si>
    <t>181</t>
  </si>
  <si>
    <t>781474116</t>
  </si>
  <si>
    <t>Montáž obkladů vnitřních keramických hladkých do 35 ks/m2 lepených flexibilním lepidlem</t>
  </si>
  <si>
    <t>-1858017554</t>
  </si>
  <si>
    <t>(0,8+0,6)*1,8                                                "103"</t>
  </si>
  <si>
    <t>(0,8+0,6)*1,8                                                "105"</t>
  </si>
  <si>
    <t>(2,0+0,9+2,0+1,66+2,0+1,515)*2*1,8-0,7*1,8*2-0,8*1,8*3 "107"</t>
  </si>
  <si>
    <t>(3,65+4,325)*2*1,5-0,8*1,5*2              "108"</t>
  </si>
  <si>
    <t>(0,125+0,9+1,875+2,275+1,875+0,125+1,5)*1,8-0,8*1,8*2 "109"</t>
  </si>
  <si>
    <t>(0,9+1,75)*2*1,8-0,8*1,8                       "109"</t>
  </si>
  <si>
    <t>(0,125+0,9+1,875+2,275+1,875+0,125+1,5)*1,8-0,8*1,8*2 "110"</t>
  </si>
  <si>
    <t>(0,9+1,75)*2*1,8-0,8*1,8                       "110"</t>
  </si>
  <si>
    <t>(3,675+4,325)*2*1,5-0,8*1,5*2            "111"</t>
  </si>
  <si>
    <t>(3,675+4,325)*2*1,5-0,8*1,5*2            "112"</t>
  </si>
  <si>
    <t>(0,125+0,9+1,875+2,275+1,875+0,125+1,5)*1,8-0,8*1,8*2 "113"</t>
  </si>
  <si>
    <t>(0,9+1,75)*2*1,8-0,8*1,8                       "113"</t>
  </si>
  <si>
    <t>(0,125+0,9+1,875+2,275+1,875+0,125+1,5)*1,8-0,8*1,8*2 "114"</t>
  </si>
  <si>
    <t>(0,9+1,75)*2*1,8-0,8*1,8                       "114"</t>
  </si>
  <si>
    <t>(3,65+4,325)*2*1,5-0,8*1,5*2              "115"</t>
  </si>
  <si>
    <t>(2,0+1,375+0,94+1,7+0,94+1,7)*2*1,8-0,7*1,8*4-0,8*1,8 "116"</t>
  </si>
  <si>
    <t>(0,9+1,375)*2*1,8-0,7*1,8                      "119"</t>
  </si>
  <si>
    <t>(1,4+2,275+1,66+1,925+0,95+1,925)*2*1,8-0,7*1,8*2-0,8*1,8*3 "120"</t>
  </si>
  <si>
    <t>(2,4+2,275)*2*1,8-0,5*1,8                       "121"</t>
  </si>
  <si>
    <t>(1,8+3,3+1,8+0,9+0,95+1,8)*2*1,8-0,7*1,8*4-0,8*1,8  "122"</t>
  </si>
  <si>
    <t>182</t>
  </si>
  <si>
    <t>597960002</t>
  </si>
  <si>
    <t>Keramické obklady - cena 300 Kč/m2</t>
  </si>
  <si>
    <t>-1420292351</t>
  </si>
  <si>
    <t>fig13*1,1</t>
  </si>
  <si>
    <t>183</t>
  </si>
  <si>
    <t>781494111</t>
  </si>
  <si>
    <t>Plastové profily rohové lepené flexibilním lepidlem</t>
  </si>
  <si>
    <t>-1165046462</t>
  </si>
  <si>
    <t>1,8*2                                                               "107"</t>
  </si>
  <si>
    <t>1,5*2                                                              "108"</t>
  </si>
  <si>
    <t>2,2*2*2                                                         "109"</t>
  </si>
  <si>
    <t>1,8*1                                                             "109"</t>
  </si>
  <si>
    <t>2,2*2*2                                                         "110"</t>
  </si>
  <si>
    <t>1,8*1                                                              "110"</t>
  </si>
  <si>
    <t>1,5*2                                                              "111"</t>
  </si>
  <si>
    <t>1,5*2                                                              "112"</t>
  </si>
  <si>
    <t>2,2*2*2                                                         "113"</t>
  </si>
  <si>
    <t>1,8*1                                                              "113"</t>
  </si>
  <si>
    <t>2,2*2*2                                                         "114"</t>
  </si>
  <si>
    <t>1,8*1                                                              "114"</t>
  </si>
  <si>
    <t>1,5*2                                                              "115"</t>
  </si>
  <si>
    <t>1,8*2                                                              "116"</t>
  </si>
  <si>
    <t>1,5                                                                  "117"</t>
  </si>
  <si>
    <t>1,8*2                                                              "120"</t>
  </si>
  <si>
    <t>1,8*2                                                              "122"</t>
  </si>
  <si>
    <t>184</t>
  </si>
  <si>
    <t>781494511</t>
  </si>
  <si>
    <t>Plastové profily ukončovací lepené flexibilním lepidlem</t>
  </si>
  <si>
    <t>1810750483</t>
  </si>
  <si>
    <t>(0,8+0,6)                                                "103"</t>
  </si>
  <si>
    <t>(0,8+0,6)                                                "105"</t>
  </si>
  <si>
    <t>(2,0+0,9+2,0+1,66+2,0+1,515)*2-0,7*2-0,8*3 "107"</t>
  </si>
  <si>
    <t>(3,65+4,325)*2-0,8*2              "108"</t>
  </si>
  <si>
    <t>(0,9+2,325+0,9)*2                            "109"</t>
  </si>
  <si>
    <t>(0,125+0,9+1,875+2,275+1,875+0,125+1,5)-0,8*2 "109"</t>
  </si>
  <si>
    <t>(0,9+1,75)*2-0,8                       "109"</t>
  </si>
  <si>
    <t>(0,9+2,325+0,9)*2                            "110"</t>
  </si>
  <si>
    <t>(0,125+0,9+1,875+2,275+1,875+0,125+1,5)-0,8*2 "110"</t>
  </si>
  <si>
    <t>(0,9+1,75)*2-0,8                       "110"</t>
  </si>
  <si>
    <t>(3,675+4,325)*2-0,8*2            "111"</t>
  </si>
  <si>
    <t>(3,675+4,325)*2-0,8*2            "112"</t>
  </si>
  <si>
    <t>(0,9+2,325+0,9)*2                            "113"</t>
  </si>
  <si>
    <t>(0,125+0,9+1,875+2,275+1,875+0,125+1,5)-0,8*2 "113"</t>
  </si>
  <si>
    <t>(0,9+1,75)*2-0,8                       "113"</t>
  </si>
  <si>
    <t>(0,9+2,325+0,9)*2                            "114"</t>
  </si>
  <si>
    <t>(0,125+0,9+1,875+2,275+1,875+0,125+1,5)-0,8*2 "114"</t>
  </si>
  <si>
    <t>(0,9+1,75)*2-0,8                       "114"</t>
  </si>
  <si>
    <t>(3,65+4,325)*2-0,8*2              "115"</t>
  </si>
  <si>
    <t>(2,0+1,375+0,94+1,7+0,94+1,7)*2-0,7*4-0,8 "116"</t>
  </si>
  <si>
    <t>(2,0+1,0)*2-0,7                           "117"</t>
  </si>
  <si>
    <t>(0,9+1,375)*2-0,7                      "119"</t>
  </si>
  <si>
    <t>(1,4+2,275+1,66+1,925+0,95+1,925)*2-0,7*2-0,8*3 "120"</t>
  </si>
  <si>
    <t>(2,4+2,275)*2-0,5                       "121"</t>
  </si>
  <si>
    <t>(1,8+3,3+1,8+0,9+0,95+1,8)*2-0,7*4-0,8  "122"</t>
  </si>
  <si>
    <t>185</t>
  </si>
  <si>
    <t>781495111</t>
  </si>
  <si>
    <t>Penetrace podkladu vnitřních obkladů</t>
  </si>
  <si>
    <t>338176148</t>
  </si>
  <si>
    <t>186</t>
  </si>
  <si>
    <t>998781101</t>
  </si>
  <si>
    <t>Přesun hmot tonážní pro obklady keramické v objektech v do 6 m</t>
  </si>
  <si>
    <t>-1543862409</t>
  </si>
  <si>
    <t>783</t>
  </si>
  <si>
    <t>Dokončovací práce - nátěry</t>
  </si>
  <si>
    <t>187</t>
  </si>
  <si>
    <t>783314101</t>
  </si>
  <si>
    <t>Základní jednonásobný syntetický nátěr zámečnických konstrukcí</t>
  </si>
  <si>
    <t>1521877705</t>
  </si>
  <si>
    <t>(0,7+2*2,0)*0,25*7</t>
  </si>
  <si>
    <t>(0,7+2*2,0)*0,40*1</t>
  </si>
  <si>
    <t>(0,8+2*2,0)*0,25*10</t>
  </si>
  <si>
    <t>(0,8+2*2,0)*0,40*8</t>
  </si>
  <si>
    <t>(0,9+2*2,0)*0,25*2</t>
  </si>
  <si>
    <t>(0,9+2*2,0)*0,40*5</t>
  </si>
  <si>
    <t>Mezisoučet                                                      "zárubně"</t>
  </si>
  <si>
    <t>188</t>
  </si>
  <si>
    <t>783317101</t>
  </si>
  <si>
    <t>Krycí jednonásobný syntetický standardní nátěr zámečnických konstrukcí</t>
  </si>
  <si>
    <t>-324016050</t>
  </si>
  <si>
    <t>784</t>
  </si>
  <si>
    <t>Dokončovací práce - malby a tapety</t>
  </si>
  <si>
    <t>189</t>
  </si>
  <si>
    <t>784181101</t>
  </si>
  <si>
    <t>Základní akrylátová jednonásobná penetrace podkladu v místnostech výšky do 3,80m</t>
  </si>
  <si>
    <t>1013806081</t>
  </si>
  <si>
    <t>17,17                                             "118"</t>
  </si>
  <si>
    <t>Mezisoučet                              "stropy"</t>
  </si>
  <si>
    <t>(10,25+2,2)*2*3,0                             "101"</t>
  </si>
  <si>
    <t>(16,4+2,2)*2*3,0                               "102"</t>
  </si>
  <si>
    <t>(3,3+4,325)*2*3,0                            "103"</t>
  </si>
  <si>
    <t>(3,0+1,9)*2*3,0                                "104"</t>
  </si>
  <si>
    <t>(3,0+2,3)*2*3,0                                "105"</t>
  </si>
  <si>
    <t>(3,55+4,325)*2*3,0                         "106"</t>
  </si>
  <si>
    <t>(4,39+4,325)*2*3,55                       "118"</t>
  </si>
  <si>
    <t>(2,0+0,9+2,0+1,66+2,0+1,515)*2*(3,0-1,8) "107"</t>
  </si>
  <si>
    <t>(3,65+4,325)*2*(3,0-1,5)                                  "108"</t>
  </si>
  <si>
    <t>(0,9+2,325+0,9)*2*(3,0-2,2)                            "109"</t>
  </si>
  <si>
    <t>(0,125+0,9+1,875+2,275+1,875+0,125+1,5)*(3,0-1,8)     "109"</t>
  </si>
  <si>
    <t>(0,9+1,75)*2*(3,0-1,8)                                       "109"</t>
  </si>
  <si>
    <t>(0,9+2,325+0,9)*2*(3,0-2,2)                            "110"</t>
  </si>
  <si>
    <t>(0,125+0,9+1,875+2,275+1,875+0,125+1,5)*(3,0-1,8)      "110"</t>
  </si>
  <si>
    <t>(0,9+1,75)*2*(3,0-1,8)                                      "110"</t>
  </si>
  <si>
    <t>(3,675+4,325)*2*(3,0-1,5)                               "111"</t>
  </si>
  <si>
    <t>(3,675+4,325)*2*(3,0-1,5)                               "112"</t>
  </si>
  <si>
    <t>(0,9+2,325+0,9)*2*(3,0-2,2)                            "113"</t>
  </si>
  <si>
    <t>(0,125+0,9+1,875+2,275+1,875+0,125+1,5)*(3,0-1,8)     "113"</t>
  </si>
  <si>
    <t>(0,9+1,75)*2*(3,0-1,8)                                      "113"</t>
  </si>
  <si>
    <t>(0,9+2,325+0,9)*2*(3,0-2,2)                            "114"</t>
  </si>
  <si>
    <t>(0,125+0,9+1,875+2,275+1,875+0,125+1,5)*(3,0-1,8)      "114"</t>
  </si>
  <si>
    <t>(0,9+1,75)*2*(3,0-1,8)                                      "114"</t>
  </si>
  <si>
    <t>(3,65+4,325)*2*(3,0-1,5)                                 "115"</t>
  </si>
  <si>
    <t>(2,0+1,375+0,94+1,7+0,94+1,7)*2*(3,0-1,8)                       "116"</t>
  </si>
  <si>
    <t>(2,0+1,0)*2*(3,0-2,2)                                        "117"</t>
  </si>
  <si>
    <t>(0,9+1,375)*2*(3,0-1,8)                                   "119"</t>
  </si>
  <si>
    <t>(1,4+2,275+1,66+1,925+0,95+1,925)*2*(3,0-1,8)             "120"</t>
  </si>
  <si>
    <t>(2,4+2,275)*2*(3,0-1,8)                                   "121"</t>
  </si>
  <si>
    <t>(1,8+3,3+1,8+0,9+0,95+1,8)*2*(3,0-1,8)    "122"</t>
  </si>
  <si>
    <t xml:space="preserve">Mezisoučet                                                 "stěny"  </t>
  </si>
  <si>
    <t>190</t>
  </si>
  <si>
    <t>784211101</t>
  </si>
  <si>
    <t>Dvojnásobné bílé malby ze směsí za mokra výborně otěruvzdorných v místnostech výšky do 3,80 m</t>
  </si>
  <si>
    <t>-1208917334</t>
  </si>
  <si>
    <t>(10,25+2,2)*2*1,5                             "101"</t>
  </si>
  <si>
    <t>(16,4+2,2)*2*1,5                               "102"</t>
  </si>
  <si>
    <t>(4,39+4,325)*2*1,5                          "118"</t>
  </si>
  <si>
    <t>Mezisoučet                                     "stěny"</t>
  </si>
  <si>
    <t>191</t>
  </si>
  <si>
    <t>784221101</t>
  </si>
  <si>
    <t>Dvojnásobné bílé malby  ze směsí za sucha dobře otěruvzdorných v místnostech do 3,80 m</t>
  </si>
  <si>
    <t>1006153253</t>
  </si>
  <si>
    <t>(10,25+2,2)*2*(3,0-1,5)                  "101"</t>
  </si>
  <si>
    <t>(16,4+2,2)*2*(3,0-1,5)                    "102"</t>
  </si>
  <si>
    <t>(4,39+4,325)*2*(3,55-1,5)            "118"</t>
  </si>
  <si>
    <t>Mezisoučet                                       "SDK podhled"</t>
  </si>
  <si>
    <t>2 - Vnitřní vodovod</t>
  </si>
  <si>
    <t xml:space="preserve">Obchodní názvy uváděné v rozpočtu jsou pouze pro vymezení standardu kvality, pokud nelze jinak vlastnosti specifikovat!     
</t>
  </si>
  <si>
    <t xml:space="preserve">    94 - Lešení a stavební výtahy</t>
  </si>
  <si>
    <t xml:space="preserve">    722 - Vnitřní vodovod</t>
  </si>
  <si>
    <t xml:space="preserve">    724 - Strojní vybavení</t>
  </si>
  <si>
    <t xml:space="preserve">    725 - Zařizovací předměty</t>
  </si>
  <si>
    <t xml:space="preserve">    732 - Strojovny</t>
  </si>
  <si>
    <t xml:space="preserve">    734 - Armatury</t>
  </si>
  <si>
    <t>Lešení a stavební výtahy</t>
  </si>
  <si>
    <t>941955002R00</t>
  </si>
  <si>
    <t>Lešení lehké pomocné, výška podlahy do 1,9 m</t>
  </si>
  <si>
    <t>722</t>
  </si>
  <si>
    <t>722170804R00</t>
  </si>
  <si>
    <t>Demontáž rozvodů vody z plastů do D 63</t>
  </si>
  <si>
    <t>722172331R00</t>
  </si>
  <si>
    <t>Potrubí z PPR, teplá, D 20/3,4 mm</t>
  </si>
  <si>
    <t>722172332R00</t>
  </si>
  <si>
    <t>Potrubí z PPR, teplá, D 25/4,2 mm</t>
  </si>
  <si>
    <t>722172333R00</t>
  </si>
  <si>
    <t>Potrubí z PPR, teplá, D 32/5,4 mm</t>
  </si>
  <si>
    <t>722172334R00</t>
  </si>
  <si>
    <t>Potrubí z PPR, teplá, D 40/6,7 mm</t>
  </si>
  <si>
    <t>722181221U00</t>
  </si>
  <si>
    <t>Vod potrubí izolace PE tl-10 DN-22</t>
  </si>
  <si>
    <t>722181222U00</t>
  </si>
  <si>
    <t>Vod potrubí izolace PE tl-10 DN-42</t>
  </si>
  <si>
    <t>722231252U00</t>
  </si>
  <si>
    <t>Ventil poj mos G3/4 k bojleru</t>
  </si>
  <si>
    <t>722262223U00</t>
  </si>
  <si>
    <t>Vodoměr závit -40°C G 3/4x130mm</t>
  </si>
  <si>
    <t>722269112R00</t>
  </si>
  <si>
    <t>Montáž vodoměru závitového jdnovt. suchob. G3/4"</t>
  </si>
  <si>
    <t>722290226</t>
  </si>
  <si>
    <t>Zkouška těsnosti vodovodního potrubí závitového do DN 50</t>
  </si>
  <si>
    <t>CS ÚRS 2017 01</t>
  </si>
  <si>
    <t>-1213126405</t>
  </si>
  <si>
    <t>722290234</t>
  </si>
  <si>
    <t>Proplach a dezinfekce vodovodního potrubí do DN 80</t>
  </si>
  <si>
    <t>-1934216587</t>
  </si>
  <si>
    <t>998722101R00</t>
  </si>
  <si>
    <t>Přesun hmot pro vnitřní vodovod, výšky do 6 m</t>
  </si>
  <si>
    <t>724</t>
  </si>
  <si>
    <t>Strojní vybavení</t>
  </si>
  <si>
    <t>724311115R00</t>
  </si>
  <si>
    <t>Nádrž tlaková 1000 litrů, 6 bar, vč. izolace</t>
  </si>
  <si>
    <t>soubor</t>
  </si>
  <si>
    <t>724319115R00</t>
  </si>
  <si>
    <t>Montáž nádrže tlakové stojaté 1000 litrů</t>
  </si>
  <si>
    <t>724-001</t>
  </si>
  <si>
    <t>Topná jednotka 9 kW</t>
  </si>
  <si>
    <t>724-002</t>
  </si>
  <si>
    <t>Topná jednotka 12 kW</t>
  </si>
  <si>
    <t>725</t>
  </si>
  <si>
    <t>Zařizovací předměty</t>
  </si>
  <si>
    <t>725014131R00</t>
  </si>
  <si>
    <t>Klozet závěsný  + sedátko, bílý</t>
  </si>
  <si>
    <t>725017151R00</t>
  </si>
  <si>
    <t>Umyvadlo invalidní, bílé</t>
  </si>
  <si>
    <t>725019101R00</t>
  </si>
  <si>
    <t>Výlevka s plastovou mřížkou</t>
  </si>
  <si>
    <t>725111264RT1</t>
  </si>
  <si>
    <t>Nádrž splachovací vestavěná ovlád.zepředu do sádrokartonu</t>
  </si>
  <si>
    <t>725112011R00</t>
  </si>
  <si>
    <t>Souprava zvukizolační mezi klozet a stěnu</t>
  </si>
  <si>
    <t>725119306R00</t>
  </si>
  <si>
    <t>Montáž klozetu závěsného</t>
  </si>
  <si>
    <t>725119402R00</t>
  </si>
  <si>
    <t>Montáž předstěnových systémů do sádrokartonu</t>
  </si>
  <si>
    <t>725121612R00</t>
  </si>
  <si>
    <t>Splachovač pisoárů automatický</t>
  </si>
  <si>
    <t>725122002U00</t>
  </si>
  <si>
    <t>Mtž pisoáru automat splach</t>
  </si>
  <si>
    <t>725122112R00</t>
  </si>
  <si>
    <t>Pisoárová mísa diturvitová</t>
  </si>
  <si>
    <t>725211601U00</t>
  </si>
  <si>
    <t>Umyvadlo keram bez krytu 500 mm</t>
  </si>
  <si>
    <t>725215102U00</t>
  </si>
  <si>
    <t>Mtž umyvadla na šrouby</t>
  </si>
  <si>
    <t>725291511U00</t>
  </si>
  <si>
    <t>Dávkovač tekutého mýdla na 350 ml, vč. mont</t>
  </si>
  <si>
    <t>725810401R00</t>
  </si>
  <si>
    <t>Ventil rohový bez přípoj. trubičky</t>
  </si>
  <si>
    <t>725819402R00</t>
  </si>
  <si>
    <t>Montáž ventilu rohového bez trubičky G 1/2</t>
  </si>
  <si>
    <t>725822654U00</t>
  </si>
  <si>
    <t>Baterie umyv aut senzor+term ventil</t>
  </si>
  <si>
    <t>725829301R00</t>
  </si>
  <si>
    <t>Montáž baterie umyv.a dřezové stojánkové</t>
  </si>
  <si>
    <t>725841354U00</t>
  </si>
  <si>
    <t>Baterie sprcha aut+term ventil+růž</t>
  </si>
  <si>
    <t>725841414U00</t>
  </si>
  <si>
    <t>Mtž baterie sprcha stěna automat</t>
  </si>
  <si>
    <t>725860213R00</t>
  </si>
  <si>
    <t>Sifon umyvadlový</t>
  </si>
  <si>
    <t>998725101R00</t>
  </si>
  <si>
    <t>Přesun hmot pro zařizovací předměty, výšky do 6 m</t>
  </si>
  <si>
    <t>732</t>
  </si>
  <si>
    <t>Strojovny</t>
  </si>
  <si>
    <t>732339102R00</t>
  </si>
  <si>
    <t>Montáž nádoby expanzní tlakové do 25 l.</t>
  </si>
  <si>
    <t>732429111R00</t>
  </si>
  <si>
    <t>Montáž čerpadel oběhových spirálních, DN 25</t>
  </si>
  <si>
    <t>732-001</t>
  </si>
  <si>
    <t>Nádoba expanzní s vakem, 18 l, 10 bar</t>
  </si>
  <si>
    <t>732-002</t>
  </si>
  <si>
    <t>Armatura průtočná pro EN, 3/4"</t>
  </si>
  <si>
    <t>732-003</t>
  </si>
  <si>
    <t>Čerpadlo cirkulační, TUV, bronz</t>
  </si>
  <si>
    <t>734</t>
  </si>
  <si>
    <t>Armatury</t>
  </si>
  <si>
    <t>734209103RT2</t>
  </si>
  <si>
    <t>Montáž armatur závitových,s 1závitem, G 1/2 včetně ventilu odvzdušňovacího automatického</t>
  </si>
  <si>
    <t>734209113R00</t>
  </si>
  <si>
    <t>Montáž armatur závitových,se 2závity, G 1/2</t>
  </si>
  <si>
    <t>734209113RT2</t>
  </si>
  <si>
    <t>Montáž armatur závitových,se 2závity, G 1/2 včetně kulového kohoutu</t>
  </si>
  <si>
    <t>734209114R00</t>
  </si>
  <si>
    <t>Montáž armatur závitových,se 2závity, G 3/4</t>
  </si>
  <si>
    <t>734209114RT2</t>
  </si>
  <si>
    <t>Montáž armatur závitových,se 2závity, G 3/4 včetně kulového kohoutu</t>
  </si>
  <si>
    <t>734209114RT3</t>
  </si>
  <si>
    <t>Montáž armatur závitových,se 2závity, G 3/4 včetně filtru</t>
  </si>
  <si>
    <t>734209114RT4</t>
  </si>
  <si>
    <t>Montáž armatur závitových,se 2závity, G 3/4 včetně klapky zpětné</t>
  </si>
  <si>
    <t>734209116RT2</t>
  </si>
  <si>
    <t>Montáž armatur závitových,se 2závity, G 5/4 včetně kulového kohoutu</t>
  </si>
  <si>
    <t>734-001</t>
  </si>
  <si>
    <t>Ventil termostatický, vodovod, dvoucestný</t>
  </si>
  <si>
    <t>998734101R00</t>
  </si>
  <si>
    <t>Přesun hmot pro armatury, výšky do 6 m</t>
  </si>
  <si>
    <t>3 - VZT</t>
  </si>
  <si>
    <t>M - Práce a dodávky M</t>
  </si>
  <si>
    <t xml:space="preserve">    M24 - Montáže vzduchotechnických zařízení</t>
  </si>
  <si>
    <t>Práce a dodávky M</t>
  </si>
  <si>
    <t>M24</t>
  </si>
  <si>
    <t>Montáže vzduchotechnických zařízení</t>
  </si>
  <si>
    <t>240040012R00</t>
  </si>
  <si>
    <t>Elektroskříň - montáž</t>
  </si>
  <si>
    <t>240040013R00</t>
  </si>
  <si>
    <t>Strojovna - osazení jednotky</t>
  </si>
  <si>
    <t>240070571R00</t>
  </si>
  <si>
    <t>Klapka škrtící kruhová velikost d  100</t>
  </si>
  <si>
    <t>240070573R00</t>
  </si>
  <si>
    <t>Klapka škrtící kruhová velikost d  125</t>
  </si>
  <si>
    <t>240070577R00</t>
  </si>
  <si>
    <t>Klapka škrtící kruhová velikost d  200</t>
  </si>
  <si>
    <t>240070656R00</t>
  </si>
  <si>
    <t>Klapka regulační čtyřhranná vel.  355x 400</t>
  </si>
  <si>
    <t>240070668R00</t>
  </si>
  <si>
    <t>Klapka regulační čtyřhranná vel.  800x 400, těsná</t>
  </si>
  <si>
    <t>240070896R00</t>
  </si>
  <si>
    <t>Žaluzie protidešťová do zdi velikost  600x 800</t>
  </si>
  <si>
    <t>240071102R00</t>
  </si>
  <si>
    <t>Mont.ventil talířový vel. 100,125,200</t>
  </si>
  <si>
    <t>240071107R00</t>
  </si>
  <si>
    <t>Mont. anemostat difuzorový</t>
  </si>
  <si>
    <t>240071348R00</t>
  </si>
  <si>
    <t>Měření rovinnosti při montáži výustek do podhledu</t>
  </si>
  <si>
    <t>240071352R00</t>
  </si>
  <si>
    <t>Klapka automatická zpětná do d 250</t>
  </si>
  <si>
    <t>240080001R00</t>
  </si>
  <si>
    <t>Potrubí kruhové sk. I. PK 120311 do d 100</t>
  </si>
  <si>
    <t>240080002R00</t>
  </si>
  <si>
    <t>Potrubí kruhové sk. I. PK 120311 do d 140</t>
  </si>
  <si>
    <t>240080003R00</t>
  </si>
  <si>
    <t>Potrubí kruhové sk. I. PK 120311 do d 200</t>
  </si>
  <si>
    <t>240080078R00</t>
  </si>
  <si>
    <t>Potrubí 4hranné sk. I. PM 120403 do obv. 1050</t>
  </si>
  <si>
    <t>240080079R00</t>
  </si>
  <si>
    <t>Potrubí 4hranné sk. I. PM 120403 do obv. 1500</t>
  </si>
  <si>
    <t>240080080R00</t>
  </si>
  <si>
    <t>Potrubí 4hranné sk. I. PM 120403 do obv. 1890</t>
  </si>
  <si>
    <t>240080081R00</t>
  </si>
  <si>
    <t>Potrubí 4hranné sk. I. PM 120403 do obv. 2630</t>
  </si>
  <si>
    <t>240080339R00</t>
  </si>
  <si>
    <t>Trouby ohebné do  d 100</t>
  </si>
  <si>
    <t>240080340R00</t>
  </si>
  <si>
    <t>Trouby ohebné do  d 125</t>
  </si>
  <si>
    <t>240080341R00</t>
  </si>
  <si>
    <t>Trouby ohebné do  d 160</t>
  </si>
  <si>
    <t>240080526R00</t>
  </si>
  <si>
    <t>Značení potrubí barvou (včetně zhotov.šablony)</t>
  </si>
  <si>
    <t>240110470R00</t>
  </si>
  <si>
    <t>Příprava ventilátoru, montáž</t>
  </si>
  <si>
    <t>240170182R00</t>
  </si>
  <si>
    <t>Seřízení a regulace výustky a zařízení VZT</t>
  </si>
  <si>
    <t>240180046R00</t>
  </si>
  <si>
    <t>Montáž nástavce pro výustky potrubí d 250</t>
  </si>
  <si>
    <t>M24-01p</t>
  </si>
  <si>
    <t>Montáž a připojení VZT jednotky</t>
  </si>
  <si>
    <t>M24-02p</t>
  </si>
  <si>
    <t>VZT jednotka - autorizované spuštění</t>
  </si>
  <si>
    <t>M24-001</t>
  </si>
  <si>
    <t>VZT jednotka s rekuperačnín výměníkem vodní ohř., p/o 3860/3860 m3/h</t>
  </si>
  <si>
    <t>M24-002</t>
  </si>
  <si>
    <t>Přívodní vířivá vyúsť</t>
  </si>
  <si>
    <t>M24-003</t>
  </si>
  <si>
    <t>Přívodní talířový ventil d 200 mm</t>
  </si>
  <si>
    <t>M24-004</t>
  </si>
  <si>
    <t>Odvodní talířový ventil d 200 mm</t>
  </si>
  <si>
    <t>M24-005</t>
  </si>
  <si>
    <t>Přívodní talířový ventil d 125 mm</t>
  </si>
  <si>
    <t>M24-006</t>
  </si>
  <si>
    <t>Odvodní talířový ventil d 125 mm</t>
  </si>
  <si>
    <t>M24-007</t>
  </si>
  <si>
    <t>Přívodní talířový ventil d 100 mm</t>
  </si>
  <si>
    <t>M24-008</t>
  </si>
  <si>
    <t>Odvodní talířový ventil d 100 mm</t>
  </si>
  <si>
    <t>M24-009</t>
  </si>
  <si>
    <t>Výfukový kus 800x600</t>
  </si>
  <si>
    <t>M24-010</t>
  </si>
  <si>
    <t>Výfukový kus d 125</t>
  </si>
  <si>
    <t>M24-011</t>
  </si>
  <si>
    <t>Malý axiální ventilátor</t>
  </si>
  <si>
    <t>M24-012</t>
  </si>
  <si>
    <t>Kulisový tlumič, 800x400x1500 4x kulisa 100 mm</t>
  </si>
  <si>
    <t>M24-013</t>
  </si>
  <si>
    <t>Kulisový tlumič, 600x400x1500 2x kulisa 100 mm</t>
  </si>
  <si>
    <t>M24-014</t>
  </si>
  <si>
    <t>Kruhový tlumič DN 200 mm, dl. 1500 mm</t>
  </si>
  <si>
    <t>4 - ÚT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</si>
  <si>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</si>
  <si>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</si>
  <si>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</si>
  <si>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</si>
  <si>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941955003R00</t>
  </si>
  <si>
    <t>Lešení lehké pomocné, výška podlahy do 2,5 m</t>
  </si>
  <si>
    <t>713491111R00</t>
  </si>
  <si>
    <t>Izolace -  montáž oplechování pevného potrubí</t>
  </si>
  <si>
    <t>19420825</t>
  </si>
  <si>
    <t>Plech Al 99,5  0,63x500x2000 mm</t>
  </si>
  <si>
    <t>998713101R00</t>
  </si>
  <si>
    <t>Přesun hmot pro izolace tepelné, výšky do 6 m</t>
  </si>
  <si>
    <t>Ústřední vytápění - strojovny</t>
  </si>
  <si>
    <t>732119190R00</t>
  </si>
  <si>
    <t>M. rozdělovačů a sběračů do DN 80 (60x60mm) dl 1m</t>
  </si>
  <si>
    <t>732199100RM1</t>
  </si>
  <si>
    <t>Montáž orientačního štítku včetně dodávky štítku</t>
  </si>
  <si>
    <t>732-004</t>
  </si>
  <si>
    <t>HVDT Z 1"</t>
  </si>
  <si>
    <t>732-01</t>
  </si>
  <si>
    <t>Montáž těles HVDT</t>
  </si>
  <si>
    <t>484</t>
  </si>
  <si>
    <t>RS mini 2.0</t>
  </si>
  <si>
    <t>Čerpadlo s EC motorem (Pmax=10bar) - M=1,7 m?/h, p=31,4 kPa</t>
  </si>
  <si>
    <t>Čerpadlo s EC motorem (Pmax=10bar); M=1,39 m?/h, p=19,5 kPa</t>
  </si>
  <si>
    <t>Čerpadlo s EC motorem (Pmax=10bar); M=0,09 m?/h, p=0,6 kPa</t>
  </si>
  <si>
    <t>998732101R00</t>
  </si>
  <si>
    <t>Přesun hmot pro strojovny, výšky do 6 m</t>
  </si>
  <si>
    <t>733</t>
  </si>
  <si>
    <t>Ústřední vytápění - rozvodné potrubí</t>
  </si>
  <si>
    <t>722182001R00</t>
  </si>
  <si>
    <t>Montáž izolačních skruží na potrubí přímé DN 25</t>
  </si>
  <si>
    <t>722182004R00</t>
  </si>
  <si>
    <t>Montáž izolačních skruží na potrubí přímé DN 40</t>
  </si>
  <si>
    <t>999465658</t>
  </si>
  <si>
    <t>722290234R00</t>
  </si>
  <si>
    <t>Proplach potrubí</t>
  </si>
  <si>
    <t>733161104R00</t>
  </si>
  <si>
    <t>Potrubí měděné 15 x 1 mm, polotvrdé</t>
  </si>
  <si>
    <t>733161104RZ1</t>
  </si>
  <si>
    <t>Potrubí měděné 15 x 1 mm, polotvrdé zednické výpomoci</t>
  </si>
  <si>
    <t>733161106R00</t>
  </si>
  <si>
    <t>Potrubí měděné 18 x 1 mm, polotvrdé</t>
  </si>
  <si>
    <t>733161107R00</t>
  </si>
  <si>
    <t>Potrubí měděné 22 x 1 mm, polotvrdé</t>
  </si>
  <si>
    <t>733161108R00</t>
  </si>
  <si>
    <t>Potrubí měděné 28 x 1,5 mm, tvrdé</t>
  </si>
  <si>
    <t>733161109R00</t>
  </si>
  <si>
    <t>Potrubí měděné 35 x 1,5 mm, tvrdé</t>
  </si>
  <si>
    <t>733291101U00</t>
  </si>
  <si>
    <t>Zkouška těsnosti potrubí Cu -D 35</t>
  </si>
  <si>
    <t>904      R02</t>
  </si>
  <si>
    <t>Hzs-zkousky v ramci montaz.praci Topná zkouška</t>
  </si>
  <si>
    <t>hod</t>
  </si>
  <si>
    <t>28377011</t>
  </si>
  <si>
    <t>Izolace potrubí pěněný PE 15 x 10 mm</t>
  </si>
  <si>
    <t>28377012</t>
  </si>
  <si>
    <t>Izolace potrubí pěněný PE 18 x 10 mm</t>
  </si>
  <si>
    <t>28377013</t>
  </si>
  <si>
    <t>Izolace potrubí pěněný PE 22 x 10 mm</t>
  </si>
  <si>
    <t>28377014</t>
  </si>
  <si>
    <t>Izolace potrubí pěněný PE 28 x 10 mm</t>
  </si>
  <si>
    <t>63154533</t>
  </si>
  <si>
    <t>Pouzdro potrubní izolační, vláknité 42/30 mm AL folie se skl. mřížkou</t>
  </si>
  <si>
    <t>63154573</t>
  </si>
  <si>
    <t>Pouzdro potrubní izolační, vláknité 42/40 mm AL folie se skl. mřížkou</t>
  </si>
  <si>
    <t>998733101R00</t>
  </si>
  <si>
    <t>Přesun hmot pro rozvody potrubí, výšky do 6 m</t>
  </si>
  <si>
    <t>Ústřední vytápění - armatury</t>
  </si>
  <si>
    <t>734209103RT3</t>
  </si>
  <si>
    <t>Montáž armatur závitových,s 1závitem, G 1/2 včetně kul.kohoutu vypouštěcího</t>
  </si>
  <si>
    <t>734209115RT2</t>
  </si>
  <si>
    <t>Montáž armatur závitových,se 2závity, G 1 včetně kulového kohoutu</t>
  </si>
  <si>
    <t>734209116R00</t>
  </si>
  <si>
    <t>Montáž armatur závitových,se 2závity, G 5/4</t>
  </si>
  <si>
    <t>734209116RT3</t>
  </si>
  <si>
    <t>Montáž armatur závitových,se 2závity, G 5/4 včetně filtru</t>
  </si>
  <si>
    <t>734209116RT4</t>
  </si>
  <si>
    <t>Montáž armatur závitových,se 2závity, G 5/4 včetně klapky zpětné</t>
  </si>
  <si>
    <t>734221672RT3</t>
  </si>
  <si>
    <t>Hlavice ovládání ventilů termostat. hlavice K</t>
  </si>
  <si>
    <t>734221679U00</t>
  </si>
  <si>
    <t>Termostat hlavice+ovládání, bezpečnostní</t>
  </si>
  <si>
    <t>734261213RT3</t>
  </si>
  <si>
    <t>Šroubení, G 1/2</t>
  </si>
  <si>
    <t>734261402U00</t>
  </si>
  <si>
    <t>Radiátor. garnitura pro připoj. těles bez vent. vl Rp 1/2"</t>
  </si>
  <si>
    <t>734261402U01</t>
  </si>
  <si>
    <t>Arm roh G1/2x18 připoj radiátor VK</t>
  </si>
  <si>
    <t>734295111R00</t>
  </si>
  <si>
    <t>Směšovací armatury trojcestné, DN 20</t>
  </si>
  <si>
    <t>734411111R00</t>
  </si>
  <si>
    <t>Teploměr přímý s pouzdrem  typ 160</t>
  </si>
  <si>
    <t>734419111R00</t>
  </si>
  <si>
    <t>Montáž teploměru s pouzdrem nebo stonkem a jímkou</t>
  </si>
  <si>
    <t>Trojcestný regulační ventil zdvihový DN20, Kvs 6,3</t>
  </si>
  <si>
    <t>734-002</t>
  </si>
  <si>
    <t>Pryžový kompenzátor,se 2závity, G 5/4</t>
  </si>
  <si>
    <t>735</t>
  </si>
  <si>
    <t>Ústřední vytápění - otopná tělesa</t>
  </si>
  <si>
    <t>735000912R00</t>
  </si>
  <si>
    <t>Oprava-vyregulování ventilů s termost.ovládáním</t>
  </si>
  <si>
    <t>735159111R00</t>
  </si>
  <si>
    <t>Montáž panelových těles</t>
  </si>
  <si>
    <t>735191905R00</t>
  </si>
  <si>
    <t>Oprava - odvzdušnění otopných těles</t>
  </si>
  <si>
    <t>735-001</t>
  </si>
  <si>
    <t>SOT K20VM  1800/958 (Bílá RAL 9016)</t>
  </si>
  <si>
    <t>735-002</t>
  </si>
  <si>
    <t>DOT 11 VKM  500/500 (Bílá RAL 9016)</t>
  </si>
  <si>
    <t>735-003</t>
  </si>
  <si>
    <t>DOT 11 VKM  500/700 (Bílá RAL 9016)</t>
  </si>
  <si>
    <t>735-004</t>
  </si>
  <si>
    <t>DOT 11 VKM  500/800 (Bílá RAL 9016)</t>
  </si>
  <si>
    <t>735-005</t>
  </si>
  <si>
    <t>DOT 11 VKM  500/900 (Bílá RAL 9016)</t>
  </si>
  <si>
    <t>735-006</t>
  </si>
  <si>
    <t>DOT 11 VKM  500/1000 (Bílá RAL 9016)</t>
  </si>
  <si>
    <t>735-007</t>
  </si>
  <si>
    <t>DOT 11 VKM  500/1200 (Bílá RAL 9016)</t>
  </si>
  <si>
    <t>735-008</t>
  </si>
  <si>
    <t>DOT 11 VKM  600/500 (Bílá RAL 9016)</t>
  </si>
  <si>
    <t>735-009</t>
  </si>
  <si>
    <t>DOT 11 VKM  600/600 (Bílá RAL 9016)</t>
  </si>
  <si>
    <t>735-010</t>
  </si>
  <si>
    <t>DOT 11 VKM  900/700 (Bílá RAL 9016)</t>
  </si>
  <si>
    <t>735-011</t>
  </si>
  <si>
    <t>DOT 21 VKM  500/1000 (Bílá RAL 9016)</t>
  </si>
  <si>
    <t>735-012</t>
  </si>
  <si>
    <t>DOT 22 VKM  700/900 (Bílá RAL 9016)</t>
  </si>
  <si>
    <t>998735101R00</t>
  </si>
  <si>
    <t>Přesun hmot pro otopná tělesa, výšky do 6 m</t>
  </si>
  <si>
    <t>5 - Vnitřní kanalizace</t>
  </si>
  <si>
    <t xml:space="preserve">    8 - Trubní vedení</t>
  </si>
  <si>
    <t xml:space="preserve">    99 - Přesuny hmot a suti</t>
  </si>
  <si>
    <t xml:space="preserve">    721 - Zdravotechnika - vnitřní kanalizace</t>
  </si>
  <si>
    <t xml:space="preserve">    725 - Zdravotechnika - zařizovací předměty</t>
  </si>
  <si>
    <t>132201102R00</t>
  </si>
  <si>
    <t>Hloubení rýh šířky do 60 cm v hor.3 nad 100 m3</t>
  </si>
  <si>
    <t>132201109R00</t>
  </si>
  <si>
    <t>Příplatek za lepivost - hloubení rýh 60 cm v hor.3</t>
  </si>
  <si>
    <t>174101101R00</t>
  </si>
  <si>
    <t>Zásyp jam, rýh, šachet se zhutněním</t>
  </si>
  <si>
    <t>175101101RT2</t>
  </si>
  <si>
    <t>Obsyp potrubí bez prohození sypaniny s dodáním štěrkopísku frakce 0 - 22 mm</t>
  </si>
  <si>
    <t>Trubní vedení</t>
  </si>
  <si>
    <t>894432112R00</t>
  </si>
  <si>
    <t>Osazení plastové šachty revizní prům.425 mm,</t>
  </si>
  <si>
    <t>28697124</t>
  </si>
  <si>
    <t>Dno šachtové pro KG 425/150 mm</t>
  </si>
  <si>
    <t>286971403</t>
  </si>
  <si>
    <t>Roura šachtová korugovaná  bez hrdla 425/2000 mm</t>
  </si>
  <si>
    <t>28697146</t>
  </si>
  <si>
    <t>Poklop do šachtové roury 425 mm</t>
  </si>
  <si>
    <t>Přesuny hmot a suti</t>
  </si>
  <si>
    <t>721</t>
  </si>
  <si>
    <t>Zdravotechnika - vnitřní kanalizace</t>
  </si>
  <si>
    <t>721173316U00</t>
  </si>
  <si>
    <t>Potrubí PVC hrdl dešťové DN 125</t>
  </si>
  <si>
    <t>721173317U00</t>
  </si>
  <si>
    <t>Potrubí PVC hrdl dešťové DN 160</t>
  </si>
  <si>
    <t>721174063U00</t>
  </si>
  <si>
    <t>Kanal potr PP větrací DN 110</t>
  </si>
  <si>
    <t>721175102U00</t>
  </si>
  <si>
    <t>Potrubí plast odpad přípoj DN 40</t>
  </si>
  <si>
    <t>721175104U00</t>
  </si>
  <si>
    <t>Potrubí plast odpad přípoj DN 75</t>
  </si>
  <si>
    <t>721175105U00</t>
  </si>
  <si>
    <t>Potrubí plast odpad přípoj DN 110</t>
  </si>
  <si>
    <t>721176115R00</t>
  </si>
  <si>
    <t>Potrubí HT odpadní svislé DN 100 x 2,7 mm</t>
  </si>
  <si>
    <t>721176212R00</t>
  </si>
  <si>
    <t>Potrubí KG odpadní svislé DN 100 x 3,2 mm</t>
  </si>
  <si>
    <t>721176223R00</t>
  </si>
  <si>
    <t>Potrubí KG svodné (ležaté) v zemi DN 125 x 3,2 mm</t>
  </si>
  <si>
    <t>721234104RT1</t>
  </si>
  <si>
    <t>Vtok střešní PP pro plochou střechu záchytný koš vyhřívaný DN 70 až 125</t>
  </si>
  <si>
    <t>721290112</t>
  </si>
  <si>
    <t>Zkouška těsnosti potrubí kanalizace vodou do DN 200</t>
  </si>
  <si>
    <t>533034180</t>
  </si>
  <si>
    <t>998721101</t>
  </si>
  <si>
    <t>Přesun hmot pro vnitřní kanalizaci, výšky do 6 m</t>
  </si>
  <si>
    <t>Zdravotechnika - zařizovací předměty</t>
  </si>
  <si>
    <t>725334301R00</t>
  </si>
  <si>
    <t>Nálevka se sifonem PP, s kuličkou</t>
  </si>
  <si>
    <t>725411111U00</t>
  </si>
  <si>
    <t>Žlab odvodňovací, sprchový, nastavitelný límec ke stěně, nerez rošt, montáž</t>
  </si>
  <si>
    <t>6 - Venkovní kanalizace</t>
  </si>
  <si>
    <t xml:space="preserve">    91 - Doplňující konstrukce a práce pozemních komunikací, letišť a ploch</t>
  </si>
  <si>
    <t xml:space="preserve">    96 - Bourání konstrukcí</t>
  </si>
  <si>
    <t xml:space="preserve">    97 - Prorážení otvorů a ostatní bourací práce</t>
  </si>
  <si>
    <t xml:space="preserve">    M46 - Zemní práce při montážích</t>
  </si>
  <si>
    <t>132201202R00</t>
  </si>
  <si>
    <t>Hloubení rýh šířky do 200 cm v hor.3 do 1000 m3</t>
  </si>
  <si>
    <t>151101201R00</t>
  </si>
  <si>
    <t>Pažení stěn výkopu - příložné - hloubky do 4 m</t>
  </si>
  <si>
    <t>151101211R00</t>
  </si>
  <si>
    <t>Odstranění pažení stěn - příložné - hl. do 4 m</t>
  </si>
  <si>
    <t>151101301R00</t>
  </si>
  <si>
    <t>Rozepření stěn pažení - příložné -  hl. do 4 m</t>
  </si>
  <si>
    <t>151101311R00</t>
  </si>
  <si>
    <t>Odstranění rozepření stěn - příložné - hl. do 4 m</t>
  </si>
  <si>
    <t>175101101R00</t>
  </si>
  <si>
    <t>Obsyp potrubí bez prohození sypaniny</t>
  </si>
  <si>
    <t>382411115U01</t>
  </si>
  <si>
    <t>Nádrž PE nad 6500l běžné zatížení s regulátorem odtoku</t>
  </si>
  <si>
    <t>724319119R00</t>
  </si>
  <si>
    <t>Montáž nádrže nad 6500</t>
  </si>
  <si>
    <t>871365221U00</t>
  </si>
  <si>
    <t>Potr.PVC-systém KG třídy SN8 DN250</t>
  </si>
  <si>
    <t>871375221U00</t>
  </si>
  <si>
    <t>Potr.PVC-systém KG třídy SN8 DN300</t>
  </si>
  <si>
    <t>877373121R00</t>
  </si>
  <si>
    <t>Montáž tvarovek odboč. z PVC gumový kroužek DN 300</t>
  </si>
  <si>
    <t>894118001RT3</t>
  </si>
  <si>
    <t>Příplatek za dalších 0,60 m výšky vstupu včetně 2 ks skruže TBS-Q 100/25 PS 100/250/90</t>
  </si>
  <si>
    <t>894411221RT2</t>
  </si>
  <si>
    <t>Zřízení šachet z dílců, dno kamen., potrubí DN 300 včetně dílců TBS-Q 100/50 PS a TBR-Q 100-63/58 KPS</t>
  </si>
  <si>
    <t>894431112R00</t>
  </si>
  <si>
    <t>Osazení plastové šachty z dílů prům.600 mm, Wavin</t>
  </si>
  <si>
    <t>899104111RT2</t>
  </si>
  <si>
    <t>Osazení poklopu s rámem nad 150 kg včetně dodávky poklopu šachtového lit. D 650</t>
  </si>
  <si>
    <t>899203111RT2</t>
  </si>
  <si>
    <t>Osazení mříží litinových s rámem do 150 kg včetně dodávky mříže stružkové 500 x 500</t>
  </si>
  <si>
    <t>28651717.A</t>
  </si>
  <si>
    <t>Odbočka kanalizační KGEA 315/ 160/45° PVC</t>
  </si>
  <si>
    <t>286971513</t>
  </si>
  <si>
    <t>Dno šachtové 600/250mm přímé pro potrubí KG</t>
  </si>
  <si>
    <t>286971516</t>
  </si>
  <si>
    <t>Dno šachtové 600/250mm úh 90° pro potrubí KG</t>
  </si>
  <si>
    <t>286971519</t>
  </si>
  <si>
    <t>Dno šachtové 600/250mm koncov pro potrubí KG</t>
  </si>
  <si>
    <t>28697154</t>
  </si>
  <si>
    <t>Roura šachtová korugovaná  bez hrdla 600/2000 mm</t>
  </si>
  <si>
    <t>28697160</t>
  </si>
  <si>
    <t>Těsnění pro teleskop a beton. prstenec DN=600 mm</t>
  </si>
  <si>
    <t>28697161</t>
  </si>
  <si>
    <t>Těsnění pro šachtové dno DN=600 mm</t>
  </si>
  <si>
    <t>Doplňující konstrukce a práce pozemních komunikací, letišť a ploch</t>
  </si>
  <si>
    <t>919732300U00</t>
  </si>
  <si>
    <t>Řezání podkladu živičného hl 15cm</t>
  </si>
  <si>
    <t>Bourání konstrukcí</t>
  </si>
  <si>
    <t>969021131R00</t>
  </si>
  <si>
    <t>Vybourání kanalizačního potrubí DN do 300 mm</t>
  </si>
  <si>
    <t>Prorážení otvorů a ostatní bourací práce</t>
  </si>
  <si>
    <t>976044211R00</t>
  </si>
  <si>
    <t>Vybourání beton.obrub šachet</t>
  </si>
  <si>
    <t>998276101R00</t>
  </si>
  <si>
    <t>Přesun hmot, trubní vedení plastová, otevř. výkop</t>
  </si>
  <si>
    <t>M46</t>
  </si>
  <si>
    <t>Zemní práce při montážích</t>
  </si>
  <si>
    <t>460030072RT3</t>
  </si>
  <si>
    <t>Bourání živičných povrchů tl. vrstvy 5 - 10 cm v ploše nad 10 m2</t>
  </si>
  <si>
    <t>7 - Venkovní úpravy</t>
  </si>
  <si>
    <t xml:space="preserve">    0 - Přípravné práce</t>
  </si>
  <si>
    <t xml:space="preserve">    5 - Komunikace pozemní</t>
  </si>
  <si>
    <t>Přípravné práce</t>
  </si>
  <si>
    <t>014111</t>
  </si>
  <si>
    <t>POPLATKY ZA SKLÁDKU TYP S-IO (INERTNÍ ODPAD)</t>
  </si>
  <si>
    <t>M3</t>
  </si>
  <si>
    <t>P</t>
  </si>
  <si>
    <t>Poznámka k položce:
zahrnuje veškeré poplatky provozovateli skládky související s uložením odpadu na skládce.</t>
  </si>
  <si>
    <t>014131</t>
  </si>
  <si>
    <t>POPLATKY ZA SKLÁDKU TYP S-NO (NEBEZPEČNÝ ODPAD)</t>
  </si>
  <si>
    <t>02720</t>
  </si>
  <si>
    <t>POMOC PRÁCE ZŘÍZ NEBO ZAJIŠŤ REGULACI A OCHRANU DOPRAVY</t>
  </si>
  <si>
    <t>SOUBOR</t>
  </si>
  <si>
    <t>Poznámka k položce:
zajištění dopravy a regulace dopravy během stavby - jakýmkoliv způsobem, regulace provozu chodců a cyklistů, ochranné zařízení, lávky, vstupy na pozemky - podrobnosti viz ZOV; zahrnuje veškeré náklady spojené s objednatelem požadovanými zařízeními</t>
  </si>
  <si>
    <t>02730</t>
  </si>
  <si>
    <t>POMOC PRÁCE ZŘÍZ NEBO ZAJIŠŤ OCHRANU INŽENÝRSKÝCH SÍTÍ</t>
  </si>
  <si>
    <t xml:space="preserve">Poznámka k položce:
Osazení ocelové chráničky na překračované vedení plynovodu v délce 7,5 m , Dočasné vynesení plynovodu v místě výměny kanalizačního potrubí vč. zpětné ochrany. </t>
  </si>
  <si>
    <t>Poznámka k položce:
Případná ochrana obnaženého kanálu CZT (centrálního zásobování teplem) - rozsah a způsob provedení dle obnažených konstrukcí , přebetonováním deskou s výztuží, plocha 15 m x 1,0 m, beton tl. 150 mm, stupeň vyztužení 60 kg/m3.  , Ochrana asfaltovým nátěrem.; zahrnuje veškeré náklady spojené s objednatelem požadovanými zařízeními</t>
  </si>
  <si>
    <t>111204</t>
  </si>
  <si>
    <t>ODSTRANĚNÍ KŘOVIN S ODVOZEM DO 5KM</t>
  </si>
  <si>
    <t>M2</t>
  </si>
  <si>
    <t>Poznámka k položce:
odstranění křovin a stromů do průměru 100 mm  , doprava dřevin na předepsanou vzdálenost  , spálení na hromadách nebo štěpkování</t>
  </si>
  <si>
    <t>112014</t>
  </si>
  <si>
    <t>KÁCENÍ STROMŮ D KMENE DO 0,5M S ODSTRANĚNÍM PAŘEZŮ, ODVOZ DO 5KM</t>
  </si>
  <si>
    <t>KUS</t>
  </si>
  <si>
    <t>Poznámka k položce:
Kácení stromů se měří v [ks] poražených stromů (průměr stromů se měří v místě řezu) a zahrnuje zejména:  , - poražení stromu a osekání větví  , - spálení větví na hromadách nebo štěpkování  , - dopravu a uložení kmenů, případné další práce s nimi dle pokynů zadávací dokumentace  , Odstranění pařezů se měří v [ks] vytrhaných nebo vykopaných pařezů a zahrnuje zejména:  , - vytrhání nebo vykopání pařezů  , - veškeré zemní práce spojené s odstraněním pařezů  , - dopravu a uložení pařezů, případně další práce s nimi dle pokynů zadávací dokumentace  , - zásyp jam po pařezech</t>
  </si>
  <si>
    <t>113138</t>
  </si>
  <si>
    <t>ODSTRANĚNÍ KRYTU ZPEVNĚNÝCH PLOCH S ASFALT POJIVEM, ODVOZ DO 20KM</t>
  </si>
  <si>
    <t>Poznámka k položce:
Vybourání asfaltových ploch pod nově prováděnými komunikacemi. Předpokládaná tloušťka je 100 mm.;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</si>
  <si>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</si>
  <si>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OBRUBNÍKŮ BETONOVÝCH</t>
  </si>
  <si>
    <t>Poznámka k položce: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</si>
  <si>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 xml:space="preserve">"Obrubníky v místě nahrazovaných ploch - A" 11,944+21,565+42,275+68,732+26,146 </t>
  </si>
  <si>
    <t>113728</t>
  </si>
  <si>
    <t>FRÉZOVÁNÍ ZPEVNĚNÝCH PLOCH ASFALTOVÝCH, ODVOZ DO 20KM</t>
  </si>
  <si>
    <t>Poznámka k položce:
Plochy pro stupňovité napojení - bude-li možné provést frézováním.;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</si>
  <si>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</si>
  <si>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</si>
  <si>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Poznámka k položce:
Sejmutí ornice a uložení v místě stavby na dočasnou skládku , Předpoklad na tloušťu 150 mm.; položka zahrnuje sejmutí ornice bez ohledu na tloušťku vrstvy a její vodorovnou dopravu  , nezahrnuje uložení na trvalou skládku</t>
  </si>
  <si>
    <t>123738</t>
  </si>
  <si>
    <t>ODKOP PRO SPOD STAVBU SILNIC A ŽELEZNIC TŘ. I, ODVOZ DO 20KM</t>
  </si>
  <si>
    <t>Poznámka k položce:
položka zahrnuje:  , - vodorovná a svislá doprava, přemístění, přeložení, manipulace s výkopkem  , - kompletní provedení vykopávky nezapažené i zapažené  , - ošetření výkopiště po celou dobu práce v něm vč. klimatických opatření  , - ztížení vykopávek v blízkosti podzemního vedení, konstrukcí a objektů vč. jejich dočasného zajištění  , - ztížení pod vodou, v okolí výbušnin, ve stísněných prostorech a pod.  , - příplatek za lepivost  , - těžení po vrstvách, pásech a po jiných nutných částech (figurách)  , - čerpání vody vč. čerpacích jímek, potrubí a pohotovostní čerpací soupravy (viz ustanovení k pol. 1151,2)  , - potřebné snížení hladiny podzemní vody  , - těžení a rozpojování jednotlivých balvanů  , - vytahování a nošení výkopku  , - svahování a přesvah. svahů do konečného tvaru, výměna hornin v podloží a v pláni znehodnocené klimatickými vlivy  , - ruční vykopávky, odstranění kořenů a napadávek  , - pažení, vzepření a rozepření vč. přepažování (vyjma štětových stěn)  , - úpravu, ochranu a očištění dna, základové spáry, stěn a svahů  , - zhutnění podloží, případně i svahů vč. svahování  , - zřízení stupňů v podloží a lavic na svazích, není-li pro tyto práce zřízena samostatná položka  , - udržování výkopiště a jeho ochrana proti vodě  , - odvedení nebo obvedení vody v okolí výkopiště a ve výkopišti  , - třídění výkopku  , - veškeré pomocné konstrukce umožňující provedení vykopávky (příjezdy, sjezdy, nájezdy, lešení, podpěr. konstr., přemostění, zpevněné plochy, zakrytí a pod.)  , - nezahrnuje uložení zeminy (na skládku, do násypu) ani poplatky za skládku, vykazují se v položce č.0141**</t>
  </si>
  <si>
    <t>17180</t>
  </si>
  <si>
    <t>ULOŽENÍ SYPANINY DO NÁSYPŮ Z NAKUPOVANÝCH MATERIÁLŮ</t>
  </si>
  <si>
    <t>Poznámka k položce:
Ochranné vrstvy do podloží komunikace v místech nad rámec tloušťky skladby - pro výškové vyrovnání v násypech , ŠDB 0-63. , Vč. předepsaného hutnění; položka zahrnuje:  , - kompletní provedení zemní konstrukce (násypového tělesa včetně aktivní zóny) včetně nákupu a dopravy materiálu dle zadávací dokumentace  , - úprava  ukládaného  materiálu  vlhčením,  tříděním,  promícháním  nebo  vysoušením,  příp. jiné úpravy za účelem zlepšení jeho  mech. vlastností  , - hutnění i různé míry hutnění   , - ošetření úložiště po celou dobu práce v něm vč. klimatických opatření  , - ztížení v okolí vedení, konstrukcí a objektů a jejich dočasné zajištění  , - ztížení provádění vč. hutnění ve ztížených podmínkách a stísněných prostorech  , - ztížené ukládání sypaniny pod vodu  , - ukládání po vrstvách a po jiných nutných částech (figurách) vč. dosypávek  , - spouštění a nošení materiálu  , - výměna částí zemní konstrukce znehodnocené klimatickými vlivy  , - ruční hutnění a výplň jam a prohlubní v podloží  , - úprava, očištění, ochrana a zhutnění podloží  , - svahování, hutnění a uzavírání povrchů svahů  , - zřízení lavic na svazích  , - udržování úložiště a jeho ochrana proti vodě  , - odvedení nebo obvedení vody v okolí úložiště a v úložišti  , - veškeré  pomocné konstrukce umožňující provedení  zemní konstrukce  (příjezdy,  sjezdy,  nájezdy, lešení, podpěrné konstrukce, přemostění, zpevněné plochy, zakrytí a pod.)</t>
  </si>
  <si>
    <t>Poznámka k položce:
Kačírek kolem objektu, na tloušťku 150 mm; položka zahrnuje:  , - kompletní provedení zemní konstrukce (násypového tělesa včetně aktivní zóny) včetně nákupu a dopravy materiálu dle zadávací dokumentace  , - úprava  ukládaného  materiálu  vlhčením,  tříděním,  promícháním  nebo  vysoušením,  příp. jiné úpravy za účelem zlepšení jeho  mech. vlastností  , - hutnění i různé míry hutnění   , - ošetření úložiště po celou dobu práce v něm vč. klimatických opatření  , - ztížení v okolí vedení, konstrukcí a objektů a jejich dočasné zajištění  , - ztížení provádění vč. hutnění ve ztížených podmínkách a stísněných prostorech  , - ztížené ukládání sypaniny pod vodu  , - ukládání po vrstvách a po jiných nutných částech (figurách) vč. dosypávek  , - spouštění a nošení materiálu  , - výměna částí zemní konstrukce znehodnocené klimatickými vlivy  , - ruční hutnění a výplň jam a prohlubní v podloží  , - úprava, očištění, ochrana a zhutnění podloží  , - svahování, hutnění a uzavírání povrchů svahů  , - zřízení lavic na svazích  , - udržování úložiště a jeho ochrana proti vodě  , - odvedení nebo obvedení vody v okolí úložiště a v úložišti  , 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</si>
  <si>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</si>
  <si>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</si>
  <si>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Poznámka k položce:
položka zahrnuje úpravu pláně včetně vyrovnání výškových rozdílů. Míru zhutnění určuje projekt.</t>
  </si>
  <si>
    <t>18232</t>
  </si>
  <si>
    <t>ROZPROSTŘENÍ ORNICE V ROVINĚ V TL DO 0,15M</t>
  </si>
  <si>
    <t>Poznámka k položce:
Předpokládaná tloušťka do 15 cm. , Předpoklad využití původního materiálu ze skrývky; položka zahrnuje:  , nutné přemístění ornice z dočasných skládek vzdálených do 50m  , rozprostření ornice v předepsané tloušťce v rovině a ve svahu do 1:5</t>
  </si>
  <si>
    <t>18242</t>
  </si>
  <si>
    <t>ZALOŽENÍ TRÁVNÍKU HYDROOSEVEM NA ORNICI</t>
  </si>
  <si>
    <t>Poznámka k položce:
Zahrnuje dodání předepsané travní směsi, hydroosev na ornici, zalévání, první pokosení, to vše bez ohledu na sklon terénu</t>
  </si>
  <si>
    <t>21361</t>
  </si>
  <si>
    <t>DRENÁŽNÍ VRSTVY Z GEOTEXTILIE</t>
  </si>
  <si>
    <t>Poznámka k položce:
Separační vrstva z geotextílie pod ochranné vrstvy štěrkodrti , CBR&gt;3 kN, odolnost proti proražení &lt; 10 mm, tažnost &gt;50% , NETKANÁ GEOTEXTÍLIE; Položka zahrnuje:  , - dodávku předepsané geotextilie (včetně nutných přesahů) pro drenážní vrstvu, včetně mimostaveništní a vnitrostaveništní dopravy  , - provedení drenážní vrstvy předepsaných rozměrů a předepsaného tvaru</t>
  </si>
  <si>
    <t>348173</t>
  </si>
  <si>
    <t>ZÁBRADLÍ Z DÍLCŮ KOVOVÝCH ŽÁROVĚ ZINK PONOREM S NÁTĚREM</t>
  </si>
  <si>
    <t>KG</t>
  </si>
  <si>
    <t>Poznámka k položce:
Zábradlí pro opravovanou rampu pro imobilní, zábradlí městského typu se svislým členěním s dvěma madly.  , Předpokládaná hmotnost zábradlí je 30 kg/m; - dílenská dokumentace, včetně technologického předpisu spojování,  , - dodání  materiálu  v požadované kvalitě a výroba konstrukce i dílenská (včetně  pomůcek,  přípravků a prostředků pro výrobu) bez ohledu na náročnost a její hmotnost, dílenská montáž,  , - dodání spojovacího materiálu,  , - zřízení  montážních  a  dilatačních  spojů,  spar, včetně potřebných úprav, vložek, opracování, očištění a ošetření,  , - podpěr. konstr. a lešení všech druhů pro montáž konstrukcí i doplňkových, včetně požadovaných otvorů, ochranných a bezpečnostních opatření a základů pro tyto konstrukce a lešení,  , - jakákoliv doprava a manipulace dílců  a  montážních  sestav,  včetně  dopravy konstrukce z výrobny na stavbu,  , - montáž konstrukce na staveništi, včetně montážních prostředků a pomůcek a zednických výpomocí,                              - montážní dokumentace včetně technologického předpisu montáže,  , - výplň, těsnění a tmelení spar a spojů,  , - čištění konstrukce a odstranění všech vrubů (vrypy, otlačeniny a pod.),  , - veškeré druhy opracování povrchů, včetně úprav pod nátěry a pod izolaci,  , - veškeré druhy dílenských základů a základních nátěrů a povlaků,  , - všechny druhy ocelového kotvení,  , - dílenskou přejímku a montážní prohlídku, včetně požadovaných dokladů,  , - zřízení kotevních otvorů nebo jam, nejsou-li částí jiné konstrukce, jejich úpravy, očištění a ošetření,  , - osazení kotvení nebo přímo částí konstrukce do podpůrné konstrukce nebo do zeminy,  , - výplň kotevních otvorů  (příp.  podlití  patních  desek)  maltou,  betonem  nebo  jinou speciální hmotou, vyplnění jam zeminou,  , - ošetření kotevní oblasti proti vzniku trhlin, vlivu povětrnosti a pod.,  , - osazení nivelačních značek, včetně jejich zaměření, označení znakem výrobce a vyznačení letopočtu.  , Dokumentace pro zadání stavby může dále předepsat, že cena položky ještě obsahuje například:  , - veškeré druhy protikorozní ochrany a nátěry konstrukcí,  , - žárové zinkování ponorem nebo žárové stříkání (metalizace) kovem,  , - zvláštní spojovací prostředky, rozebíratelnost konstrukce,  , - osazení měřících zařízení a úpravy pro ně  , - ochranná opatření před účinky bludných proudů  , - ochranu před přepětím.</t>
  </si>
  <si>
    <t>411324</t>
  </si>
  <si>
    <t>STROPY ZE ŽELEZOBETONU DO C25/30 (B30)</t>
  </si>
  <si>
    <t>Poznámka k položce:
Oprava konstrukce rampy, žlb deska uložená na samostatný základ a terasu školní budovy U2; - dodání  čerstvého  betonu  (betonové  směsi)  požadované  kvality,  jeho  uložení  do požadovaného tvaru při jakékoliv hustotě výztuže, konzistenci čerstvého betonu a způsobu hutnění, ošetření a ochranu betonu,  , - zhotovení nepropustného, mrazuvzdorného betonu a betonu požadované trvanlivosti a vlastností,  , - užití potřebných přísad a technologií výroby betonu,  , - zřízení pracovních a dilatačních spar, včetně potřebných úprav, výplně, vložek, opracování, očištění a ošetření,  , - bednění  požadovaných  konstr. (i ztracené) s úpravou  dle požadované  kvality povrchu betonu, včetně odbedňovacích a odskružovacích prostředků,  , - podpěrné  konstr. (skruže) a lešení všech druhů pro bednění, uložení čerstvého betonu, výztuže a doplňkových konstr., vč. požadovaných otvorů, ochranných a bezpečnostních opatření a základů těchto konstrukcí a lešení,  , - vytvoření kotevních čel, kapes, nálitků, a sedel,  , - zřízení  všech  požadovaných  otvorů, kapes, výklenků, prostupů, dutin, drážek a pod., vč. ztížení práce a úprav  kolem nich,  , - úpravy pro osazení výztuže, doplňkových konstrukcí a vybavení,  , - úpravy povrchu pro položení požadované izolace, povlaků a nátěrů, případně vyspravení,  , - ztížení práce u kabelových a injektážních trubek a ostatních zařízení osazovaných do betonu,  , - konstrukce betonových kloubů, upevnění kotevních prvků a doplňkových konstrukcí,  , - nátěry zabraňující soudržnost betonu a bednění,  , - výplň, těsnění  a tmelení spar a spojů,  , - opatření  povrchů  betonu  izolací  proti zemní vlhkosti v částech, kde přijdou do styku se zeminou nebo kamenivem,  , - případné zřízení spojovací vrstvy u základů,  , - úpravy pro osazení zařízení ochrany konstrukce proti vlivu bludných proudů</t>
  </si>
  <si>
    <t>411365</t>
  </si>
  <si>
    <t>VÝZTUŽ STROPŮ Z BETONÁŘSKÉ OCELI 10505, B500B</t>
  </si>
  <si>
    <t>T</t>
  </si>
  <si>
    <t>Poznámka k položce:
Výztuž pro železobetonovou konstrukci rampy, 100 kg/m3 , Včetně kotvení výztuže a jejího spojování; Položka zahrnuje veškerý materiál, výrobky a polotovary, včetně mimostaveništní a vnitrostaveništní dopravy (rovněž přesuny), včetně naložení a složení, případně s uložením  , - dodání betonářské výztuže v požadované kvalitě, stříhání, řezání, ohýbání a spojování do všech požadovaných tvarů (vč. armakošů) a uložení s požadovaným zajištěním polohy a krytí výztuže betonem,  , - veškeré svary nebo jiné spoje výztuže,  , - pomocné konstrukce a práce pro osazení a upevnění výztuže,  , - zednické výpomoci pro montáž betonářské výztuže,  , - úpravy výztuže pro osazení doplňkových konstrukcí,  , - ochranu výztuže do doby jejího zabetonování,  , - úpravy výztuže pro zřízení železobetonových kloubů, kotevních prvků, závěsných ok a doplňkových konstrukcí,  , - veškerá opatření pro zajištění soudržnosti výztuže a betonu,  , - vodivé propojení výztuže, které je součástí ochrany konstrukce proti vlivům bludných proudů, vyvedení do měřících skříní nebo míst pro měření bludných proudů (vlastní měřící skříně se uvádějí položkami SD 74),  , - povrchovou antikorozní úpravu výztuže,  , - separaci výztuže,  , - osazení měřících zařízení a úpravy pro ně,  , - osazení měřících skříní nebo míst pro měření bludných proudů.</t>
  </si>
  <si>
    <t>Komunikace pozemní</t>
  </si>
  <si>
    <t>56333</t>
  </si>
  <si>
    <t>VOZOVKOVÉ VRSTVY ZE ŠTĚRKODRTI TL. DO 150MM</t>
  </si>
  <si>
    <t>Poznámka k položce:
Ochranná vrstva - horní část, štěrkodrť ŠDa 0-32 , Lože chodníku; - dodání kameniva předepsané kvality a zrnitosti  , - rozprostření a zhutnění vrstvy v předepsané tloušťce  , - zřízení vrstvy bez rozlišení šířky, pokládání vrstvy po etapách  , - nezahrnuje postřiky, nátěry</t>
  </si>
  <si>
    <t>Poznámka k položce:
Ochranná vrstva, dolní část - ŠDb - 0-63; - dodání kameniva předepsané kvality a zrnitosti  , - rozprostření a zhutnění vrstvy v předepsané tloušťce  , - zřízení vrstvy bez rozlišení šířky, pokládání vrstvy po etapách  , - nezahrnuje postřiky, nátěry</t>
  </si>
  <si>
    <t>572131</t>
  </si>
  <si>
    <t>INFILTRAČNÍ POSTŘIK ASFALTOVÝ DO 1,5KG/M2</t>
  </si>
  <si>
    <t>Poznámka k položce:
- dodání všech předepsaných materiálů pro postřiky v předepsaném množství  , - provedení dle předepsaného technologického předpisu  , - zřízení vrstvy bez rozlišení šířky, pokládání vrstvy po etapách  , - úpravu napojení, ukončení</t>
  </si>
  <si>
    <t>572213</t>
  </si>
  <si>
    <t>SPOJOVACÍ POSTŘIK Z EMULZE DO 0,5KG/M2</t>
  </si>
  <si>
    <t>574A33</t>
  </si>
  <si>
    <t>ASFALTOVÝ BETON PRO OBRUSNÉ VRSTVY ACO 11 TL. 40MM</t>
  </si>
  <si>
    <t>Poznámka k položce:
- dodání směsi v požadované kvalitě  , - očištění podkladu  , - uložení směsi dle předepsaného technologického předpisu, zhutnění vrstvy v předepsané tloušťce  , - zřízení vrstvy bez rozlišení šířky, pokládání vrstvy po etapách, včetně pracovních spar a spojů  , - úpravu napojení, ukončení podél obrubníků, dilatačních zařízení, odvodňovacích proužků, odvodňovačů, vpustí, šachet a pod.  , - nezahrnuje postřiky, nátěry  , - nezahrnuje těsnění podél obrubníků, dilatačních zařízení, odvodňovacích proužků, odvodňovačů, vpustí, šachet a pod.</t>
  </si>
  <si>
    <t>574E46</t>
  </si>
  <si>
    <t>ASFALTOVÝ BETON PRO PODKLADNÍ VRSTVY ACP 16+, 16S TL. 50MM</t>
  </si>
  <si>
    <t>582611</t>
  </si>
  <si>
    <t>KRYTY Z BETON DLAŽDIC SE ZÁMKEM ŠEDÝCH TL 60MM DO LOŽE Z KAM</t>
  </si>
  <si>
    <t>Poznámka k položce:
Opravované plochy zámkových dlažeb , Dlažba vč. lože a výplní spár; - dodání dlažebního materiálu v požadované kvalitě, dodání materiálu pro předepsané  lože v tloušťce předepsané dokumentací a pro předepsanou výplň spar  , - očištění podkladu  , - uložení dlažby dle předepsaného technologického předpisu včetně předepsané podkladní vrstvy a předepsané výplně spar  , - zřízení vrstvy bez rozlišení šířky, pokládání vrstvy po etapách   , - úpravu napojení, ukončení podél obrubníků, dilatačních zařízení, odvodňovacích proužků, odvodňovačů, vpustí, šachet a pod., nestanoví-li zadávací dokumentace jinak  , - nezahrnuje postřiky, nátěry  , - nezahrnuje těsnění podél obrubníků, dilatačních zařízení, odvodňovacích proužků, odvodňovačů, vpustí, šachet a pod.</t>
  </si>
  <si>
    <t>58920</t>
  </si>
  <si>
    <t>VÝPLŇ SPAR MODIFIKOVANÝM ASFALTEM</t>
  </si>
  <si>
    <t>Poznámka k položce:
těsnění spáry zálivkou za horka dle ČSN14188-1 Typ N1, adhezní nátěr PBH.  , U obrubníků silničních, v místech napojování nového a starého asfaltobetonového krytu.; položka zahrnuje:  , - dodávku předepsaného materiálu  , - vyčištění a výplň spar tímto materiálem</t>
  </si>
  <si>
    <t>894146</t>
  </si>
  <si>
    <t>ŠACHTY KANALIZAČNÍ Z BETON DÍLCŮ NA POTRUBÍ DN DO 400MM</t>
  </si>
  <si>
    <t>Poznámka k položce:
Rezervní šachty pro řešení zlomů venkovní kanalizace.  , Betonová šachta na hl. 3,0 m.; položka zahrnuje:  , - poklopy s rámem, mříže s rámem, stupadla, žebříky, stropy z bet. dílců a pod.  , - předepsané betonové skruže, prefabrikované nebo monolitické betonové dno a není-li uvedeno jinak i podkladní vrstvu (z kameniva nebo betonu).  , - dodání  dílce  požadovaného  tvaru  a  vlastností,  jeho  skladování,  doprava  a  osazení  do  definitivní polohy, včetně komplexní technologie výroby a montáže dílců, ošetření a ochrana dílců,  , - u dílců železobetonových a předpjatých veškerá výztuž, případně i tuhé kovové prvky a závěsná oka,  , - úpravy a zařízení pro uložení a transport dílce,  , - veškeré požadované úpravy dílců, včetně doplňkových konstrukcí a vybavení,  , - sestavení dílce na stavbě včetně montážních zařízení, plošin a prahů a pod.,  , - výplň, těsnění a tmelení spár a spojů,  , - očištění a ošetření úložných ploch,  , - zednické výpomoce pro montáž dílců,  , - označení dílce výrobním štítkem nebo jiným způsobem,  , - úpravy dílce pro dodržení požadované přesnosti jeho osazení, včetně případných měření,  , - veškerá zařízení pro zajištění stability v každém okamžiku  , - předepsané podkladní konstrukce</t>
  </si>
  <si>
    <t>916814</t>
  </si>
  <si>
    <t>ODDĚL OPLOCENÍ S PODSTAVCI DRÁTĚNNÉ - DOD, MONTÁŽ, DEMONTÁŽ</t>
  </si>
  <si>
    <t>Poznámka k položce:
Oplocení staveniště s výkopy. Cena je určena včetně přesunů při změně prací dle potřeby.; položka zahrnuje:  , - dodání zařízení v předepsaném provedení včetně jejich osazení  , - údržbu po celou dobu trvání funkce, náhradu zničených nebo ztracených kusů, nutnou opravu poškozených částí  , - odstranění, demontáž a odklizení zařízení s odvozem na předepsané místo</t>
  </si>
  <si>
    <t>916819</t>
  </si>
  <si>
    <t>ODDĚL OPLOCENÍ S PODSTAVCI DRÁTĚNNÉ - NÁJEMNÉ</t>
  </si>
  <si>
    <t>MDEN</t>
  </si>
  <si>
    <t>Poznámka k položce:
Předpokládá se doba výstavby 3 měsíce; položka zahrnuje sazbu za pronájem zařízení. Počet měrných jednotek se určí jako součin délky zařízení a počtu dní použití.</t>
  </si>
  <si>
    <t>91710</t>
  </si>
  <si>
    <t>OBRUBY Z BETONOVÝCH PALISÁD</t>
  </si>
  <si>
    <t>Poznámka k položce:
Obruba stupně u zadního vstupu, palisády 120x180 mm hloubka 800 mm, do betonového lože vč. opěry; Položka zahrnuje:  , dodání a pokládku betonových palisád o rozměrech předepsaných zadávací dokumentací  , betonové lože i boční betonovou opěrku.</t>
  </si>
  <si>
    <t>917211</t>
  </si>
  <si>
    <t>ZÁHONOVÉ OBRUBY Z BETONOVÝCH OBRUBNÍKŮ ŠÍŘ 50MM</t>
  </si>
  <si>
    <t>Poznámka k položce:
Obrubníky kolem objektu a v chodníku mimo komunikace. Včetně betonového lože a opěry.; Položka zahrnuje:  , dodání a pokládku betonových obrubníků o rozměrech předepsaných zadávací dokumentací  , betonové lože i boční betonovou opěrku.</t>
  </si>
  <si>
    <t>917224</t>
  </si>
  <si>
    <t>SILNIČNÍ A CHODNÍKOVÉ OBRUBY Z BETONOVÝCH OBRUBNÍKŮ ŠÍŘ 150MM</t>
  </si>
  <si>
    <t>Poznámka k položce:
Obrubníky u komunikace, vč. lože a opěry; Položka zahrnuje:  , dodání a pokládku betonových obrubníků o rozměrech předepsaných zadávací dokumentací  , betonové lože i boční betonovou opěrku.</t>
  </si>
  <si>
    <t>919112</t>
  </si>
  <si>
    <t>ŘEZÁNÍ ASFALTOVÉHO KRYTU VOZOVEK TL DO 100MM</t>
  </si>
  <si>
    <t>Poznámka k položce:
1. řezání před vybouráním asfaltových ploch , 2. řezání po položení asfaltových betonů pro provedení EMZ; položka zahrnuje řezání vozovkové vrstvy v předepsané tloušťce, včetně spotřeby vody</t>
  </si>
  <si>
    <t>966168</t>
  </si>
  <si>
    <t>BOURÁNÍ KONSTRUKCÍ ZE ŽELEZOBETONU S ODVOZEM DO 20KM</t>
  </si>
  <si>
    <t>Poznámka k položce:
Lavičky, betonové zídky, drobné betonové konstrukce, slabě vyztužené; položka zahrnuje:  , - rozbourání konstrukce bez ohledu na použitou technologii  , - veškeré pomocné konstrukce (lešení a pod.)  ,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, - veškeré další práce plynoucí z technologického předpisu a z platných předpisů</t>
  </si>
  <si>
    <t>8 - Elektroinstalace</t>
  </si>
  <si>
    <t xml:space="preserve">    21-M - Elektromontáže</t>
  </si>
  <si>
    <t xml:space="preserve">      D1 - Spínací zařízení</t>
  </si>
  <si>
    <t xml:space="preserve">      D2 - Rozvody elektrické energie</t>
  </si>
  <si>
    <t xml:space="preserve">      D3 - Montáž rozvodů elektrické energie</t>
  </si>
  <si>
    <t xml:space="preserve">      D4 - Osvětlení</t>
  </si>
  <si>
    <t xml:space="preserve">      D5 - Montáž osvětlení</t>
  </si>
  <si>
    <t xml:space="preserve">      D6 - Bleskosvody</t>
  </si>
  <si>
    <t xml:space="preserve">      D7 - Montáž bleskosvodu</t>
  </si>
  <si>
    <t xml:space="preserve">      D8 - Silnoproudé zařízení-výkopové práce</t>
  </si>
  <si>
    <t>21-M</t>
  </si>
  <si>
    <t>Elektromontáže</t>
  </si>
  <si>
    <t>D1</t>
  </si>
  <si>
    <t>Spínací zařízení</t>
  </si>
  <si>
    <t>443</t>
  </si>
  <si>
    <t>Pol1</t>
  </si>
  <si>
    <t>Výkonový jistič, In=80-100A, Icu=36kA, LZMC1-A100-I</t>
  </si>
  <si>
    <t>ks</t>
  </si>
  <si>
    <t>256</t>
  </si>
  <si>
    <t>Pol2</t>
  </si>
  <si>
    <t>podružný materiál</t>
  </si>
  <si>
    <t>Pol3</t>
  </si>
  <si>
    <t>demontáž, úprava rozváděče a montáž</t>
  </si>
  <si>
    <t>KPL</t>
  </si>
  <si>
    <t>Poznámka k položce:
ROZVÁDĚČ   RS1</t>
  </si>
  <si>
    <t>Pol4</t>
  </si>
  <si>
    <t>rozvodnice BF-U-3/72-C pod omítku</t>
  </si>
  <si>
    <t>Pol5</t>
  </si>
  <si>
    <t>svorka RSA 6</t>
  </si>
  <si>
    <t>Pol6</t>
  </si>
  <si>
    <t>svorka RSA 70</t>
  </si>
  <si>
    <t>Pol7</t>
  </si>
  <si>
    <t>vypínač IS-80/3</t>
  </si>
  <si>
    <t>Pol8</t>
  </si>
  <si>
    <t>svodič přepětí PIVM12,5-275/3+0</t>
  </si>
  <si>
    <t>Pol9</t>
  </si>
  <si>
    <t>proudový chránič PFL7-10/1N/B/003</t>
  </si>
  <si>
    <t>Pol10</t>
  </si>
  <si>
    <t>proudový chránič PF7-25/4/003</t>
  </si>
  <si>
    <t>Pol11</t>
  </si>
  <si>
    <t>jistič PL7-B10/1</t>
  </si>
  <si>
    <t>Pol12</t>
  </si>
  <si>
    <t>jistič PL7-B16/1</t>
  </si>
  <si>
    <t>Pol13</t>
  </si>
  <si>
    <t>jistič PL7-B16/3</t>
  </si>
  <si>
    <t>Pol14</t>
  </si>
  <si>
    <t>jistič PL7-C16/3</t>
  </si>
  <si>
    <t>Pol15</t>
  </si>
  <si>
    <t>jistič PL7-B32/3</t>
  </si>
  <si>
    <t>Pol16</t>
  </si>
  <si>
    <t>lišta propojovací ZV7-10-3P-3TE</t>
  </si>
  <si>
    <t>Pol17</t>
  </si>
  <si>
    <t>Pol18</t>
  </si>
  <si>
    <t>montáž</t>
  </si>
  <si>
    <t>D2</t>
  </si>
  <si>
    <t>Rozvody elektrické energie</t>
  </si>
  <si>
    <t>444</t>
  </si>
  <si>
    <t>Pol19</t>
  </si>
  <si>
    <t>krabice pro společnou montáž KP 68 ( hloubka 43 mm )</t>
  </si>
  <si>
    <t>Pol20</t>
  </si>
  <si>
    <t>krabice KU 68-1903</t>
  </si>
  <si>
    <t>Pol21</t>
  </si>
  <si>
    <t>krabice KR 97/5 pětivodičová</t>
  </si>
  <si>
    <t>Pol22</t>
  </si>
  <si>
    <t>krabice KT 250/1  vč. svorkovnice  EPS 2</t>
  </si>
  <si>
    <t>Pol23</t>
  </si>
  <si>
    <t>Ohebná dvouplášťová korugovaná chránička 90</t>
  </si>
  <si>
    <t>Pol24</t>
  </si>
  <si>
    <t>lišta LV 25x20 vkládací</t>
  </si>
  <si>
    <t>Pol25</t>
  </si>
  <si>
    <t>lišta LV 40x40</t>
  </si>
  <si>
    <t>Pol26</t>
  </si>
  <si>
    <t>drátěný žlab 100/50</t>
  </si>
  <si>
    <t>Pol27</t>
  </si>
  <si>
    <t>spojka SDž 1    bez šroubová</t>
  </si>
  <si>
    <t>Pol28</t>
  </si>
  <si>
    <t>kabelová spojka SVCZ 50-70</t>
  </si>
  <si>
    <t>Pol29</t>
  </si>
  <si>
    <t>hmoždinka vč. vrutu - 6x40</t>
  </si>
  <si>
    <t>Pol30</t>
  </si>
  <si>
    <t>hmoždinka vč. vrutu - 8x60</t>
  </si>
  <si>
    <t>Pol31</t>
  </si>
  <si>
    <t>svorka zemnící ZSA 16</t>
  </si>
  <si>
    <t>Pol32</t>
  </si>
  <si>
    <t>páska zemnící úzká ZS 16</t>
  </si>
  <si>
    <t>Pol33</t>
  </si>
  <si>
    <t>svorka připojovací</t>
  </si>
  <si>
    <t>Pol34</t>
  </si>
  <si>
    <t>svorka Wago 3x1-2.5</t>
  </si>
  <si>
    <t>Pol35</t>
  </si>
  <si>
    <t>svorka Wago 4x1-2.5</t>
  </si>
  <si>
    <t>Pol36</t>
  </si>
  <si>
    <t>sádra stavební</t>
  </si>
  <si>
    <t>q</t>
  </si>
  <si>
    <t>Pol37</t>
  </si>
  <si>
    <t>CY 2,5 zž</t>
  </si>
  <si>
    <t>Pol38</t>
  </si>
  <si>
    <t>CY 6 zž</t>
  </si>
  <si>
    <t>Pol39</t>
  </si>
  <si>
    <t>CYA  25 zž</t>
  </si>
  <si>
    <t>Pol40</t>
  </si>
  <si>
    <t>CYKY J3x1,5</t>
  </si>
  <si>
    <t>Pol41</t>
  </si>
  <si>
    <t>CYKY J3x2,5</t>
  </si>
  <si>
    <t>Pol42</t>
  </si>
  <si>
    <t>CYKY J4x50</t>
  </si>
  <si>
    <t>Pol43</t>
  </si>
  <si>
    <t>AYKY J4x70</t>
  </si>
  <si>
    <t>Pol44</t>
  </si>
  <si>
    <t>CYKY J5x2,5</t>
  </si>
  <si>
    <t>Pol45</t>
  </si>
  <si>
    <t>CYKY J5x4</t>
  </si>
  <si>
    <t>Pol46</t>
  </si>
  <si>
    <t>vypínač 3559-A01345 Bílý   komplet</t>
  </si>
  <si>
    <t>Pol47</t>
  </si>
  <si>
    <t>vypínač 3559-A05345 Bílý   komplet</t>
  </si>
  <si>
    <t>Pol48</t>
  </si>
  <si>
    <t>vypínač 3559-A91345 Bílý   komplet, logo ZVONEK</t>
  </si>
  <si>
    <t>Pol49</t>
  </si>
  <si>
    <t>T-supermultifunkční relé pod přístroje SMR-T</t>
  </si>
  <si>
    <t>Pol50</t>
  </si>
  <si>
    <t>trafo 8/12</t>
  </si>
  <si>
    <t>Pol51</t>
  </si>
  <si>
    <t>zvonek výstražný</t>
  </si>
  <si>
    <t>Pol52</t>
  </si>
  <si>
    <t>jednonásobná zásuvka 5519A-A02357 Bílá komplet</t>
  </si>
  <si>
    <t>Pol53</t>
  </si>
  <si>
    <t>jednonásobná zás. chráněná 5598A-A2349B bílá komplet</t>
  </si>
  <si>
    <t>Pol54</t>
  </si>
  <si>
    <t>zásuvka BALS 101 5x32A  nástěnná IP 44</t>
  </si>
  <si>
    <t>Pol55</t>
  </si>
  <si>
    <t>pohybový senzor typ  PD3-1C-FC</t>
  </si>
  <si>
    <t>Pol56</t>
  </si>
  <si>
    <t>pohybový senzor typ  RC-plus next 230   IP54</t>
  </si>
  <si>
    <t>Pol57</t>
  </si>
  <si>
    <t>fotoluminiscenční plast tl.1,3 mm, zelený inverzní piktogram proveden barvou odolnou proti UV-záření i povětrnostním vlivům s označením směru úniku 200x100</t>
  </si>
  <si>
    <t>Poznámka k položce:
CELKEM ; podružný materiál       3% z nosného materiálu</t>
  </si>
  <si>
    <t>D3</t>
  </si>
  <si>
    <t>Montáž rozvodů elektrické energie</t>
  </si>
  <si>
    <t>Pol58</t>
  </si>
  <si>
    <t>krabice pod přístroje bez zapojení</t>
  </si>
  <si>
    <t>Pol59</t>
  </si>
  <si>
    <t>krabicová rozvodka odboč.s víčkem vč. zapojení</t>
  </si>
  <si>
    <t>Pol60</t>
  </si>
  <si>
    <t>kabelový žlab vč.podpěr</t>
  </si>
  <si>
    <t>Pol61</t>
  </si>
  <si>
    <t>upevnění plastových lišt</t>
  </si>
  <si>
    <t>Pol62</t>
  </si>
  <si>
    <t>krabice KT 250 vč. svorkovnice MET</t>
  </si>
  <si>
    <t>Pol63</t>
  </si>
  <si>
    <t>motáž rozváděče do 50 kg</t>
  </si>
  <si>
    <t>Pol64</t>
  </si>
  <si>
    <t>tabulky a štítky na kabely</t>
  </si>
  <si>
    <t>Pol65</t>
  </si>
  <si>
    <t>osazení hmoždinky do panelu</t>
  </si>
  <si>
    <t>Pol66</t>
  </si>
  <si>
    <t>uzemnění na povrchu do 50mm2</t>
  </si>
  <si>
    <t>Pol67</t>
  </si>
  <si>
    <t>kabel  CYKYLo pod omítkou-do CYKY 5x2.5 PU</t>
  </si>
  <si>
    <t>Pol68</t>
  </si>
  <si>
    <t>kabel  CYKY  do 5x6 PU</t>
  </si>
  <si>
    <t>Pol69</t>
  </si>
  <si>
    <t>kabel  CYKY  do 4x95 VU</t>
  </si>
  <si>
    <t>Pol70</t>
  </si>
  <si>
    <t>montáž zemní spojky SVCZ</t>
  </si>
  <si>
    <t>Pol71</t>
  </si>
  <si>
    <t>drát do 25 mm2 pevně ulož.</t>
  </si>
  <si>
    <t>Pol72</t>
  </si>
  <si>
    <t>příplatek za zatahování kabelu do 2 kg</t>
  </si>
  <si>
    <t>Pol73</t>
  </si>
  <si>
    <t>ukončení kabelu do 4x10</t>
  </si>
  <si>
    <t>Pol74</t>
  </si>
  <si>
    <t>připojení spínacího prvku</t>
  </si>
  <si>
    <t>Pol75</t>
  </si>
  <si>
    <t>připojení časových členů, pohybových senzorů, kouřových hlásičů, termostatů</t>
  </si>
  <si>
    <t>Pol76</t>
  </si>
  <si>
    <t>připojení zásuvek 1f.</t>
  </si>
  <si>
    <t>Pol77</t>
  </si>
  <si>
    <t>zapojení VZT jednotky, bojleru</t>
  </si>
  <si>
    <t>Pol78</t>
  </si>
  <si>
    <t>zapojení transformátoru do200VA</t>
  </si>
  <si>
    <t>Pol79</t>
  </si>
  <si>
    <t>přetočení kabelu z bubnu</t>
  </si>
  <si>
    <t>Pol80</t>
  </si>
  <si>
    <t>přepojení rozváděče RU2A k RU2B</t>
  </si>
  <si>
    <t>Pol81</t>
  </si>
  <si>
    <t>montáž piktogramu</t>
  </si>
  <si>
    <t>Pol82</t>
  </si>
  <si>
    <t>Nepředvídatelné náklady neobsažené v soupisu výkonů,  koordinace s ostatními profesemi - VZT, ZTI, TeV, budou účtovány dle skutečných výkonů v jednotkových cenách obvyklých po předchozím odsouhlasení investora a uživatele</t>
  </si>
  <si>
    <t>Pol83</t>
  </si>
  <si>
    <t>Rýha v betonu - hl.3cm š.3cm</t>
  </si>
  <si>
    <t>Pol84</t>
  </si>
  <si>
    <t>práce s revizním technikem</t>
  </si>
  <si>
    <t>Pol85</t>
  </si>
  <si>
    <t>Výchozí revizní zpráva  6 paré</t>
  </si>
  <si>
    <t>Pol86</t>
  </si>
  <si>
    <t>Dokumentace skutečného provedení 6 paré + 1x CD, vč. protokolu o měření intenzity osvětlení dle čsn 12464-1</t>
  </si>
  <si>
    <t>D4</t>
  </si>
  <si>
    <t>Osvětlení</t>
  </si>
  <si>
    <t>445</t>
  </si>
  <si>
    <t>Pol87</t>
  </si>
  <si>
    <t>A/ LED svítidlo  Q2A600/700ND</t>
  </si>
  <si>
    <t>Pol88</t>
  </si>
  <si>
    <t>B/ LED svítidlo  Q3A600/1050ND</t>
  </si>
  <si>
    <t>Pol89</t>
  </si>
  <si>
    <t>C/ LED svítidlo Q3C600/1050ND</t>
  </si>
  <si>
    <t>Pol90</t>
  </si>
  <si>
    <t>D/ LED svítidlo 2.4ft PC Al 5200/840</t>
  </si>
  <si>
    <t>Pol91</t>
  </si>
  <si>
    <t>E/ LED svítidlo SPMI2000KO3V2DB/ND</t>
  </si>
  <si>
    <t>Pol92</t>
  </si>
  <si>
    <t>F/ LED svítidlo SPMI1500KO3V2DB/ND</t>
  </si>
  <si>
    <t>Pol93</t>
  </si>
  <si>
    <t>G/  LED svítidlo SPMI3000KO3V2DB/ND</t>
  </si>
  <si>
    <t>Pol94</t>
  </si>
  <si>
    <t>H/ Svítidlo přisazené kruhové DROP 28 750° č. 004972  vč. LED zdroje</t>
  </si>
  <si>
    <t>Pol95</t>
  </si>
  <si>
    <t>N/ nouzové svítidlo  PO NM1hAt</t>
  </si>
  <si>
    <t>Poznámka k položce:
CELKEM</t>
  </si>
  <si>
    <t>D5</t>
  </si>
  <si>
    <t>Montáž osvětlení</t>
  </si>
  <si>
    <t>Pol96</t>
  </si>
  <si>
    <t>upevnění žárovkových svítidel</t>
  </si>
  <si>
    <t>192</t>
  </si>
  <si>
    <t>Pol97</t>
  </si>
  <si>
    <t>upevnění LED svítidel do podhledu vč.připoj.</t>
  </si>
  <si>
    <t>194</t>
  </si>
  <si>
    <t>Pol98</t>
  </si>
  <si>
    <t>upevnění nouzových svítidel</t>
  </si>
  <si>
    <t>196</t>
  </si>
  <si>
    <t>Pol99</t>
  </si>
  <si>
    <t>doplnění světelných zdrojů a startérů</t>
  </si>
  <si>
    <t>198</t>
  </si>
  <si>
    <t>D6</t>
  </si>
  <si>
    <t>Bleskosvody</t>
  </si>
  <si>
    <t>446</t>
  </si>
  <si>
    <t>Pol100</t>
  </si>
  <si>
    <t>AlMgSi drát pr.8mm   č.100 018</t>
  </si>
  <si>
    <t>200</t>
  </si>
  <si>
    <t>Pol101</t>
  </si>
  <si>
    <t>Zemnící drát AlMgSi drát pr.8mm</t>
  </si>
  <si>
    <t>202</t>
  </si>
  <si>
    <t>Pol102</t>
  </si>
  <si>
    <t>drát zemnící  FeZn pr. 10</t>
  </si>
  <si>
    <t>204</t>
  </si>
  <si>
    <t>Pol103</t>
  </si>
  <si>
    <t>FeZn 30/4 zemnící pásek</t>
  </si>
  <si>
    <t>206</t>
  </si>
  <si>
    <t>Pol104</t>
  </si>
  <si>
    <t>SR 03 - svorka pásek/kulatina</t>
  </si>
  <si>
    <t>208</t>
  </si>
  <si>
    <t>Pol105</t>
  </si>
  <si>
    <t>štítek označení</t>
  </si>
  <si>
    <t>210</t>
  </si>
  <si>
    <t>Pol106</t>
  </si>
  <si>
    <t>svorka zkušební  Al  č. 1332</t>
  </si>
  <si>
    <t>212</t>
  </si>
  <si>
    <t>Pol107</t>
  </si>
  <si>
    <t>podpěra vedení na svislé stěny   Ř 10  č. 110 090 S  vč. hmoždinky a šroubu</t>
  </si>
  <si>
    <t>214</t>
  </si>
  <si>
    <t>Pol108</t>
  </si>
  <si>
    <t>podpěra vedení na ploché střechy  č. 111 630</t>
  </si>
  <si>
    <t>216</t>
  </si>
  <si>
    <t>Pol109</t>
  </si>
  <si>
    <t>UNI svorka univerzální   č. 1271</t>
  </si>
  <si>
    <t>218</t>
  </si>
  <si>
    <t>Pol110</t>
  </si>
  <si>
    <t>podpěra na "falc" č. 111 687</t>
  </si>
  <si>
    <t>220</t>
  </si>
  <si>
    <t>Pol111</t>
  </si>
  <si>
    <t>jímací tyč   č. 103 150    1,5 m</t>
  </si>
  <si>
    <t>222</t>
  </si>
  <si>
    <t>Pol112</t>
  </si>
  <si>
    <t>revizní šachta do chodníku    č. 1055</t>
  </si>
  <si>
    <t>224</t>
  </si>
  <si>
    <t>Pol113</t>
  </si>
  <si>
    <t>betonový kruhový sokl   12 kg   č. 103 103</t>
  </si>
  <si>
    <t>226</t>
  </si>
  <si>
    <t>Pol114</t>
  </si>
  <si>
    <t>svorka č. 111 433</t>
  </si>
  <si>
    <t>228</t>
  </si>
  <si>
    <t>D7</t>
  </si>
  <si>
    <t>Montáž bleskosvodu</t>
  </si>
  <si>
    <t>Pol115</t>
  </si>
  <si>
    <t>montáž AlMgSi drát 8mm</t>
  </si>
  <si>
    <t>230</t>
  </si>
  <si>
    <t>Pol116</t>
  </si>
  <si>
    <t>tvarování montážních dílů</t>
  </si>
  <si>
    <t>232</t>
  </si>
  <si>
    <t>Pol117</t>
  </si>
  <si>
    <t>montáž FeZn pásek uzemnění</t>
  </si>
  <si>
    <t>234</t>
  </si>
  <si>
    <t>Pol118</t>
  </si>
  <si>
    <t>montáž svorky do 2 šroubů</t>
  </si>
  <si>
    <t>236</t>
  </si>
  <si>
    <t>Pol119</t>
  </si>
  <si>
    <t>montáž zemnící / jímací  tyče</t>
  </si>
  <si>
    <t>238</t>
  </si>
  <si>
    <t>Pol120</t>
  </si>
  <si>
    <t>označení svodů štítkem</t>
  </si>
  <si>
    <t>240</t>
  </si>
  <si>
    <t>Pol121</t>
  </si>
  <si>
    <t>montáž revizní šachty</t>
  </si>
  <si>
    <t>242</t>
  </si>
  <si>
    <t>D8</t>
  </si>
  <si>
    <t>Silnoproudé zařízení-výkopové práce</t>
  </si>
  <si>
    <t>546</t>
  </si>
  <si>
    <t>Pol122</t>
  </si>
  <si>
    <t>vytyčení trasy, výkop 35 x 80 / 3.tř zeminy, včetně zřízení kabelového lože, hutnění, natažení folie, provizorní úprava terénu</t>
  </si>
  <si>
    <t>244</t>
  </si>
  <si>
    <t>9 - Přeložka VO</t>
  </si>
  <si>
    <t xml:space="preserve">      D1 - Rozvody elektrické energie</t>
  </si>
  <si>
    <t xml:space="preserve">      D2 - Montáž rozvodů elektrické energie</t>
  </si>
  <si>
    <t xml:space="preserve">      D3 - Osvětlení</t>
  </si>
  <si>
    <t xml:space="preserve">      D4 - Montáž osvětlení</t>
  </si>
  <si>
    <t xml:space="preserve">      D5 - Silnoproudé zařízení-výkopové práce</t>
  </si>
  <si>
    <t>Pol123</t>
  </si>
  <si>
    <t>Výstražná fólie elektřina červená</t>
  </si>
  <si>
    <t>Pol124</t>
  </si>
  <si>
    <t>trubka PVC 25</t>
  </si>
  <si>
    <t>Pol125</t>
  </si>
  <si>
    <t>Ohebná dvouplášťová korugovaná chránička 50</t>
  </si>
  <si>
    <t>Pol126</t>
  </si>
  <si>
    <t>CYKY J5x6</t>
  </si>
  <si>
    <t>Pol127</t>
  </si>
  <si>
    <t>stožárové pouzdro</t>
  </si>
  <si>
    <t>Pol128</t>
  </si>
  <si>
    <t>betonová směs</t>
  </si>
  <si>
    <t>Pol129</t>
  </si>
  <si>
    <t>drát zemnící  FeZn pr. 8</t>
  </si>
  <si>
    <t>Pol130</t>
  </si>
  <si>
    <t>SS - svorka</t>
  </si>
  <si>
    <t>Pol131</t>
  </si>
  <si>
    <t>svorka připojovací   č. 1363</t>
  </si>
  <si>
    <t>Pol132</t>
  </si>
  <si>
    <t>smršťovací polyetylen - černá GPH na vodič FeZn O  8</t>
  </si>
  <si>
    <t>Pol133</t>
  </si>
  <si>
    <t>stožárová manžeta patní</t>
  </si>
  <si>
    <t>547</t>
  </si>
  <si>
    <t>Pol1331</t>
  </si>
  <si>
    <t>podružný materiál- 3% z nosného materiálu</t>
  </si>
  <si>
    <t>-1831942596</t>
  </si>
  <si>
    <t>Pol134</t>
  </si>
  <si>
    <t>kabel  do CYKY 5x2.5 VU</t>
  </si>
  <si>
    <t>Pol135</t>
  </si>
  <si>
    <t>kabel  CYKY  do 5x6 VU</t>
  </si>
  <si>
    <t>Pol136</t>
  </si>
  <si>
    <t>příplatek za zatahování kabelu do 0,7 kg</t>
  </si>
  <si>
    <t>Pol137</t>
  </si>
  <si>
    <t>Koordinace s ostatními profesemi</t>
  </si>
  <si>
    <t>Pol138</t>
  </si>
  <si>
    <t>Pol139</t>
  </si>
  <si>
    <t>stožár bezpaticový, žárově pozinkovaný typ KLL6-114/76/60 přesnou výšku zjistit na stavbě</t>
  </si>
  <si>
    <t>Pol140</t>
  </si>
  <si>
    <t>Průchozí, čtyřvodičová svorkovnice s jedním držákem pojistky RSP 4v vč. pojistky  2A</t>
  </si>
  <si>
    <t>Pol141</t>
  </si>
  <si>
    <t>svítidlo SGS101 SON-T 70W II MR-AS SKD 42/60 ( na stožár O 60 mm )  vč. zdroje</t>
  </si>
  <si>
    <t>Pol142</t>
  </si>
  <si>
    <t>osazení svítidla na stožár, vč. zapojení</t>
  </si>
  <si>
    <t>Pol143</t>
  </si>
  <si>
    <t>osazení stožáru</t>
  </si>
  <si>
    <t>Pol144</t>
  </si>
  <si>
    <t>práce s jeřábem</t>
  </si>
  <si>
    <t>Pol145</t>
  </si>
  <si>
    <t>demontáže stávajícího stožáru a svítidla, vč. likvidace</t>
  </si>
  <si>
    <t>Pol146</t>
  </si>
  <si>
    <t>vytyčení trati ve volném terénu</t>
  </si>
  <si>
    <t>km</t>
  </si>
  <si>
    <t>Pol147</t>
  </si>
  <si>
    <t>stožárová jáma z.tř.3-stožár 6-8m bez patice</t>
  </si>
  <si>
    <t>Pol148</t>
  </si>
  <si>
    <t>pouzdrový základ pro stož.VO pr-250x800</t>
  </si>
  <si>
    <t>Pol149</t>
  </si>
  <si>
    <t>hloubení kabelové rýhy z.tř.3  35x80 / terén</t>
  </si>
  <si>
    <t>Pol150</t>
  </si>
  <si>
    <t>hutnění zeminy po vrstvách 20cm strojově</t>
  </si>
  <si>
    <t>Pol151</t>
  </si>
  <si>
    <t>zřízení kabelového lože š.do 65 cm tl.10 cm</t>
  </si>
  <si>
    <t>Pol152</t>
  </si>
  <si>
    <t>rozvinutí výstražné folie š.33 cm</t>
  </si>
  <si>
    <t>Pol153</t>
  </si>
  <si>
    <t>zához rýhy š.35 cm,  h.60 cm tř.z.3</t>
  </si>
  <si>
    <t>91 - Elektronický zabezpečovací systém</t>
  </si>
  <si>
    <t>9999600001</t>
  </si>
  <si>
    <t>Digitální ústředna - 2x8=16 zón, max. 192 zón, na desce 4+1 PGM, modulární sběrnicový zabezpečovací systém pro střední a velké objekty, až 192 zón, 4-vodičová sběrnice MULTIBUS, zóny BUS/klasické NC/bezdrátové, 999 už.kódů, 8 podsystémů, paměť 2048 událos</t>
  </si>
  <si>
    <t>1485922493</t>
  </si>
  <si>
    <t>9999600002</t>
  </si>
  <si>
    <t>Klávesnice pro digitální ústřednu - textová klávesnice LCD se dvěma řádky, česká verze, 1 klávesnicová zóna, 1PGM na desce, modré podsvícení</t>
  </si>
  <si>
    <t>1790958205</t>
  </si>
  <si>
    <t>9999600003</t>
  </si>
  <si>
    <t>Rozšiřující moduly pro digitální ústřednu - expander s 8x2 zónami s ATZ připojitelný na sběrnici, 1xPGM výstup, kompatibilní i pro E/SP/MG ale bez ATZ!!</t>
  </si>
  <si>
    <t>-1720274107</t>
  </si>
  <si>
    <t>9999600004</t>
  </si>
  <si>
    <t>GSM komunikátor pro digitální ústředny v plastovém boxu. GSM komunikátor je schopen zajistit přenos kódovaných datových formátů ústředny na PCO v hlasovém pásmu GSM nebo přes přijímač IPR1024 v pásmu GPRS/4G. Přes GPRS/4G je také možné navázat spojení s p</t>
  </si>
  <si>
    <t>-1910207070</t>
  </si>
  <si>
    <t>9999600005</t>
  </si>
  <si>
    <t>GSM anténa magnetická - střešní magnetická anténa, délka kabelu 150cm</t>
  </si>
  <si>
    <t>-2003408311</t>
  </si>
  <si>
    <t>9999600006</t>
  </si>
  <si>
    <t>VNITŘNÍ DETEKCE - Kombinovaná PIR + GB - Kombinace stropního PIR detektoru a detektoru tříštění skla s dosahem 7,5m</t>
  </si>
  <si>
    <t>979140404</t>
  </si>
  <si>
    <t>9999600007</t>
  </si>
  <si>
    <t>VNITŘNÍ DETEKCE - Kombinovaná PIR + GB - digitální audio + PIR v jednom detektoru</t>
  </si>
  <si>
    <t>-481972664</t>
  </si>
  <si>
    <t>9999600008</t>
  </si>
  <si>
    <t>VNITŘNÍ DETEKCE - digitální duální - Duální (PIR+MW) detektor, vestavěny EOL resistory pro rychlejší zapojení.</t>
  </si>
  <si>
    <t>1212097100</t>
  </si>
  <si>
    <t>9999600009</t>
  </si>
  <si>
    <t>VNITŘNÍ DETEKCE - požární, cigaret a plynů - doplňkový požární detektor pro EZS, detekce teploty nad 57°C a rychl.nárůstu dle křivek EN54, det.plocha max.20m2/max.výška 7m, nap.10,5–14V=, odběr 0,032mA/55mA při popl., start.doba 60s, NO/NC výstup, prac.te</t>
  </si>
  <si>
    <t>-422776476</t>
  </si>
  <si>
    <t>9999600010</t>
  </si>
  <si>
    <t>VNITŘNÍ DETEKCE - požární, cigaret a plynů - opticko-kouřový, doplňkový pro EZS, det.plocha max.40m2/max.výška 7m, prac.tepl. 0 až 70°C, nap:10,5–14V=, odběr 0,032mA/55mA při popl., NO/NC výstup, samoreset. Provedení</t>
  </si>
  <si>
    <t>-789711114</t>
  </si>
  <si>
    <t>9999600011</t>
  </si>
  <si>
    <t>VNITŘNÍ DETEKCE - požární, cigaret a plynů - povrchový, samolepící - 2vodič, možnost nalepit samolepkou+přišroubovat, rozměry 33x13x7mm, prac.vzdálenost max.24mm</t>
  </si>
  <si>
    <t>-588444528</t>
  </si>
  <si>
    <t>9999600012</t>
  </si>
  <si>
    <t>SIGNALIZACE - vnitřní - vnitřní plochá piezosiréna s červeným blikačem, 110dB/m</t>
  </si>
  <si>
    <t>-1844851214</t>
  </si>
  <si>
    <t>9999600013</t>
  </si>
  <si>
    <t>SIGNALIZACE - venkovní - elegantní venkovní piezo-siréna s nízkým odběrem a s vestavěným Ni-MH akumulátorem, 2 režimy činnosti, 2 indikační LED (vše OK), zdvojený TAMPER, napájení 9-16V=/450mA v režimu SAB (poplach)/30mA v režimu SCB, akustický tlak 118dB</t>
  </si>
  <si>
    <t>2133681691</t>
  </si>
  <si>
    <t>9999600014</t>
  </si>
  <si>
    <t>BOXY - včetně TRAFA 80VA</t>
  </si>
  <si>
    <t>-774804862</t>
  </si>
  <si>
    <t>9999600015</t>
  </si>
  <si>
    <t>krabice odbočná s víčkem</t>
  </si>
  <si>
    <t>-1423341653</t>
  </si>
  <si>
    <t>9999600016</t>
  </si>
  <si>
    <t>trubka hrdlovaná PVC 320N, vnější průměr 20mm</t>
  </si>
  <si>
    <t>-1959088464</t>
  </si>
  <si>
    <t>9999600017</t>
  </si>
  <si>
    <t>trubka hrdlovaná PVC 320N, vnější průměr 40mm</t>
  </si>
  <si>
    <t>-1248252034</t>
  </si>
  <si>
    <t>9999600018</t>
  </si>
  <si>
    <t>drobný elektrotechnický materiál</t>
  </si>
  <si>
    <t>kpl</t>
  </si>
  <si>
    <t>327318812</t>
  </si>
  <si>
    <t>9999600019</t>
  </si>
  <si>
    <t>Kabely - Instalační síťový kabel Typ kabelu: UTP - nestíněný kroucený čtyřpár Kategorie: 5e</t>
  </si>
  <si>
    <t>1024128592</t>
  </si>
  <si>
    <t>9999600020</t>
  </si>
  <si>
    <t>Kabely - venkovní stíněný kabel CAT5E s polyethylenovým pláštěm</t>
  </si>
  <si>
    <t>-1691961804</t>
  </si>
  <si>
    <t>9999600021</t>
  </si>
  <si>
    <t>Zdroj - pomocný spínaný zdroj v plechovém boxu s místem pro ACCU max. 18Ah, napájení 230V, AUX nastavitelný 12 - 14V, proud AUX 6A, dobíjecí proud batt 1A (nebo AUX 5A + 2A batt), ochrana batt před hlubokým vybitím (9,5V) a zkratem, ochrana AUX proti zkra</t>
  </si>
  <si>
    <t>1442503236</t>
  </si>
  <si>
    <t>9999600022</t>
  </si>
  <si>
    <t>Montáž systému</t>
  </si>
  <si>
    <t>-1882984214</t>
  </si>
  <si>
    <t>9999600023</t>
  </si>
  <si>
    <t>Programování, sw práce, připojení do stávajícího systému</t>
  </si>
  <si>
    <t>-512591791</t>
  </si>
  <si>
    <t>9999600024</t>
  </si>
  <si>
    <t>Výchozí revize dle ČSN.</t>
  </si>
  <si>
    <t>-2096800639</t>
  </si>
  <si>
    <t>92 -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</si>
  <si>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</si>
  <si>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</si>
  <si>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</si>
  <si>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</si>
  <si>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</si>
  <si>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</si>
  <si>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</si>
  <si>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</si>
  <si>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</si>
  <si>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</si>
  <si>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</si>
  <si>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</si>
  <si>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</si>
  <si>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</si>
  <si>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</si>
  <si>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</si>
  <si>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</si>
  <si>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476358017</t>
  </si>
  <si>
    <t>VRN2</t>
  </si>
  <si>
    <t>Příprava staveniště</t>
  </si>
  <si>
    <t>020001000</t>
  </si>
  <si>
    <t>-1125893924</t>
  </si>
  <si>
    <t>VRN3</t>
  </si>
  <si>
    <t>Zařízení staveniště</t>
  </si>
  <si>
    <t>030001000</t>
  </si>
  <si>
    <t>1153496481</t>
  </si>
  <si>
    <t>VRN4</t>
  </si>
  <si>
    <t>Inženýrská činnost</t>
  </si>
  <si>
    <t>040001000</t>
  </si>
  <si>
    <t>801633</t>
  </si>
  <si>
    <t>VRN5</t>
  </si>
  <si>
    <t>Finanční náklady</t>
  </si>
  <si>
    <t>050001000</t>
  </si>
  <si>
    <t>2052609324</t>
  </si>
  <si>
    <t>VRN6</t>
  </si>
  <si>
    <t>Územní vlivy</t>
  </si>
  <si>
    <t>060001000</t>
  </si>
  <si>
    <t>-849965434</t>
  </si>
  <si>
    <t>VRN7</t>
  </si>
  <si>
    <t>Provozní vlivy</t>
  </si>
  <si>
    <t>070001000</t>
  </si>
  <si>
    <t>151250507</t>
  </si>
  <si>
    <t>VRN8</t>
  </si>
  <si>
    <t>Přesun stavebních kapacit</t>
  </si>
  <si>
    <t>080001000</t>
  </si>
  <si>
    <t>Další náklady na pracovníky</t>
  </si>
  <si>
    <t>782722714</t>
  </si>
  <si>
    <t>VRN9</t>
  </si>
  <si>
    <t>Ostatní náklady</t>
  </si>
  <si>
    <t>090001000</t>
  </si>
  <si>
    <t>-749476081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</si>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</sst>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2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56" t="s">
        <v>17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8"/>
      <c r="AQ5" s="30"/>
      <c r="BE5" s="354" t="s">
        <v>18</v>
      </c>
      <c r="BS5" s="23" t="s">
        <v>8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58" t="s">
        <v>20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8"/>
      <c r="AQ6" s="30"/>
      <c r="BE6" s="355"/>
      <c r="BS6" s="23" t="s">
        <v>8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55"/>
      <c r="BS7" s="23" t="s">
        <v>10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55"/>
      <c r="BS8" s="23" t="s">
        <v>29</v>
      </c>
    </row>
    <row r="9" spans="2:71" ht="29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3" t="s">
        <v>30</v>
      </c>
      <c r="AL9" s="28"/>
      <c r="AM9" s="28"/>
      <c r="AN9" s="38" t="s">
        <v>31</v>
      </c>
      <c r="AO9" s="28"/>
      <c r="AP9" s="28"/>
      <c r="AQ9" s="30"/>
      <c r="BE9" s="355"/>
      <c r="BS9" s="23" t="s">
        <v>32</v>
      </c>
    </row>
    <row r="10" spans="2:71" ht="14.45" customHeight="1">
      <c r="B10" s="27"/>
      <c r="C10" s="28"/>
      <c r="D10" s="36" t="s">
        <v>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34</v>
      </c>
      <c r="AL10" s="28"/>
      <c r="AM10" s="28"/>
      <c r="AN10" s="34" t="s">
        <v>35</v>
      </c>
      <c r="AO10" s="28"/>
      <c r="AP10" s="28"/>
      <c r="AQ10" s="30"/>
      <c r="BE10" s="355"/>
      <c r="BS10" s="23" t="s">
        <v>8</v>
      </c>
    </row>
    <row r="11" spans="2:71" ht="18.4" customHeight="1">
      <c r="B11" s="27"/>
      <c r="C11" s="28"/>
      <c r="D11" s="28"/>
      <c r="E11" s="34" t="s">
        <v>36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37</v>
      </c>
      <c r="AL11" s="28"/>
      <c r="AM11" s="28"/>
      <c r="AN11" s="34" t="s">
        <v>35</v>
      </c>
      <c r="AO11" s="28"/>
      <c r="AP11" s="28"/>
      <c r="AQ11" s="30"/>
      <c r="BE11" s="35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5"/>
      <c r="BS12" s="23" t="s">
        <v>10</v>
      </c>
    </row>
    <row r="13" spans="2:71" ht="14.45" customHeight="1">
      <c r="B13" s="27"/>
      <c r="C13" s="28"/>
      <c r="D13" s="36" t="s">
        <v>38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34</v>
      </c>
      <c r="AL13" s="28"/>
      <c r="AM13" s="28"/>
      <c r="AN13" s="39" t="s">
        <v>39</v>
      </c>
      <c r="AO13" s="28"/>
      <c r="AP13" s="28"/>
      <c r="AQ13" s="30"/>
      <c r="BE13" s="355"/>
      <c r="BS13" s="23" t="s">
        <v>10</v>
      </c>
    </row>
    <row r="14" spans="2:71" ht="13.5">
      <c r="B14" s="27"/>
      <c r="C14" s="28"/>
      <c r="D14" s="28"/>
      <c r="E14" s="359" t="s">
        <v>39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" t="s">
        <v>37</v>
      </c>
      <c r="AL14" s="28"/>
      <c r="AM14" s="28"/>
      <c r="AN14" s="39" t="s">
        <v>39</v>
      </c>
      <c r="AO14" s="28"/>
      <c r="AP14" s="28"/>
      <c r="AQ14" s="30"/>
      <c r="BE14" s="355"/>
      <c r="BS14" s="23" t="s">
        <v>10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5"/>
      <c r="BS15" s="23" t="s">
        <v>6</v>
      </c>
    </row>
    <row r="16" spans="2:71" ht="14.45" customHeight="1">
      <c r="B16" s="27"/>
      <c r="C16" s="28"/>
      <c r="D16" s="36" t="s">
        <v>40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34</v>
      </c>
      <c r="AL16" s="28"/>
      <c r="AM16" s="28"/>
      <c r="AN16" s="34" t="s">
        <v>41</v>
      </c>
      <c r="AO16" s="28"/>
      <c r="AP16" s="28"/>
      <c r="AQ16" s="30"/>
      <c r="BE16" s="355"/>
      <c r="BS16" s="23" t="s">
        <v>6</v>
      </c>
    </row>
    <row r="17" spans="2:71" ht="18.4" customHeight="1">
      <c r="B17" s="27"/>
      <c r="C17" s="28"/>
      <c r="D17" s="28"/>
      <c r="E17" s="34" t="s">
        <v>42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37</v>
      </c>
      <c r="AL17" s="28"/>
      <c r="AM17" s="28"/>
      <c r="AN17" s="34" t="s">
        <v>43</v>
      </c>
      <c r="AO17" s="28"/>
      <c r="AP17" s="28"/>
      <c r="AQ17" s="30"/>
      <c r="BE17" s="355"/>
      <c r="BS17" s="23" t="s">
        <v>44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5"/>
      <c r="BS18" s="23" t="s">
        <v>10</v>
      </c>
    </row>
    <row r="19" spans="2:71" ht="14.45" customHeight="1">
      <c r="B19" s="27"/>
      <c r="C19" s="28"/>
      <c r="D19" s="36" t="s">
        <v>45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5"/>
      <c r="BS19" s="23" t="s">
        <v>10</v>
      </c>
    </row>
    <row r="20" spans="2:71" ht="22.5" customHeight="1">
      <c r="B20" s="27"/>
      <c r="C20" s="28"/>
      <c r="D20" s="28"/>
      <c r="E20" s="361" t="s">
        <v>46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8"/>
      <c r="AP20" s="28"/>
      <c r="AQ20" s="30"/>
      <c r="BE20" s="355"/>
      <c r="BS20" s="23" t="s">
        <v>44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5"/>
    </row>
    <row r="22" spans="2:57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55"/>
    </row>
    <row r="23" spans="2:57" s="1" customFormat="1" ht="25.9" customHeight="1">
      <c r="B23" s="41"/>
      <c r="C23" s="42"/>
      <c r="D23" s="43" t="s">
        <v>47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2">
        <f>ROUND(AG51,0)</f>
        <v>0</v>
      </c>
      <c r="AL23" s="363"/>
      <c r="AM23" s="363"/>
      <c r="AN23" s="363"/>
      <c r="AO23" s="363"/>
      <c r="AP23" s="42"/>
      <c r="AQ23" s="45"/>
      <c r="BE23" s="35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4" t="s">
        <v>48</v>
      </c>
      <c r="M25" s="364"/>
      <c r="N25" s="364"/>
      <c r="O25" s="364"/>
      <c r="P25" s="42"/>
      <c r="Q25" s="42"/>
      <c r="R25" s="42"/>
      <c r="S25" s="42"/>
      <c r="T25" s="42"/>
      <c r="U25" s="42"/>
      <c r="V25" s="42"/>
      <c r="W25" s="364" t="s">
        <v>49</v>
      </c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  <c r="AI25" s="42"/>
      <c r="AJ25" s="42"/>
      <c r="AK25" s="364" t="s">
        <v>50</v>
      </c>
      <c r="AL25" s="364"/>
      <c r="AM25" s="364"/>
      <c r="AN25" s="364"/>
      <c r="AO25" s="364"/>
      <c r="AP25" s="42"/>
      <c r="AQ25" s="45"/>
      <c r="BE25" s="355"/>
    </row>
    <row r="26" spans="2:57" s="2" customFormat="1" ht="14.45" customHeight="1">
      <c r="B26" s="47"/>
      <c r="C26" s="48"/>
      <c r="D26" s="49" t="s">
        <v>51</v>
      </c>
      <c r="E26" s="48"/>
      <c r="F26" s="49" t="s">
        <v>52</v>
      </c>
      <c r="G26" s="48"/>
      <c r="H26" s="48"/>
      <c r="I26" s="48"/>
      <c r="J26" s="48"/>
      <c r="K26" s="48"/>
      <c r="L26" s="365">
        <v>0.21</v>
      </c>
      <c r="M26" s="366"/>
      <c r="N26" s="366"/>
      <c r="O26" s="366"/>
      <c r="P26" s="48"/>
      <c r="Q26" s="48"/>
      <c r="R26" s="48"/>
      <c r="S26" s="48"/>
      <c r="T26" s="48"/>
      <c r="U26" s="48"/>
      <c r="V26" s="48"/>
      <c r="W26" s="367">
        <f>ROUND(AZ51,0)</f>
        <v>0</v>
      </c>
      <c r="X26" s="366"/>
      <c r="Y26" s="366"/>
      <c r="Z26" s="366"/>
      <c r="AA26" s="366"/>
      <c r="AB26" s="366"/>
      <c r="AC26" s="366"/>
      <c r="AD26" s="366"/>
      <c r="AE26" s="366"/>
      <c r="AF26" s="48"/>
      <c r="AG26" s="48"/>
      <c r="AH26" s="48"/>
      <c r="AI26" s="48"/>
      <c r="AJ26" s="48"/>
      <c r="AK26" s="367">
        <f>ROUND(AV51,0)</f>
        <v>0</v>
      </c>
      <c r="AL26" s="366"/>
      <c r="AM26" s="366"/>
      <c r="AN26" s="366"/>
      <c r="AO26" s="366"/>
      <c r="AP26" s="48"/>
      <c r="AQ26" s="50"/>
      <c r="BE26" s="355"/>
    </row>
    <row r="27" spans="2:57" s="2" customFormat="1" ht="14.45" customHeight="1">
      <c r="B27" s="47"/>
      <c r="C27" s="48"/>
      <c r="D27" s="48"/>
      <c r="E27" s="48"/>
      <c r="F27" s="49" t="s">
        <v>53</v>
      </c>
      <c r="G27" s="48"/>
      <c r="H27" s="48"/>
      <c r="I27" s="48"/>
      <c r="J27" s="48"/>
      <c r="K27" s="48"/>
      <c r="L27" s="365">
        <v>0.15</v>
      </c>
      <c r="M27" s="366"/>
      <c r="N27" s="366"/>
      <c r="O27" s="366"/>
      <c r="P27" s="48"/>
      <c r="Q27" s="48"/>
      <c r="R27" s="48"/>
      <c r="S27" s="48"/>
      <c r="T27" s="48"/>
      <c r="U27" s="48"/>
      <c r="V27" s="48"/>
      <c r="W27" s="367">
        <f>ROUND(BA51,0)</f>
        <v>0</v>
      </c>
      <c r="X27" s="366"/>
      <c r="Y27" s="366"/>
      <c r="Z27" s="366"/>
      <c r="AA27" s="366"/>
      <c r="AB27" s="366"/>
      <c r="AC27" s="366"/>
      <c r="AD27" s="366"/>
      <c r="AE27" s="366"/>
      <c r="AF27" s="48"/>
      <c r="AG27" s="48"/>
      <c r="AH27" s="48"/>
      <c r="AI27" s="48"/>
      <c r="AJ27" s="48"/>
      <c r="AK27" s="367">
        <f>ROUND(AW51,0)</f>
        <v>0</v>
      </c>
      <c r="AL27" s="366"/>
      <c r="AM27" s="366"/>
      <c r="AN27" s="366"/>
      <c r="AO27" s="366"/>
      <c r="AP27" s="48"/>
      <c r="AQ27" s="50"/>
      <c r="BE27" s="355"/>
    </row>
    <row r="28" spans="2:57" s="2" customFormat="1" ht="14.45" customHeight="1" hidden="1">
      <c r="B28" s="47"/>
      <c r="C28" s="48"/>
      <c r="D28" s="48"/>
      <c r="E28" s="48"/>
      <c r="F28" s="49" t="s">
        <v>54</v>
      </c>
      <c r="G28" s="48"/>
      <c r="H28" s="48"/>
      <c r="I28" s="48"/>
      <c r="J28" s="48"/>
      <c r="K28" s="48"/>
      <c r="L28" s="365">
        <v>0.21</v>
      </c>
      <c r="M28" s="366"/>
      <c r="N28" s="366"/>
      <c r="O28" s="366"/>
      <c r="P28" s="48"/>
      <c r="Q28" s="48"/>
      <c r="R28" s="48"/>
      <c r="S28" s="48"/>
      <c r="T28" s="48"/>
      <c r="U28" s="48"/>
      <c r="V28" s="48"/>
      <c r="W28" s="367">
        <f>ROUND(BB51,0)</f>
        <v>0</v>
      </c>
      <c r="X28" s="366"/>
      <c r="Y28" s="366"/>
      <c r="Z28" s="366"/>
      <c r="AA28" s="366"/>
      <c r="AB28" s="366"/>
      <c r="AC28" s="366"/>
      <c r="AD28" s="366"/>
      <c r="AE28" s="366"/>
      <c r="AF28" s="48"/>
      <c r="AG28" s="48"/>
      <c r="AH28" s="48"/>
      <c r="AI28" s="48"/>
      <c r="AJ28" s="48"/>
      <c r="AK28" s="367">
        <v>0</v>
      </c>
      <c r="AL28" s="366"/>
      <c r="AM28" s="366"/>
      <c r="AN28" s="366"/>
      <c r="AO28" s="366"/>
      <c r="AP28" s="48"/>
      <c r="AQ28" s="50"/>
      <c r="BE28" s="355"/>
    </row>
    <row r="29" spans="2:57" s="2" customFormat="1" ht="14.45" customHeight="1" hidden="1">
      <c r="B29" s="47"/>
      <c r="C29" s="48"/>
      <c r="D29" s="48"/>
      <c r="E29" s="48"/>
      <c r="F29" s="49" t="s">
        <v>55</v>
      </c>
      <c r="G29" s="48"/>
      <c r="H29" s="48"/>
      <c r="I29" s="48"/>
      <c r="J29" s="48"/>
      <c r="K29" s="48"/>
      <c r="L29" s="365">
        <v>0.15</v>
      </c>
      <c r="M29" s="366"/>
      <c r="N29" s="366"/>
      <c r="O29" s="366"/>
      <c r="P29" s="48"/>
      <c r="Q29" s="48"/>
      <c r="R29" s="48"/>
      <c r="S29" s="48"/>
      <c r="T29" s="48"/>
      <c r="U29" s="48"/>
      <c r="V29" s="48"/>
      <c r="W29" s="367">
        <f>ROUND(BC51,0)</f>
        <v>0</v>
      </c>
      <c r="X29" s="366"/>
      <c r="Y29" s="366"/>
      <c r="Z29" s="366"/>
      <c r="AA29" s="366"/>
      <c r="AB29" s="366"/>
      <c r="AC29" s="366"/>
      <c r="AD29" s="366"/>
      <c r="AE29" s="366"/>
      <c r="AF29" s="48"/>
      <c r="AG29" s="48"/>
      <c r="AH29" s="48"/>
      <c r="AI29" s="48"/>
      <c r="AJ29" s="48"/>
      <c r="AK29" s="367">
        <v>0</v>
      </c>
      <c r="AL29" s="366"/>
      <c r="AM29" s="366"/>
      <c r="AN29" s="366"/>
      <c r="AO29" s="366"/>
      <c r="AP29" s="48"/>
      <c r="AQ29" s="50"/>
      <c r="BE29" s="355"/>
    </row>
    <row r="30" spans="2:57" s="2" customFormat="1" ht="14.45" customHeight="1" hidden="1">
      <c r="B30" s="47"/>
      <c r="C30" s="48"/>
      <c r="D30" s="48"/>
      <c r="E30" s="48"/>
      <c r="F30" s="49" t="s">
        <v>56</v>
      </c>
      <c r="G30" s="48"/>
      <c r="H30" s="48"/>
      <c r="I30" s="48"/>
      <c r="J30" s="48"/>
      <c r="K30" s="48"/>
      <c r="L30" s="365">
        <v>0</v>
      </c>
      <c r="M30" s="366"/>
      <c r="N30" s="366"/>
      <c r="O30" s="366"/>
      <c r="P30" s="48"/>
      <c r="Q30" s="48"/>
      <c r="R30" s="48"/>
      <c r="S30" s="48"/>
      <c r="T30" s="48"/>
      <c r="U30" s="48"/>
      <c r="V30" s="48"/>
      <c r="W30" s="367">
        <f>ROUND(BD51,0)</f>
        <v>0</v>
      </c>
      <c r="X30" s="366"/>
      <c r="Y30" s="366"/>
      <c r="Z30" s="366"/>
      <c r="AA30" s="366"/>
      <c r="AB30" s="366"/>
      <c r="AC30" s="366"/>
      <c r="AD30" s="366"/>
      <c r="AE30" s="366"/>
      <c r="AF30" s="48"/>
      <c r="AG30" s="48"/>
      <c r="AH30" s="48"/>
      <c r="AI30" s="48"/>
      <c r="AJ30" s="48"/>
      <c r="AK30" s="367">
        <v>0</v>
      </c>
      <c r="AL30" s="366"/>
      <c r="AM30" s="366"/>
      <c r="AN30" s="366"/>
      <c r="AO30" s="366"/>
      <c r="AP30" s="48"/>
      <c r="AQ30" s="50"/>
      <c r="BE30" s="35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5"/>
    </row>
    <row r="32" spans="2:57" s="1" customFormat="1" ht="25.9" customHeight="1">
      <c r="B32" s="41"/>
      <c r="C32" s="51"/>
      <c r="D32" s="52" t="s">
        <v>57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58</v>
      </c>
      <c r="U32" s="53"/>
      <c r="V32" s="53"/>
      <c r="W32" s="53"/>
      <c r="X32" s="368" t="s">
        <v>59</v>
      </c>
      <c r="Y32" s="369"/>
      <c r="Z32" s="369"/>
      <c r="AA32" s="369"/>
      <c r="AB32" s="369"/>
      <c r="AC32" s="53"/>
      <c r="AD32" s="53"/>
      <c r="AE32" s="53"/>
      <c r="AF32" s="53"/>
      <c r="AG32" s="53"/>
      <c r="AH32" s="53"/>
      <c r="AI32" s="53"/>
      <c r="AJ32" s="53"/>
      <c r="AK32" s="370">
        <f>SUM(AK23:AK30)</f>
        <v>0</v>
      </c>
      <c r="AL32" s="369"/>
      <c r="AM32" s="369"/>
      <c r="AN32" s="369"/>
      <c r="AO32" s="371"/>
      <c r="AP32" s="51"/>
      <c r="AQ32" s="55"/>
      <c r="BE32" s="35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60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16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O16036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19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PD - MŠ a ZŠ Barrandov I, objekt Chaplinovo nám. 615/1, Praha 5 - Hlubočepy - sociální zázemí pro sportovní areál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Chaplinovo náměstí, Praha 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74" t="str">
        <f>IF(AN8="","",AN8)</f>
        <v>12.12.2016</v>
      </c>
      <c r="AN44" s="374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33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MČ Praha 5, Náměstí 14 října 4, Praha 5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75" t="str">
        <f>IF(E17="","",E17)</f>
        <v>Ing. Ivan Šír, Projektování dopravních staveb CZ</v>
      </c>
      <c r="AN46" s="375"/>
      <c r="AO46" s="375"/>
      <c r="AP46" s="375"/>
      <c r="AQ46" s="63"/>
      <c r="AR46" s="61"/>
      <c r="AS46" s="376" t="s">
        <v>61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2" t="s">
        <v>62</v>
      </c>
      <c r="D49" s="383"/>
      <c r="E49" s="383"/>
      <c r="F49" s="383"/>
      <c r="G49" s="383"/>
      <c r="H49" s="79"/>
      <c r="I49" s="384" t="s">
        <v>63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64</v>
      </c>
      <c r="AH49" s="383"/>
      <c r="AI49" s="383"/>
      <c r="AJ49" s="383"/>
      <c r="AK49" s="383"/>
      <c r="AL49" s="383"/>
      <c r="AM49" s="383"/>
      <c r="AN49" s="384" t="s">
        <v>65</v>
      </c>
      <c r="AO49" s="383"/>
      <c r="AP49" s="383"/>
      <c r="AQ49" s="80" t="s">
        <v>66</v>
      </c>
      <c r="AR49" s="61"/>
      <c r="AS49" s="81" t="s">
        <v>67</v>
      </c>
      <c r="AT49" s="82" t="s">
        <v>68</v>
      </c>
      <c r="AU49" s="82" t="s">
        <v>69</v>
      </c>
      <c r="AV49" s="82" t="s">
        <v>70</v>
      </c>
      <c r="AW49" s="82" t="s">
        <v>71</v>
      </c>
      <c r="AX49" s="82" t="s">
        <v>72</v>
      </c>
      <c r="AY49" s="82" t="s">
        <v>73</v>
      </c>
      <c r="AZ49" s="82" t="s">
        <v>74</v>
      </c>
      <c r="BA49" s="82" t="s">
        <v>75</v>
      </c>
      <c r="BB49" s="82" t="s">
        <v>76</v>
      </c>
      <c r="BC49" s="82" t="s">
        <v>77</v>
      </c>
      <c r="BD49" s="83" t="s">
        <v>78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9">
        <f>ROUND(SUM(AG52:AG62),0)</f>
        <v>0</v>
      </c>
      <c r="AH51" s="389"/>
      <c r="AI51" s="389"/>
      <c r="AJ51" s="389"/>
      <c r="AK51" s="389"/>
      <c r="AL51" s="389"/>
      <c r="AM51" s="389"/>
      <c r="AN51" s="390">
        <f aca="true" t="shared" si="0" ref="AN51:AN62">SUM(AG51,AT51)</f>
        <v>0</v>
      </c>
      <c r="AO51" s="390"/>
      <c r="AP51" s="390"/>
      <c r="AQ51" s="89" t="s">
        <v>35</v>
      </c>
      <c r="AR51" s="71"/>
      <c r="AS51" s="90">
        <f>ROUND(SUM(AS52:AS62),0)</f>
        <v>0</v>
      </c>
      <c r="AT51" s="91">
        <f aca="true" t="shared" si="1" ref="AT51:AT62">ROUND(SUM(AV51:AW51),0)</f>
        <v>0</v>
      </c>
      <c r="AU51" s="92">
        <f>ROUND(SUM(AU52:AU62),5)</f>
        <v>0</v>
      </c>
      <c r="AV51" s="91">
        <f>ROUND(AZ51*L26,0)</f>
        <v>0</v>
      </c>
      <c r="AW51" s="91">
        <f>ROUND(BA51*L27,0)</f>
        <v>0</v>
      </c>
      <c r="AX51" s="91">
        <f>ROUND(BB51*L26,0)</f>
        <v>0</v>
      </c>
      <c r="AY51" s="91">
        <f>ROUND(BC51*L27,0)</f>
        <v>0</v>
      </c>
      <c r="AZ51" s="91">
        <f>ROUND(SUM(AZ52:AZ62),0)</f>
        <v>0</v>
      </c>
      <c r="BA51" s="91">
        <f>ROUND(SUM(BA52:BA62),0)</f>
        <v>0</v>
      </c>
      <c r="BB51" s="91">
        <f>ROUND(SUM(BB52:BB62),0)</f>
        <v>0</v>
      </c>
      <c r="BC51" s="91">
        <f>ROUND(SUM(BC52:BC62),0)</f>
        <v>0</v>
      </c>
      <c r="BD51" s="93">
        <f>ROUND(SUM(BD52:BD62),0)</f>
        <v>0</v>
      </c>
      <c r="BS51" s="94" t="s">
        <v>80</v>
      </c>
      <c r="BT51" s="94" t="s">
        <v>81</v>
      </c>
      <c r="BU51" s="95" t="s">
        <v>82</v>
      </c>
      <c r="BV51" s="94" t="s">
        <v>83</v>
      </c>
      <c r="BW51" s="94" t="s">
        <v>7</v>
      </c>
      <c r="BX51" s="94" t="s">
        <v>84</v>
      </c>
      <c r="CL51" s="94" t="s">
        <v>22</v>
      </c>
    </row>
    <row r="52" spans="1:91" s="5" customFormat="1" ht="22.5" customHeight="1">
      <c r="A52" s="96" t="s">
        <v>85</v>
      </c>
      <c r="B52" s="97"/>
      <c r="C52" s="98"/>
      <c r="D52" s="388" t="s">
        <v>10</v>
      </c>
      <c r="E52" s="388"/>
      <c r="F52" s="388"/>
      <c r="G52" s="388"/>
      <c r="H52" s="388"/>
      <c r="I52" s="99"/>
      <c r="J52" s="388" t="s">
        <v>86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'1 - AR a ST část'!J27</f>
        <v>0</v>
      </c>
      <c r="AH52" s="387"/>
      <c r="AI52" s="387"/>
      <c r="AJ52" s="387"/>
      <c r="AK52" s="387"/>
      <c r="AL52" s="387"/>
      <c r="AM52" s="387"/>
      <c r="AN52" s="386">
        <f t="shared" si="0"/>
        <v>0</v>
      </c>
      <c r="AO52" s="387"/>
      <c r="AP52" s="387"/>
      <c r="AQ52" s="100" t="s">
        <v>87</v>
      </c>
      <c r="AR52" s="101"/>
      <c r="AS52" s="102">
        <v>0</v>
      </c>
      <c r="AT52" s="103">
        <f t="shared" si="1"/>
        <v>0</v>
      </c>
      <c r="AU52" s="104">
        <f>'1 - AR a ST část'!P97</f>
        <v>0</v>
      </c>
      <c r="AV52" s="103">
        <f>'1 - AR a ST část'!J30</f>
        <v>0</v>
      </c>
      <c r="AW52" s="103">
        <f>'1 - AR a ST část'!J31</f>
        <v>0</v>
      </c>
      <c r="AX52" s="103">
        <f>'1 - AR a ST část'!J32</f>
        <v>0</v>
      </c>
      <c r="AY52" s="103">
        <f>'1 - AR a ST část'!J33</f>
        <v>0</v>
      </c>
      <c r="AZ52" s="103">
        <f>'1 - AR a ST část'!F30</f>
        <v>0</v>
      </c>
      <c r="BA52" s="103">
        <f>'1 - AR a ST část'!F31</f>
        <v>0</v>
      </c>
      <c r="BB52" s="103">
        <f>'1 - AR a ST část'!F32</f>
        <v>0</v>
      </c>
      <c r="BC52" s="103">
        <f>'1 - AR a ST část'!F33</f>
        <v>0</v>
      </c>
      <c r="BD52" s="105">
        <f>'1 - AR a ST část'!F34</f>
        <v>0</v>
      </c>
      <c r="BT52" s="106" t="s">
        <v>10</v>
      </c>
      <c r="BV52" s="106" t="s">
        <v>83</v>
      </c>
      <c r="BW52" s="106" t="s">
        <v>88</v>
      </c>
      <c r="BX52" s="106" t="s">
        <v>7</v>
      </c>
      <c r="CL52" s="106" t="s">
        <v>35</v>
      </c>
      <c r="CM52" s="106" t="s">
        <v>89</v>
      </c>
    </row>
    <row r="53" spans="1:91" s="5" customFormat="1" ht="22.5" customHeight="1">
      <c r="A53" s="96" t="s">
        <v>85</v>
      </c>
      <c r="B53" s="97"/>
      <c r="C53" s="98"/>
      <c r="D53" s="388" t="s">
        <v>89</v>
      </c>
      <c r="E53" s="388"/>
      <c r="F53" s="388"/>
      <c r="G53" s="388"/>
      <c r="H53" s="388"/>
      <c r="I53" s="99"/>
      <c r="J53" s="388" t="s">
        <v>90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'2 - Vnitřní vodovod'!J27</f>
        <v>0</v>
      </c>
      <c r="AH53" s="387"/>
      <c r="AI53" s="387"/>
      <c r="AJ53" s="387"/>
      <c r="AK53" s="387"/>
      <c r="AL53" s="387"/>
      <c r="AM53" s="387"/>
      <c r="AN53" s="386">
        <f t="shared" si="0"/>
        <v>0</v>
      </c>
      <c r="AO53" s="387"/>
      <c r="AP53" s="387"/>
      <c r="AQ53" s="100" t="s">
        <v>87</v>
      </c>
      <c r="AR53" s="101"/>
      <c r="AS53" s="102">
        <v>0</v>
      </c>
      <c r="AT53" s="103">
        <f t="shared" si="1"/>
        <v>0</v>
      </c>
      <c r="AU53" s="104">
        <f>'2 - Vnitřní vodovod'!P84</f>
        <v>0</v>
      </c>
      <c r="AV53" s="103">
        <f>'2 - Vnitřní vodovod'!J30</f>
        <v>0</v>
      </c>
      <c r="AW53" s="103">
        <f>'2 - Vnitřní vodovod'!J31</f>
        <v>0</v>
      </c>
      <c r="AX53" s="103">
        <f>'2 - Vnitřní vodovod'!J32</f>
        <v>0</v>
      </c>
      <c r="AY53" s="103">
        <f>'2 - Vnitřní vodovod'!J33</f>
        <v>0</v>
      </c>
      <c r="AZ53" s="103">
        <f>'2 - Vnitřní vodovod'!F30</f>
        <v>0</v>
      </c>
      <c r="BA53" s="103">
        <f>'2 - Vnitřní vodovod'!F31</f>
        <v>0</v>
      </c>
      <c r="BB53" s="103">
        <f>'2 - Vnitřní vodovod'!F32</f>
        <v>0</v>
      </c>
      <c r="BC53" s="103">
        <f>'2 - Vnitřní vodovod'!F33</f>
        <v>0</v>
      </c>
      <c r="BD53" s="105">
        <f>'2 - Vnitřní vodovod'!F34</f>
        <v>0</v>
      </c>
      <c r="BT53" s="106" t="s">
        <v>10</v>
      </c>
      <c r="BV53" s="106" t="s">
        <v>83</v>
      </c>
      <c r="BW53" s="106" t="s">
        <v>91</v>
      </c>
      <c r="BX53" s="106" t="s">
        <v>7</v>
      </c>
      <c r="CL53" s="106" t="s">
        <v>35</v>
      </c>
      <c r="CM53" s="106" t="s">
        <v>89</v>
      </c>
    </row>
    <row r="54" spans="1:91" s="5" customFormat="1" ht="22.5" customHeight="1">
      <c r="A54" s="96" t="s">
        <v>85</v>
      </c>
      <c r="B54" s="97"/>
      <c r="C54" s="98"/>
      <c r="D54" s="388" t="s">
        <v>92</v>
      </c>
      <c r="E54" s="388"/>
      <c r="F54" s="388"/>
      <c r="G54" s="388"/>
      <c r="H54" s="388"/>
      <c r="I54" s="99"/>
      <c r="J54" s="388" t="s">
        <v>93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6">
        <f>'3 - VZT'!J27</f>
        <v>0</v>
      </c>
      <c r="AH54" s="387"/>
      <c r="AI54" s="387"/>
      <c r="AJ54" s="387"/>
      <c r="AK54" s="387"/>
      <c r="AL54" s="387"/>
      <c r="AM54" s="387"/>
      <c r="AN54" s="386">
        <f t="shared" si="0"/>
        <v>0</v>
      </c>
      <c r="AO54" s="387"/>
      <c r="AP54" s="387"/>
      <c r="AQ54" s="100" t="s">
        <v>87</v>
      </c>
      <c r="AR54" s="101"/>
      <c r="AS54" s="102">
        <v>0</v>
      </c>
      <c r="AT54" s="103">
        <f t="shared" si="1"/>
        <v>0</v>
      </c>
      <c r="AU54" s="104">
        <f>'3 - VZT'!P78</f>
        <v>0</v>
      </c>
      <c r="AV54" s="103">
        <f>'3 - VZT'!J30</f>
        <v>0</v>
      </c>
      <c r="AW54" s="103">
        <f>'3 - VZT'!J31</f>
        <v>0</v>
      </c>
      <c r="AX54" s="103">
        <f>'3 - VZT'!J32</f>
        <v>0</v>
      </c>
      <c r="AY54" s="103">
        <f>'3 - VZT'!J33</f>
        <v>0</v>
      </c>
      <c r="AZ54" s="103">
        <f>'3 - VZT'!F30</f>
        <v>0</v>
      </c>
      <c r="BA54" s="103">
        <f>'3 - VZT'!F31</f>
        <v>0</v>
      </c>
      <c r="BB54" s="103">
        <f>'3 - VZT'!F32</f>
        <v>0</v>
      </c>
      <c r="BC54" s="103">
        <f>'3 - VZT'!F33</f>
        <v>0</v>
      </c>
      <c r="BD54" s="105">
        <f>'3 - VZT'!F34</f>
        <v>0</v>
      </c>
      <c r="BT54" s="106" t="s">
        <v>10</v>
      </c>
      <c r="BV54" s="106" t="s">
        <v>83</v>
      </c>
      <c r="BW54" s="106" t="s">
        <v>94</v>
      </c>
      <c r="BX54" s="106" t="s">
        <v>7</v>
      </c>
      <c r="CL54" s="106" t="s">
        <v>35</v>
      </c>
      <c r="CM54" s="106" t="s">
        <v>89</v>
      </c>
    </row>
    <row r="55" spans="1:91" s="5" customFormat="1" ht="22.5" customHeight="1">
      <c r="A55" s="96" t="s">
        <v>85</v>
      </c>
      <c r="B55" s="97"/>
      <c r="C55" s="98"/>
      <c r="D55" s="388" t="s">
        <v>95</v>
      </c>
      <c r="E55" s="388"/>
      <c r="F55" s="388"/>
      <c r="G55" s="388"/>
      <c r="H55" s="388"/>
      <c r="I55" s="99"/>
      <c r="J55" s="388" t="s">
        <v>96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6">
        <f>'4 - ÚT'!J27</f>
        <v>0</v>
      </c>
      <c r="AH55" s="387"/>
      <c r="AI55" s="387"/>
      <c r="AJ55" s="387"/>
      <c r="AK55" s="387"/>
      <c r="AL55" s="387"/>
      <c r="AM55" s="387"/>
      <c r="AN55" s="386">
        <f t="shared" si="0"/>
        <v>0</v>
      </c>
      <c r="AO55" s="387"/>
      <c r="AP55" s="387"/>
      <c r="AQ55" s="100" t="s">
        <v>87</v>
      </c>
      <c r="AR55" s="101"/>
      <c r="AS55" s="102">
        <v>0</v>
      </c>
      <c r="AT55" s="103">
        <f t="shared" si="1"/>
        <v>0</v>
      </c>
      <c r="AU55" s="104">
        <f>'4 - ÚT'!P84</f>
        <v>0</v>
      </c>
      <c r="AV55" s="103">
        <f>'4 - ÚT'!J30</f>
        <v>0</v>
      </c>
      <c r="AW55" s="103">
        <f>'4 - ÚT'!J31</f>
        <v>0</v>
      </c>
      <c r="AX55" s="103">
        <f>'4 - ÚT'!J32</f>
        <v>0</v>
      </c>
      <c r="AY55" s="103">
        <f>'4 - ÚT'!J33</f>
        <v>0</v>
      </c>
      <c r="AZ55" s="103">
        <f>'4 - ÚT'!F30</f>
        <v>0</v>
      </c>
      <c r="BA55" s="103">
        <f>'4 - ÚT'!F31</f>
        <v>0</v>
      </c>
      <c r="BB55" s="103">
        <f>'4 - ÚT'!F32</f>
        <v>0</v>
      </c>
      <c r="BC55" s="103">
        <f>'4 - ÚT'!F33</f>
        <v>0</v>
      </c>
      <c r="BD55" s="105">
        <f>'4 - ÚT'!F34</f>
        <v>0</v>
      </c>
      <c r="BT55" s="106" t="s">
        <v>10</v>
      </c>
      <c r="BV55" s="106" t="s">
        <v>83</v>
      </c>
      <c r="BW55" s="106" t="s">
        <v>97</v>
      </c>
      <c r="BX55" s="106" t="s">
        <v>7</v>
      </c>
      <c r="CL55" s="106" t="s">
        <v>35</v>
      </c>
      <c r="CM55" s="106" t="s">
        <v>89</v>
      </c>
    </row>
    <row r="56" spans="1:91" s="5" customFormat="1" ht="22.5" customHeight="1">
      <c r="A56" s="96" t="s">
        <v>85</v>
      </c>
      <c r="B56" s="97"/>
      <c r="C56" s="98"/>
      <c r="D56" s="388" t="s">
        <v>98</v>
      </c>
      <c r="E56" s="388"/>
      <c r="F56" s="388"/>
      <c r="G56" s="388"/>
      <c r="H56" s="388"/>
      <c r="I56" s="99"/>
      <c r="J56" s="388" t="s">
        <v>99</v>
      </c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6">
        <f>'5 - Vnitřní kanalizace'!J27</f>
        <v>0</v>
      </c>
      <c r="AH56" s="387"/>
      <c r="AI56" s="387"/>
      <c r="AJ56" s="387"/>
      <c r="AK56" s="387"/>
      <c r="AL56" s="387"/>
      <c r="AM56" s="387"/>
      <c r="AN56" s="386">
        <f t="shared" si="0"/>
        <v>0</v>
      </c>
      <c r="AO56" s="387"/>
      <c r="AP56" s="387"/>
      <c r="AQ56" s="100" t="s">
        <v>87</v>
      </c>
      <c r="AR56" s="101"/>
      <c r="AS56" s="102">
        <v>0</v>
      </c>
      <c r="AT56" s="103">
        <f t="shared" si="1"/>
        <v>0</v>
      </c>
      <c r="AU56" s="104">
        <f>'5 - Vnitřní kanalizace'!P83</f>
        <v>0</v>
      </c>
      <c r="AV56" s="103">
        <f>'5 - Vnitřní kanalizace'!J30</f>
        <v>0</v>
      </c>
      <c r="AW56" s="103">
        <f>'5 - Vnitřní kanalizace'!J31</f>
        <v>0</v>
      </c>
      <c r="AX56" s="103">
        <f>'5 - Vnitřní kanalizace'!J32</f>
        <v>0</v>
      </c>
      <c r="AY56" s="103">
        <f>'5 - Vnitřní kanalizace'!J33</f>
        <v>0</v>
      </c>
      <c r="AZ56" s="103">
        <f>'5 - Vnitřní kanalizace'!F30</f>
        <v>0</v>
      </c>
      <c r="BA56" s="103">
        <f>'5 - Vnitřní kanalizace'!F31</f>
        <v>0</v>
      </c>
      <c r="BB56" s="103">
        <f>'5 - Vnitřní kanalizace'!F32</f>
        <v>0</v>
      </c>
      <c r="BC56" s="103">
        <f>'5 - Vnitřní kanalizace'!F33</f>
        <v>0</v>
      </c>
      <c r="BD56" s="105">
        <f>'5 - Vnitřní kanalizace'!F34</f>
        <v>0</v>
      </c>
      <c r="BT56" s="106" t="s">
        <v>10</v>
      </c>
      <c r="BV56" s="106" t="s">
        <v>83</v>
      </c>
      <c r="BW56" s="106" t="s">
        <v>100</v>
      </c>
      <c r="BX56" s="106" t="s">
        <v>7</v>
      </c>
      <c r="CL56" s="106" t="s">
        <v>35</v>
      </c>
      <c r="CM56" s="106" t="s">
        <v>89</v>
      </c>
    </row>
    <row r="57" spans="1:91" s="5" customFormat="1" ht="22.5" customHeight="1">
      <c r="A57" s="96" t="s">
        <v>85</v>
      </c>
      <c r="B57" s="97"/>
      <c r="C57" s="98"/>
      <c r="D57" s="388" t="s">
        <v>101</v>
      </c>
      <c r="E57" s="388"/>
      <c r="F57" s="388"/>
      <c r="G57" s="388"/>
      <c r="H57" s="388"/>
      <c r="I57" s="99"/>
      <c r="J57" s="388" t="s">
        <v>102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6">
        <f>'6 - Venkovní kanalizace'!J27</f>
        <v>0</v>
      </c>
      <c r="AH57" s="387"/>
      <c r="AI57" s="387"/>
      <c r="AJ57" s="387"/>
      <c r="AK57" s="387"/>
      <c r="AL57" s="387"/>
      <c r="AM57" s="387"/>
      <c r="AN57" s="386">
        <f t="shared" si="0"/>
        <v>0</v>
      </c>
      <c r="AO57" s="387"/>
      <c r="AP57" s="387"/>
      <c r="AQ57" s="100" t="s">
        <v>87</v>
      </c>
      <c r="AR57" s="101"/>
      <c r="AS57" s="102">
        <v>0</v>
      </c>
      <c r="AT57" s="103">
        <f t="shared" si="1"/>
        <v>0</v>
      </c>
      <c r="AU57" s="104">
        <f>'6 - Venkovní kanalizace'!P86</f>
        <v>0</v>
      </c>
      <c r="AV57" s="103">
        <f>'6 - Venkovní kanalizace'!J30</f>
        <v>0</v>
      </c>
      <c r="AW57" s="103">
        <f>'6 - Venkovní kanalizace'!J31</f>
        <v>0</v>
      </c>
      <c r="AX57" s="103">
        <f>'6 - Venkovní kanalizace'!J32</f>
        <v>0</v>
      </c>
      <c r="AY57" s="103">
        <f>'6 - Venkovní kanalizace'!J33</f>
        <v>0</v>
      </c>
      <c r="AZ57" s="103">
        <f>'6 - Venkovní kanalizace'!F30</f>
        <v>0</v>
      </c>
      <c r="BA57" s="103">
        <f>'6 - Venkovní kanalizace'!F31</f>
        <v>0</v>
      </c>
      <c r="BB57" s="103">
        <f>'6 - Venkovní kanalizace'!F32</f>
        <v>0</v>
      </c>
      <c r="BC57" s="103">
        <f>'6 - Venkovní kanalizace'!F33</f>
        <v>0</v>
      </c>
      <c r="BD57" s="105">
        <f>'6 - Venkovní kanalizace'!F34</f>
        <v>0</v>
      </c>
      <c r="BT57" s="106" t="s">
        <v>10</v>
      </c>
      <c r="BV57" s="106" t="s">
        <v>83</v>
      </c>
      <c r="BW57" s="106" t="s">
        <v>103</v>
      </c>
      <c r="BX57" s="106" t="s">
        <v>7</v>
      </c>
      <c r="CL57" s="106" t="s">
        <v>35</v>
      </c>
      <c r="CM57" s="106" t="s">
        <v>89</v>
      </c>
    </row>
    <row r="58" spans="1:91" s="5" customFormat="1" ht="22.5" customHeight="1">
      <c r="A58" s="96" t="s">
        <v>85</v>
      </c>
      <c r="B58" s="97"/>
      <c r="C58" s="98"/>
      <c r="D58" s="388" t="s">
        <v>104</v>
      </c>
      <c r="E58" s="388"/>
      <c r="F58" s="388"/>
      <c r="G58" s="388"/>
      <c r="H58" s="388"/>
      <c r="I58" s="99"/>
      <c r="J58" s="388" t="s">
        <v>105</v>
      </c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6">
        <f>'7 - Venkovní úpravy'!J27</f>
        <v>0</v>
      </c>
      <c r="AH58" s="387"/>
      <c r="AI58" s="387"/>
      <c r="AJ58" s="387"/>
      <c r="AK58" s="387"/>
      <c r="AL58" s="387"/>
      <c r="AM58" s="387"/>
      <c r="AN58" s="386">
        <f t="shared" si="0"/>
        <v>0</v>
      </c>
      <c r="AO58" s="387"/>
      <c r="AP58" s="387"/>
      <c r="AQ58" s="100" t="s">
        <v>87</v>
      </c>
      <c r="AR58" s="101"/>
      <c r="AS58" s="102">
        <v>0</v>
      </c>
      <c r="AT58" s="103">
        <f t="shared" si="1"/>
        <v>0</v>
      </c>
      <c r="AU58" s="104">
        <f>'7 - Venkovní úpravy'!P85</f>
        <v>0</v>
      </c>
      <c r="AV58" s="103">
        <f>'7 - Venkovní úpravy'!J30</f>
        <v>0</v>
      </c>
      <c r="AW58" s="103">
        <f>'7 - Venkovní úpravy'!J31</f>
        <v>0</v>
      </c>
      <c r="AX58" s="103">
        <f>'7 - Venkovní úpravy'!J32</f>
        <v>0</v>
      </c>
      <c r="AY58" s="103">
        <f>'7 - Venkovní úpravy'!J33</f>
        <v>0</v>
      </c>
      <c r="AZ58" s="103">
        <f>'7 - Venkovní úpravy'!F30</f>
        <v>0</v>
      </c>
      <c r="BA58" s="103">
        <f>'7 - Venkovní úpravy'!F31</f>
        <v>0</v>
      </c>
      <c r="BB58" s="103">
        <f>'7 - Venkovní úpravy'!F32</f>
        <v>0</v>
      </c>
      <c r="BC58" s="103">
        <f>'7 - Venkovní úpravy'!F33</f>
        <v>0</v>
      </c>
      <c r="BD58" s="105">
        <f>'7 - Venkovní úpravy'!F34</f>
        <v>0</v>
      </c>
      <c r="BT58" s="106" t="s">
        <v>10</v>
      </c>
      <c r="BV58" s="106" t="s">
        <v>83</v>
      </c>
      <c r="BW58" s="106" t="s">
        <v>106</v>
      </c>
      <c r="BX58" s="106" t="s">
        <v>7</v>
      </c>
      <c r="CL58" s="106" t="s">
        <v>35</v>
      </c>
      <c r="CM58" s="106" t="s">
        <v>89</v>
      </c>
    </row>
    <row r="59" spans="1:91" s="5" customFormat="1" ht="22.5" customHeight="1">
      <c r="A59" s="96" t="s">
        <v>85</v>
      </c>
      <c r="B59" s="97"/>
      <c r="C59" s="98"/>
      <c r="D59" s="388" t="s">
        <v>107</v>
      </c>
      <c r="E59" s="388"/>
      <c r="F59" s="388"/>
      <c r="G59" s="388"/>
      <c r="H59" s="388"/>
      <c r="I59" s="99"/>
      <c r="J59" s="388" t="s">
        <v>108</v>
      </c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6">
        <f>'8 - Elektroinstalace'!J27</f>
        <v>0</v>
      </c>
      <c r="AH59" s="387"/>
      <c r="AI59" s="387"/>
      <c r="AJ59" s="387"/>
      <c r="AK59" s="387"/>
      <c r="AL59" s="387"/>
      <c r="AM59" s="387"/>
      <c r="AN59" s="386">
        <f t="shared" si="0"/>
        <v>0</v>
      </c>
      <c r="AO59" s="387"/>
      <c r="AP59" s="387"/>
      <c r="AQ59" s="100" t="s">
        <v>87</v>
      </c>
      <c r="AR59" s="101"/>
      <c r="AS59" s="102">
        <v>0</v>
      </c>
      <c r="AT59" s="103">
        <f t="shared" si="1"/>
        <v>0</v>
      </c>
      <c r="AU59" s="104">
        <f>'8 - Elektroinstalace'!P86</f>
        <v>0</v>
      </c>
      <c r="AV59" s="103">
        <f>'8 - Elektroinstalace'!J30</f>
        <v>0</v>
      </c>
      <c r="AW59" s="103">
        <f>'8 - Elektroinstalace'!J31</f>
        <v>0</v>
      </c>
      <c r="AX59" s="103">
        <f>'8 - Elektroinstalace'!J32</f>
        <v>0</v>
      </c>
      <c r="AY59" s="103">
        <f>'8 - Elektroinstalace'!J33</f>
        <v>0</v>
      </c>
      <c r="AZ59" s="103">
        <f>'8 - Elektroinstalace'!F30</f>
        <v>0</v>
      </c>
      <c r="BA59" s="103">
        <f>'8 - Elektroinstalace'!F31</f>
        <v>0</v>
      </c>
      <c r="BB59" s="103">
        <f>'8 - Elektroinstalace'!F32</f>
        <v>0</v>
      </c>
      <c r="BC59" s="103">
        <f>'8 - Elektroinstalace'!F33</f>
        <v>0</v>
      </c>
      <c r="BD59" s="105">
        <f>'8 - Elektroinstalace'!F34</f>
        <v>0</v>
      </c>
      <c r="BT59" s="106" t="s">
        <v>10</v>
      </c>
      <c r="BV59" s="106" t="s">
        <v>83</v>
      </c>
      <c r="BW59" s="106" t="s">
        <v>109</v>
      </c>
      <c r="BX59" s="106" t="s">
        <v>7</v>
      </c>
      <c r="CL59" s="106" t="s">
        <v>35</v>
      </c>
      <c r="CM59" s="106" t="s">
        <v>89</v>
      </c>
    </row>
    <row r="60" spans="1:91" s="5" customFormat="1" ht="22.5" customHeight="1">
      <c r="A60" s="96" t="s">
        <v>85</v>
      </c>
      <c r="B60" s="97"/>
      <c r="C60" s="98"/>
      <c r="D60" s="388" t="s">
        <v>110</v>
      </c>
      <c r="E60" s="388"/>
      <c r="F60" s="388"/>
      <c r="G60" s="388"/>
      <c r="H60" s="388"/>
      <c r="I60" s="99"/>
      <c r="J60" s="388" t="s">
        <v>111</v>
      </c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6">
        <f>'9 - Přeložka VO'!J27</f>
        <v>0</v>
      </c>
      <c r="AH60" s="387"/>
      <c r="AI60" s="387"/>
      <c r="AJ60" s="387"/>
      <c r="AK60" s="387"/>
      <c r="AL60" s="387"/>
      <c r="AM60" s="387"/>
      <c r="AN60" s="386">
        <f t="shared" si="0"/>
        <v>0</v>
      </c>
      <c r="AO60" s="387"/>
      <c r="AP60" s="387"/>
      <c r="AQ60" s="100" t="s">
        <v>87</v>
      </c>
      <c r="AR60" s="101"/>
      <c r="AS60" s="102">
        <v>0</v>
      </c>
      <c r="AT60" s="103">
        <f t="shared" si="1"/>
        <v>0</v>
      </c>
      <c r="AU60" s="104">
        <f>'9 - Přeložka VO'!P83</f>
        <v>0</v>
      </c>
      <c r="AV60" s="103">
        <f>'9 - Přeložka VO'!J30</f>
        <v>0</v>
      </c>
      <c r="AW60" s="103">
        <f>'9 - Přeložka VO'!J31</f>
        <v>0</v>
      </c>
      <c r="AX60" s="103">
        <f>'9 - Přeložka VO'!J32</f>
        <v>0</v>
      </c>
      <c r="AY60" s="103">
        <f>'9 - Přeložka VO'!J33</f>
        <v>0</v>
      </c>
      <c r="AZ60" s="103">
        <f>'9 - Přeložka VO'!F30</f>
        <v>0</v>
      </c>
      <c r="BA60" s="103">
        <f>'9 - Přeložka VO'!F31</f>
        <v>0</v>
      </c>
      <c r="BB60" s="103">
        <f>'9 - Přeložka VO'!F32</f>
        <v>0</v>
      </c>
      <c r="BC60" s="103">
        <f>'9 - Přeložka VO'!F33</f>
        <v>0</v>
      </c>
      <c r="BD60" s="105">
        <f>'9 - Přeložka VO'!F34</f>
        <v>0</v>
      </c>
      <c r="BT60" s="106" t="s">
        <v>10</v>
      </c>
      <c r="BV60" s="106" t="s">
        <v>83</v>
      </c>
      <c r="BW60" s="106" t="s">
        <v>112</v>
      </c>
      <c r="BX60" s="106" t="s">
        <v>7</v>
      </c>
      <c r="CL60" s="106" t="s">
        <v>35</v>
      </c>
      <c r="CM60" s="106" t="s">
        <v>89</v>
      </c>
    </row>
    <row r="61" spans="1:91" s="5" customFormat="1" ht="22.5" customHeight="1">
      <c r="A61" s="96" t="s">
        <v>85</v>
      </c>
      <c r="B61" s="97"/>
      <c r="C61" s="98"/>
      <c r="D61" s="388" t="s">
        <v>113</v>
      </c>
      <c r="E61" s="388"/>
      <c r="F61" s="388"/>
      <c r="G61" s="388"/>
      <c r="H61" s="388"/>
      <c r="I61" s="99"/>
      <c r="J61" s="388" t="s">
        <v>114</v>
      </c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6">
        <f>'91 - Elektronický zabezpe...'!J27</f>
        <v>0</v>
      </c>
      <c r="AH61" s="387"/>
      <c r="AI61" s="387"/>
      <c r="AJ61" s="387"/>
      <c r="AK61" s="387"/>
      <c r="AL61" s="387"/>
      <c r="AM61" s="387"/>
      <c r="AN61" s="386">
        <f t="shared" si="0"/>
        <v>0</v>
      </c>
      <c r="AO61" s="387"/>
      <c r="AP61" s="387"/>
      <c r="AQ61" s="100" t="s">
        <v>87</v>
      </c>
      <c r="AR61" s="101"/>
      <c r="AS61" s="102">
        <v>0</v>
      </c>
      <c r="AT61" s="103">
        <f t="shared" si="1"/>
        <v>0</v>
      </c>
      <c r="AU61" s="104">
        <f>'91 - Elektronický zabezpe...'!P78</f>
        <v>0</v>
      </c>
      <c r="AV61" s="103">
        <f>'91 - Elektronický zabezpe...'!J30</f>
        <v>0</v>
      </c>
      <c r="AW61" s="103">
        <f>'91 - Elektronický zabezpe...'!J31</f>
        <v>0</v>
      </c>
      <c r="AX61" s="103">
        <f>'91 - Elektronický zabezpe...'!J32</f>
        <v>0</v>
      </c>
      <c r="AY61" s="103">
        <f>'91 - Elektronický zabezpe...'!J33</f>
        <v>0</v>
      </c>
      <c r="AZ61" s="103">
        <f>'91 - Elektronický zabezpe...'!F30</f>
        <v>0</v>
      </c>
      <c r="BA61" s="103">
        <f>'91 - Elektronický zabezpe...'!F31</f>
        <v>0</v>
      </c>
      <c r="BB61" s="103">
        <f>'91 - Elektronický zabezpe...'!F32</f>
        <v>0</v>
      </c>
      <c r="BC61" s="103">
        <f>'91 - Elektronický zabezpe...'!F33</f>
        <v>0</v>
      </c>
      <c r="BD61" s="105">
        <f>'91 - Elektronický zabezpe...'!F34</f>
        <v>0</v>
      </c>
      <c r="BT61" s="106" t="s">
        <v>10</v>
      </c>
      <c r="BV61" s="106" t="s">
        <v>83</v>
      </c>
      <c r="BW61" s="106" t="s">
        <v>115</v>
      </c>
      <c r="BX61" s="106" t="s">
        <v>7</v>
      </c>
      <c r="CL61" s="106" t="s">
        <v>35</v>
      </c>
      <c r="CM61" s="106" t="s">
        <v>89</v>
      </c>
    </row>
    <row r="62" spans="1:91" s="5" customFormat="1" ht="22.5" customHeight="1">
      <c r="A62" s="96" t="s">
        <v>85</v>
      </c>
      <c r="B62" s="97"/>
      <c r="C62" s="98"/>
      <c r="D62" s="388" t="s">
        <v>116</v>
      </c>
      <c r="E62" s="388"/>
      <c r="F62" s="388"/>
      <c r="G62" s="388"/>
      <c r="H62" s="388"/>
      <c r="I62" s="99"/>
      <c r="J62" s="388" t="s">
        <v>117</v>
      </c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6">
        <f>'92 - Vedlejší náklady'!J27</f>
        <v>0</v>
      </c>
      <c r="AH62" s="387"/>
      <c r="AI62" s="387"/>
      <c r="AJ62" s="387"/>
      <c r="AK62" s="387"/>
      <c r="AL62" s="387"/>
      <c r="AM62" s="387"/>
      <c r="AN62" s="386">
        <f t="shared" si="0"/>
        <v>0</v>
      </c>
      <c r="AO62" s="387"/>
      <c r="AP62" s="387"/>
      <c r="AQ62" s="100" t="s">
        <v>87</v>
      </c>
      <c r="AR62" s="101"/>
      <c r="AS62" s="107">
        <v>0</v>
      </c>
      <c r="AT62" s="108">
        <f t="shared" si="1"/>
        <v>0</v>
      </c>
      <c r="AU62" s="109">
        <f>'92 - Vedlejší náklady'!P86</f>
        <v>0</v>
      </c>
      <c r="AV62" s="108">
        <f>'92 - Vedlejší náklady'!J30</f>
        <v>0</v>
      </c>
      <c r="AW62" s="108">
        <f>'92 - Vedlejší náklady'!J31</f>
        <v>0</v>
      </c>
      <c r="AX62" s="108">
        <f>'92 - Vedlejší náklady'!J32</f>
        <v>0</v>
      </c>
      <c r="AY62" s="108">
        <f>'92 - Vedlejší náklady'!J33</f>
        <v>0</v>
      </c>
      <c r="AZ62" s="108">
        <f>'92 - Vedlejší náklady'!F30</f>
        <v>0</v>
      </c>
      <c r="BA62" s="108">
        <f>'92 - Vedlejší náklady'!F31</f>
        <v>0</v>
      </c>
      <c r="BB62" s="108">
        <f>'92 - Vedlejší náklady'!F32</f>
        <v>0</v>
      </c>
      <c r="BC62" s="108">
        <f>'92 - Vedlejší náklady'!F33</f>
        <v>0</v>
      </c>
      <c r="BD62" s="110">
        <f>'92 - Vedlejší náklady'!F34</f>
        <v>0</v>
      </c>
      <c r="BT62" s="106" t="s">
        <v>10</v>
      </c>
      <c r="BV62" s="106" t="s">
        <v>83</v>
      </c>
      <c r="BW62" s="106" t="s">
        <v>118</v>
      </c>
      <c r="BX62" s="106" t="s">
        <v>7</v>
      </c>
      <c r="CL62" s="106" t="s">
        <v>35</v>
      </c>
      <c r="CM62" s="106" t="s">
        <v>89</v>
      </c>
    </row>
    <row r="63" spans="2:44" s="1" customFormat="1" ht="30" customHeight="1">
      <c r="B63" s="41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1"/>
    </row>
    <row r="64" spans="2:44" s="1" customFormat="1" ht="6.95" customHeight="1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61"/>
    </row>
  </sheetData>
  <sheetProtection password="CC35" sheet="1" objects="1" scenarios="1" formatCells="0" formatColumns="0" formatRows="0" sort="0" autoFilter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AR a ST část'!C2" display="/"/>
    <hyperlink ref="A53" location="'2 - Vnitřní vodovod'!C2" display="/"/>
    <hyperlink ref="A54" location="'3 - VZT'!C2" display="/"/>
    <hyperlink ref="A55" location="'4 - ÚT'!C2" display="/"/>
    <hyperlink ref="A56" location="'5 - Vnitřní kanalizace'!C2" display="/"/>
    <hyperlink ref="A57" location="'6 - Venkovní kanalizace'!C2" display="/"/>
    <hyperlink ref="A58" location="'7 - Venkovní úpravy'!C2" display="/"/>
    <hyperlink ref="A59" location="'8 - Elektroinstalace'!C2" display="/"/>
    <hyperlink ref="A60" location="'9 - Přeložka VO'!C2" display="/"/>
    <hyperlink ref="A61" location="'91 - Elektronický zabezpe...'!C2" display="/"/>
    <hyperlink ref="A62" location="'92 - Vedlejší náklad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2378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ROUND(J83,0)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ROUND(SUM(BE83:BE130),0)</f>
        <v>0</v>
      </c>
      <c r="G30" s="42"/>
      <c r="H30" s="42"/>
      <c r="I30" s="133">
        <v>0.21</v>
      </c>
      <c r="J30" s="132">
        <f>ROUND(ROUND((SUM(BE83:BE130)),0)*I30,0)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ROUND(SUM(BF83:BF130),0)</f>
        <v>0</v>
      </c>
      <c r="G31" s="42"/>
      <c r="H31" s="42"/>
      <c r="I31" s="133">
        <v>0.15</v>
      </c>
      <c r="J31" s="132">
        <f>ROUND(ROUND((SUM(BF83:BF130)),0)*I31,0)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ROUND(SUM(BG83:BG130),0)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ROUND(SUM(BH83:BH130),0)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ROUND(SUM(BI83:BI130),0)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9 - Přeložka VO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J83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1609</v>
      </c>
      <c r="E57" s="154"/>
      <c r="F57" s="154"/>
      <c r="G57" s="154"/>
      <c r="H57" s="154"/>
      <c r="I57" s="155"/>
      <c r="J57" s="156">
        <f>J84</f>
        <v>0</v>
      </c>
      <c r="K57" s="157"/>
    </row>
    <row r="58" spans="2:11" s="8" customFormat="1" ht="19.9" customHeight="1">
      <c r="B58" s="158"/>
      <c r="C58" s="159"/>
      <c r="D58" s="160" t="s">
        <v>2069</v>
      </c>
      <c r="E58" s="161"/>
      <c r="F58" s="161"/>
      <c r="G58" s="161"/>
      <c r="H58" s="161"/>
      <c r="I58" s="162"/>
      <c r="J58" s="163">
        <f>J85</f>
        <v>0</v>
      </c>
      <c r="K58" s="164"/>
    </row>
    <row r="59" spans="2:11" s="8" customFormat="1" ht="14.85" customHeight="1">
      <c r="B59" s="158"/>
      <c r="C59" s="159"/>
      <c r="D59" s="160" t="s">
        <v>2379</v>
      </c>
      <c r="E59" s="161"/>
      <c r="F59" s="161"/>
      <c r="G59" s="161"/>
      <c r="H59" s="161"/>
      <c r="I59" s="162"/>
      <c r="J59" s="163">
        <f>J86</f>
        <v>0</v>
      </c>
      <c r="K59" s="164"/>
    </row>
    <row r="60" spans="2:11" s="8" customFormat="1" ht="14.85" customHeight="1">
      <c r="B60" s="158"/>
      <c r="C60" s="159"/>
      <c r="D60" s="160" t="s">
        <v>2380</v>
      </c>
      <c r="E60" s="161"/>
      <c r="F60" s="161"/>
      <c r="G60" s="161"/>
      <c r="H60" s="161"/>
      <c r="I60" s="162"/>
      <c r="J60" s="163">
        <f>J101</f>
        <v>0</v>
      </c>
      <c r="K60" s="164"/>
    </row>
    <row r="61" spans="2:11" s="8" customFormat="1" ht="14.85" customHeight="1">
      <c r="B61" s="158"/>
      <c r="C61" s="159"/>
      <c r="D61" s="160" t="s">
        <v>2381</v>
      </c>
      <c r="E61" s="161"/>
      <c r="F61" s="161"/>
      <c r="G61" s="161"/>
      <c r="H61" s="161"/>
      <c r="I61" s="162"/>
      <c r="J61" s="163">
        <f>J113</f>
        <v>0</v>
      </c>
      <c r="K61" s="164"/>
    </row>
    <row r="62" spans="2:11" s="8" customFormat="1" ht="14.85" customHeight="1">
      <c r="B62" s="158"/>
      <c r="C62" s="159"/>
      <c r="D62" s="160" t="s">
        <v>2382</v>
      </c>
      <c r="E62" s="161"/>
      <c r="F62" s="161"/>
      <c r="G62" s="161"/>
      <c r="H62" s="161"/>
      <c r="I62" s="162"/>
      <c r="J62" s="163">
        <f>J117</f>
        <v>0</v>
      </c>
      <c r="K62" s="164"/>
    </row>
    <row r="63" spans="2:11" s="8" customFormat="1" ht="14.85" customHeight="1">
      <c r="B63" s="158"/>
      <c r="C63" s="159"/>
      <c r="D63" s="160" t="s">
        <v>2383</v>
      </c>
      <c r="E63" s="161"/>
      <c r="F63" s="161"/>
      <c r="G63" s="161"/>
      <c r="H63" s="161"/>
      <c r="I63" s="162"/>
      <c r="J63" s="163">
        <f>J122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9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1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4"/>
      <c r="J69" s="60"/>
      <c r="K69" s="60"/>
      <c r="L69" s="61"/>
    </row>
    <row r="70" spans="2:12" s="1" customFormat="1" ht="36.95" customHeight="1">
      <c r="B70" s="41"/>
      <c r="C70" s="62" t="s">
        <v>269</v>
      </c>
      <c r="D70" s="63"/>
      <c r="E70" s="63"/>
      <c r="F70" s="63"/>
      <c r="G70" s="63"/>
      <c r="H70" s="63"/>
      <c r="I70" s="16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14.45" customHeight="1">
      <c r="B72" s="41"/>
      <c r="C72" s="65" t="s">
        <v>19</v>
      </c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22.5" customHeight="1">
      <c r="B73" s="41"/>
      <c r="C73" s="63"/>
      <c r="D73" s="63"/>
      <c r="E73" s="396" t="str">
        <f>E7</f>
        <v>PD - MŠ a ZŠ Barrandov I, objekt Chaplinovo nám. 615/1, Praha 5 - Hlubočepy - sociální zázemí pro sportovní areál</v>
      </c>
      <c r="F73" s="397"/>
      <c r="G73" s="397"/>
      <c r="H73" s="397"/>
      <c r="I73" s="165"/>
      <c r="J73" s="63"/>
      <c r="K73" s="63"/>
      <c r="L73" s="61"/>
    </row>
    <row r="74" spans="2:12" s="1" customFormat="1" ht="14.45" customHeight="1">
      <c r="B74" s="41"/>
      <c r="C74" s="65" t="s">
        <v>143</v>
      </c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23.25" customHeight="1">
      <c r="B75" s="41"/>
      <c r="C75" s="63"/>
      <c r="D75" s="63"/>
      <c r="E75" s="372" t="str">
        <f>E9</f>
        <v>9 - Přeložka VO</v>
      </c>
      <c r="F75" s="398"/>
      <c r="G75" s="398"/>
      <c r="H75" s="398"/>
      <c r="I75" s="165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6" t="str">
        <f>F12</f>
        <v>Chaplinovo náměstí, Praha 5</v>
      </c>
      <c r="G77" s="63"/>
      <c r="H77" s="63"/>
      <c r="I77" s="167" t="s">
        <v>27</v>
      </c>
      <c r="J77" s="73" t="str">
        <f>IF(J12="","",J12)</f>
        <v>12.12.2016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5"/>
      <c r="J78" s="63"/>
      <c r="K78" s="63"/>
      <c r="L78" s="61"/>
    </row>
    <row r="79" spans="2:12" s="1" customFormat="1" ht="13.5">
      <c r="B79" s="41"/>
      <c r="C79" s="65" t="s">
        <v>33</v>
      </c>
      <c r="D79" s="63"/>
      <c r="E79" s="63"/>
      <c r="F79" s="166" t="str">
        <f>E15</f>
        <v>MČ Praha 5, Náměstí 14 října 4, Praha 5</v>
      </c>
      <c r="G79" s="63"/>
      <c r="H79" s="63"/>
      <c r="I79" s="167" t="s">
        <v>40</v>
      </c>
      <c r="J79" s="166" t="str">
        <f>E21</f>
        <v>Ing. Ivan Šír, Projektování dopravních staveb CZ</v>
      </c>
      <c r="K79" s="63"/>
      <c r="L79" s="61"/>
    </row>
    <row r="80" spans="2:12" s="1" customFormat="1" ht="14.45" customHeight="1">
      <c r="B80" s="41"/>
      <c r="C80" s="65" t="s">
        <v>38</v>
      </c>
      <c r="D80" s="63"/>
      <c r="E80" s="63"/>
      <c r="F80" s="166" t="str">
        <f>IF(E18="","",E18)</f>
        <v/>
      </c>
      <c r="G80" s="63"/>
      <c r="H80" s="63"/>
      <c r="I80" s="165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5"/>
      <c r="J81" s="63"/>
      <c r="K81" s="63"/>
      <c r="L81" s="61"/>
    </row>
    <row r="82" spans="2:20" s="9" customFormat="1" ht="29.25" customHeight="1">
      <c r="B82" s="168"/>
      <c r="C82" s="169" t="s">
        <v>270</v>
      </c>
      <c r="D82" s="170" t="s">
        <v>66</v>
      </c>
      <c r="E82" s="170" t="s">
        <v>62</v>
      </c>
      <c r="F82" s="170" t="s">
        <v>271</v>
      </c>
      <c r="G82" s="170" t="s">
        <v>272</v>
      </c>
      <c r="H82" s="170" t="s">
        <v>273</v>
      </c>
      <c r="I82" s="171" t="s">
        <v>274</v>
      </c>
      <c r="J82" s="170" t="s">
        <v>245</v>
      </c>
      <c r="K82" s="172" t="s">
        <v>275</v>
      </c>
      <c r="L82" s="173"/>
      <c r="M82" s="81" t="s">
        <v>276</v>
      </c>
      <c r="N82" s="82" t="s">
        <v>51</v>
      </c>
      <c r="O82" s="82" t="s">
        <v>277</v>
      </c>
      <c r="P82" s="82" t="s">
        <v>278</v>
      </c>
      <c r="Q82" s="82" t="s">
        <v>279</v>
      </c>
      <c r="R82" s="82" t="s">
        <v>280</v>
      </c>
      <c r="S82" s="82" t="s">
        <v>281</v>
      </c>
      <c r="T82" s="83" t="s">
        <v>282</v>
      </c>
    </row>
    <row r="83" spans="2:63" s="1" customFormat="1" ht="29.25" customHeight="1">
      <c r="B83" s="41"/>
      <c r="C83" s="87" t="s">
        <v>246</v>
      </c>
      <c r="D83" s="63"/>
      <c r="E83" s="63"/>
      <c r="F83" s="63"/>
      <c r="G83" s="63"/>
      <c r="H83" s="63"/>
      <c r="I83" s="165"/>
      <c r="J83" s="174">
        <f>BK83</f>
        <v>0</v>
      </c>
      <c r="K83" s="63"/>
      <c r="L83" s="61"/>
      <c r="M83" s="84"/>
      <c r="N83" s="85"/>
      <c r="O83" s="85"/>
      <c r="P83" s="175">
        <f>P84</f>
        <v>0</v>
      </c>
      <c r="Q83" s="85"/>
      <c r="R83" s="175">
        <f>R84</f>
        <v>0</v>
      </c>
      <c r="S83" s="85"/>
      <c r="T83" s="176">
        <f>T84</f>
        <v>0</v>
      </c>
      <c r="AT83" s="23" t="s">
        <v>80</v>
      </c>
      <c r="AU83" s="23" t="s">
        <v>247</v>
      </c>
      <c r="BK83" s="177">
        <f>BK84</f>
        <v>0</v>
      </c>
    </row>
    <row r="84" spans="2:63" s="10" customFormat="1" ht="37.35" customHeight="1">
      <c r="B84" s="178"/>
      <c r="C84" s="179"/>
      <c r="D84" s="180" t="s">
        <v>80</v>
      </c>
      <c r="E84" s="181" t="s">
        <v>537</v>
      </c>
      <c r="F84" s="181" t="s">
        <v>1611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</f>
        <v>0</v>
      </c>
      <c r="Q84" s="186"/>
      <c r="R84" s="187">
        <f>R85</f>
        <v>0</v>
      </c>
      <c r="S84" s="186"/>
      <c r="T84" s="188">
        <f>T85</f>
        <v>0</v>
      </c>
      <c r="AR84" s="189" t="s">
        <v>92</v>
      </c>
      <c r="AT84" s="190" t="s">
        <v>80</v>
      </c>
      <c r="AU84" s="190" t="s">
        <v>81</v>
      </c>
      <c r="AY84" s="189" t="s">
        <v>285</v>
      </c>
      <c r="BK84" s="191">
        <f>BK85</f>
        <v>0</v>
      </c>
    </row>
    <row r="85" spans="2:63" s="10" customFormat="1" ht="19.9" customHeight="1">
      <c r="B85" s="178"/>
      <c r="C85" s="179"/>
      <c r="D85" s="180" t="s">
        <v>80</v>
      </c>
      <c r="E85" s="273" t="s">
        <v>2078</v>
      </c>
      <c r="F85" s="273" t="s">
        <v>2079</v>
      </c>
      <c r="G85" s="179"/>
      <c r="H85" s="179"/>
      <c r="I85" s="182"/>
      <c r="J85" s="274">
        <f>BK85</f>
        <v>0</v>
      </c>
      <c r="K85" s="179"/>
      <c r="L85" s="184"/>
      <c r="M85" s="185"/>
      <c r="N85" s="186"/>
      <c r="O85" s="186"/>
      <c r="P85" s="187">
        <f>P86+P101+P113+P117+P122</f>
        <v>0</v>
      </c>
      <c r="Q85" s="186"/>
      <c r="R85" s="187">
        <f>R86+R101+R113+R117+R122</f>
        <v>0</v>
      </c>
      <c r="S85" s="186"/>
      <c r="T85" s="188">
        <f>T86+T101+T113+T117+T122</f>
        <v>0</v>
      </c>
      <c r="AR85" s="189" t="s">
        <v>92</v>
      </c>
      <c r="AT85" s="190" t="s">
        <v>80</v>
      </c>
      <c r="AU85" s="190" t="s">
        <v>10</v>
      </c>
      <c r="AY85" s="189" t="s">
        <v>285</v>
      </c>
      <c r="BK85" s="191">
        <f>BK86+BK101+BK113+BK117+BK122</f>
        <v>0</v>
      </c>
    </row>
    <row r="86" spans="2:63" s="10" customFormat="1" ht="14.85" customHeight="1">
      <c r="B86" s="178"/>
      <c r="C86" s="179"/>
      <c r="D86" s="192" t="s">
        <v>80</v>
      </c>
      <c r="E86" s="193" t="s">
        <v>2080</v>
      </c>
      <c r="F86" s="193" t="s">
        <v>2123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SUM(P87:P100)</f>
        <v>0</v>
      </c>
      <c r="Q86" s="186"/>
      <c r="R86" s="187">
        <f>SUM(R87:R100)</f>
        <v>0</v>
      </c>
      <c r="S86" s="186"/>
      <c r="T86" s="188">
        <f>SUM(T87:T100)</f>
        <v>0</v>
      </c>
      <c r="AR86" s="189" t="s">
        <v>10</v>
      </c>
      <c r="AT86" s="190" t="s">
        <v>80</v>
      </c>
      <c r="AU86" s="190" t="s">
        <v>89</v>
      </c>
      <c r="AY86" s="189" t="s">
        <v>285</v>
      </c>
      <c r="BK86" s="191">
        <f>SUM(BK87:BK100)</f>
        <v>0</v>
      </c>
    </row>
    <row r="87" spans="2:65" s="1" customFormat="1" ht="22.5" customHeight="1">
      <c r="B87" s="41"/>
      <c r="C87" s="248" t="s">
        <v>2124</v>
      </c>
      <c r="D87" s="248" t="s">
        <v>537</v>
      </c>
      <c r="E87" s="249" t="s">
        <v>2384</v>
      </c>
      <c r="F87" s="250" t="s">
        <v>2385</v>
      </c>
      <c r="G87" s="251" t="s">
        <v>326</v>
      </c>
      <c r="H87" s="252">
        <v>40</v>
      </c>
      <c r="I87" s="253"/>
      <c r="J87" s="254">
        <f aca="true" t="shared" si="0" ref="J87:J100">ROUND(I87*H87,0)</f>
        <v>0</v>
      </c>
      <c r="K87" s="250" t="s">
        <v>35</v>
      </c>
      <c r="L87" s="255"/>
      <c r="M87" s="256" t="s">
        <v>35</v>
      </c>
      <c r="N87" s="257" t="s">
        <v>52</v>
      </c>
      <c r="O87" s="42"/>
      <c r="P87" s="204">
        <f aca="true" t="shared" si="1" ref="P87:P100">O87*H87</f>
        <v>0</v>
      </c>
      <c r="Q87" s="204">
        <v>0</v>
      </c>
      <c r="R87" s="204">
        <f aca="true" t="shared" si="2" ref="R87:R100">Q87*H87</f>
        <v>0</v>
      </c>
      <c r="S87" s="204">
        <v>0</v>
      </c>
      <c r="T87" s="205">
        <f aca="true" t="shared" si="3" ref="T87:T100">S87*H87</f>
        <v>0</v>
      </c>
      <c r="AR87" s="23" t="s">
        <v>107</v>
      </c>
      <c r="AT87" s="23" t="s">
        <v>537</v>
      </c>
      <c r="AU87" s="23" t="s">
        <v>92</v>
      </c>
      <c r="AY87" s="23" t="s">
        <v>285</v>
      </c>
      <c r="BE87" s="206">
        <f aca="true" t="shared" si="4" ref="BE87:BE100">IF(N87="základní",J87,0)</f>
        <v>0</v>
      </c>
      <c r="BF87" s="206">
        <f aca="true" t="shared" si="5" ref="BF87:BF100">IF(N87="snížená",J87,0)</f>
        <v>0</v>
      </c>
      <c r="BG87" s="206">
        <f aca="true" t="shared" si="6" ref="BG87:BG100">IF(N87="zákl. přenesená",J87,0)</f>
        <v>0</v>
      </c>
      <c r="BH87" s="206">
        <f aca="true" t="shared" si="7" ref="BH87:BH100">IF(N87="sníž. přenesená",J87,0)</f>
        <v>0</v>
      </c>
      <c r="BI87" s="206">
        <f aca="true" t="shared" si="8" ref="BI87:BI100">IF(N87="nulová",J87,0)</f>
        <v>0</v>
      </c>
      <c r="BJ87" s="23" t="s">
        <v>10</v>
      </c>
      <c r="BK87" s="206">
        <f aca="true" t="shared" si="9" ref="BK87:BK100">ROUND(I87*H87,0)</f>
        <v>0</v>
      </c>
      <c r="BL87" s="23" t="s">
        <v>95</v>
      </c>
      <c r="BM87" s="23" t="s">
        <v>89</v>
      </c>
    </row>
    <row r="88" spans="2:65" s="1" customFormat="1" ht="22.5" customHeight="1">
      <c r="B88" s="41"/>
      <c r="C88" s="248" t="s">
        <v>2124</v>
      </c>
      <c r="D88" s="248" t="s">
        <v>537</v>
      </c>
      <c r="E88" s="249" t="s">
        <v>2386</v>
      </c>
      <c r="F88" s="250" t="s">
        <v>2387</v>
      </c>
      <c r="G88" s="251" t="s">
        <v>326</v>
      </c>
      <c r="H88" s="252">
        <v>6</v>
      </c>
      <c r="I88" s="253"/>
      <c r="J88" s="254">
        <f t="shared" si="0"/>
        <v>0</v>
      </c>
      <c r="K88" s="250" t="s">
        <v>35</v>
      </c>
      <c r="L88" s="255"/>
      <c r="M88" s="256" t="s">
        <v>35</v>
      </c>
      <c r="N88" s="257" t="s">
        <v>52</v>
      </c>
      <c r="O88" s="42"/>
      <c r="P88" s="204">
        <f t="shared" si="1"/>
        <v>0</v>
      </c>
      <c r="Q88" s="204">
        <v>0</v>
      </c>
      <c r="R88" s="204">
        <f t="shared" si="2"/>
        <v>0</v>
      </c>
      <c r="S88" s="204">
        <v>0</v>
      </c>
      <c r="T88" s="205">
        <f t="shared" si="3"/>
        <v>0</v>
      </c>
      <c r="AR88" s="23" t="s">
        <v>107</v>
      </c>
      <c r="AT88" s="23" t="s">
        <v>537</v>
      </c>
      <c r="AU88" s="23" t="s">
        <v>92</v>
      </c>
      <c r="AY88" s="23" t="s">
        <v>285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23" t="s">
        <v>10</v>
      </c>
      <c r="BK88" s="206">
        <f t="shared" si="9"/>
        <v>0</v>
      </c>
      <c r="BL88" s="23" t="s">
        <v>95</v>
      </c>
      <c r="BM88" s="23" t="s">
        <v>95</v>
      </c>
    </row>
    <row r="89" spans="2:65" s="1" customFormat="1" ht="22.5" customHeight="1">
      <c r="B89" s="41"/>
      <c r="C89" s="248" t="s">
        <v>2124</v>
      </c>
      <c r="D89" s="248" t="s">
        <v>537</v>
      </c>
      <c r="E89" s="249" t="s">
        <v>2388</v>
      </c>
      <c r="F89" s="250" t="s">
        <v>2389</v>
      </c>
      <c r="G89" s="251" t="s">
        <v>326</v>
      </c>
      <c r="H89" s="252">
        <v>40</v>
      </c>
      <c r="I89" s="253"/>
      <c r="J89" s="254">
        <f t="shared" si="0"/>
        <v>0</v>
      </c>
      <c r="K89" s="250" t="s">
        <v>35</v>
      </c>
      <c r="L89" s="255"/>
      <c r="M89" s="256" t="s">
        <v>35</v>
      </c>
      <c r="N89" s="257" t="s">
        <v>52</v>
      </c>
      <c r="O89" s="42"/>
      <c r="P89" s="204">
        <f t="shared" si="1"/>
        <v>0</v>
      </c>
      <c r="Q89" s="204">
        <v>0</v>
      </c>
      <c r="R89" s="204">
        <f t="shared" si="2"/>
        <v>0</v>
      </c>
      <c r="S89" s="204">
        <v>0</v>
      </c>
      <c r="T89" s="205">
        <f t="shared" si="3"/>
        <v>0</v>
      </c>
      <c r="AR89" s="23" t="s">
        <v>107</v>
      </c>
      <c r="AT89" s="23" t="s">
        <v>537</v>
      </c>
      <c r="AU89" s="23" t="s">
        <v>92</v>
      </c>
      <c r="AY89" s="23" t="s">
        <v>285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23" t="s">
        <v>10</v>
      </c>
      <c r="BK89" s="206">
        <f t="shared" si="9"/>
        <v>0</v>
      </c>
      <c r="BL89" s="23" t="s">
        <v>95</v>
      </c>
      <c r="BM89" s="23" t="s">
        <v>101</v>
      </c>
    </row>
    <row r="90" spans="2:65" s="1" customFormat="1" ht="22.5" customHeight="1">
      <c r="B90" s="41"/>
      <c r="C90" s="248" t="s">
        <v>2124</v>
      </c>
      <c r="D90" s="248" t="s">
        <v>537</v>
      </c>
      <c r="E90" s="249" t="s">
        <v>2168</v>
      </c>
      <c r="F90" s="250" t="s">
        <v>2169</v>
      </c>
      <c r="G90" s="251" t="s">
        <v>326</v>
      </c>
      <c r="H90" s="252">
        <v>20</v>
      </c>
      <c r="I90" s="253"/>
      <c r="J90" s="254">
        <f t="shared" si="0"/>
        <v>0</v>
      </c>
      <c r="K90" s="250" t="s">
        <v>35</v>
      </c>
      <c r="L90" s="255"/>
      <c r="M90" s="256" t="s">
        <v>35</v>
      </c>
      <c r="N90" s="257" t="s">
        <v>52</v>
      </c>
      <c r="O90" s="42"/>
      <c r="P90" s="204">
        <f t="shared" si="1"/>
        <v>0</v>
      </c>
      <c r="Q90" s="204">
        <v>0</v>
      </c>
      <c r="R90" s="204">
        <f t="shared" si="2"/>
        <v>0</v>
      </c>
      <c r="S90" s="204">
        <v>0</v>
      </c>
      <c r="T90" s="205">
        <f t="shared" si="3"/>
        <v>0</v>
      </c>
      <c r="AR90" s="23" t="s">
        <v>107</v>
      </c>
      <c r="AT90" s="23" t="s">
        <v>537</v>
      </c>
      <c r="AU90" s="23" t="s">
        <v>92</v>
      </c>
      <c r="AY90" s="23" t="s">
        <v>285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23" t="s">
        <v>10</v>
      </c>
      <c r="BK90" s="206">
        <f t="shared" si="9"/>
        <v>0</v>
      </c>
      <c r="BL90" s="23" t="s">
        <v>95</v>
      </c>
      <c r="BM90" s="23" t="s">
        <v>107</v>
      </c>
    </row>
    <row r="91" spans="2:65" s="1" customFormat="1" ht="22.5" customHeight="1">
      <c r="B91" s="41"/>
      <c r="C91" s="248" t="s">
        <v>2124</v>
      </c>
      <c r="D91" s="248" t="s">
        <v>537</v>
      </c>
      <c r="E91" s="249" t="s">
        <v>2390</v>
      </c>
      <c r="F91" s="250" t="s">
        <v>2391</v>
      </c>
      <c r="G91" s="251" t="s">
        <v>326</v>
      </c>
      <c r="H91" s="252">
        <v>50</v>
      </c>
      <c r="I91" s="253"/>
      <c r="J91" s="254">
        <f t="shared" si="0"/>
        <v>0</v>
      </c>
      <c r="K91" s="250" t="s">
        <v>35</v>
      </c>
      <c r="L91" s="255"/>
      <c r="M91" s="256" t="s">
        <v>35</v>
      </c>
      <c r="N91" s="257" t="s">
        <v>52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3" t="s">
        <v>107</v>
      </c>
      <c r="AT91" s="23" t="s">
        <v>537</v>
      </c>
      <c r="AU91" s="23" t="s">
        <v>92</v>
      </c>
      <c r="AY91" s="23" t="s">
        <v>285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3" t="s">
        <v>10</v>
      </c>
      <c r="BK91" s="206">
        <f t="shared" si="9"/>
        <v>0</v>
      </c>
      <c r="BL91" s="23" t="s">
        <v>95</v>
      </c>
      <c r="BM91" s="23" t="s">
        <v>29</v>
      </c>
    </row>
    <row r="92" spans="2:65" s="1" customFormat="1" ht="22.5" customHeight="1">
      <c r="B92" s="41"/>
      <c r="C92" s="248" t="s">
        <v>2124</v>
      </c>
      <c r="D92" s="248" t="s">
        <v>537</v>
      </c>
      <c r="E92" s="249" t="s">
        <v>2392</v>
      </c>
      <c r="F92" s="250" t="s">
        <v>2393</v>
      </c>
      <c r="G92" s="251" t="s">
        <v>2085</v>
      </c>
      <c r="H92" s="252">
        <v>3</v>
      </c>
      <c r="I92" s="253"/>
      <c r="J92" s="254">
        <f t="shared" si="0"/>
        <v>0</v>
      </c>
      <c r="K92" s="250" t="s">
        <v>35</v>
      </c>
      <c r="L92" s="255"/>
      <c r="M92" s="256" t="s">
        <v>35</v>
      </c>
      <c r="N92" s="257" t="s">
        <v>52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3" t="s">
        <v>107</v>
      </c>
      <c r="AT92" s="23" t="s">
        <v>537</v>
      </c>
      <c r="AU92" s="23" t="s">
        <v>92</v>
      </c>
      <c r="AY92" s="23" t="s">
        <v>285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3" t="s">
        <v>10</v>
      </c>
      <c r="BK92" s="206">
        <f t="shared" si="9"/>
        <v>0</v>
      </c>
      <c r="BL92" s="23" t="s">
        <v>95</v>
      </c>
      <c r="BM92" s="23" t="s">
        <v>339</v>
      </c>
    </row>
    <row r="93" spans="2:65" s="1" customFormat="1" ht="22.5" customHeight="1">
      <c r="B93" s="41"/>
      <c r="C93" s="248" t="s">
        <v>2124</v>
      </c>
      <c r="D93" s="248" t="s">
        <v>537</v>
      </c>
      <c r="E93" s="249" t="s">
        <v>2394</v>
      </c>
      <c r="F93" s="250" t="s">
        <v>2395</v>
      </c>
      <c r="G93" s="251" t="s">
        <v>290</v>
      </c>
      <c r="H93" s="252">
        <v>1.25</v>
      </c>
      <c r="I93" s="253"/>
      <c r="J93" s="254">
        <f t="shared" si="0"/>
        <v>0</v>
      </c>
      <c r="K93" s="250" t="s">
        <v>35</v>
      </c>
      <c r="L93" s="255"/>
      <c r="M93" s="256" t="s">
        <v>35</v>
      </c>
      <c r="N93" s="257" t="s">
        <v>52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3" t="s">
        <v>107</v>
      </c>
      <c r="AT93" s="23" t="s">
        <v>537</v>
      </c>
      <c r="AU93" s="23" t="s">
        <v>92</v>
      </c>
      <c r="AY93" s="23" t="s">
        <v>285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3" t="s">
        <v>10</v>
      </c>
      <c r="BK93" s="206">
        <f t="shared" si="9"/>
        <v>0</v>
      </c>
      <c r="BL93" s="23" t="s">
        <v>95</v>
      </c>
      <c r="BM93" s="23" t="s">
        <v>350</v>
      </c>
    </row>
    <row r="94" spans="2:65" s="1" customFormat="1" ht="22.5" customHeight="1">
      <c r="B94" s="41"/>
      <c r="C94" s="248" t="s">
        <v>2124</v>
      </c>
      <c r="D94" s="248" t="s">
        <v>537</v>
      </c>
      <c r="E94" s="249" t="s">
        <v>2396</v>
      </c>
      <c r="F94" s="250" t="s">
        <v>2397</v>
      </c>
      <c r="G94" s="251" t="s">
        <v>326</v>
      </c>
      <c r="H94" s="252">
        <v>6</v>
      </c>
      <c r="I94" s="253"/>
      <c r="J94" s="254">
        <f t="shared" si="0"/>
        <v>0</v>
      </c>
      <c r="K94" s="250" t="s">
        <v>35</v>
      </c>
      <c r="L94" s="255"/>
      <c r="M94" s="256" t="s">
        <v>35</v>
      </c>
      <c r="N94" s="257" t="s">
        <v>52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3" t="s">
        <v>107</v>
      </c>
      <c r="AT94" s="23" t="s">
        <v>537</v>
      </c>
      <c r="AU94" s="23" t="s">
        <v>92</v>
      </c>
      <c r="AY94" s="23" t="s">
        <v>285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3" t="s">
        <v>10</v>
      </c>
      <c r="BK94" s="206">
        <f t="shared" si="9"/>
        <v>0</v>
      </c>
      <c r="BL94" s="23" t="s">
        <v>95</v>
      </c>
      <c r="BM94" s="23" t="s">
        <v>359</v>
      </c>
    </row>
    <row r="95" spans="2:65" s="1" customFormat="1" ht="22.5" customHeight="1">
      <c r="B95" s="41"/>
      <c r="C95" s="248" t="s">
        <v>2124</v>
      </c>
      <c r="D95" s="248" t="s">
        <v>537</v>
      </c>
      <c r="E95" s="249" t="s">
        <v>2310</v>
      </c>
      <c r="F95" s="250" t="s">
        <v>2311</v>
      </c>
      <c r="G95" s="251" t="s">
        <v>326</v>
      </c>
      <c r="H95" s="252">
        <v>40</v>
      </c>
      <c r="I95" s="253"/>
      <c r="J95" s="254">
        <f t="shared" si="0"/>
        <v>0</v>
      </c>
      <c r="K95" s="250" t="s">
        <v>35</v>
      </c>
      <c r="L95" s="255"/>
      <c r="M95" s="256" t="s">
        <v>35</v>
      </c>
      <c r="N95" s="257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107</v>
      </c>
      <c r="AT95" s="23" t="s">
        <v>537</v>
      </c>
      <c r="AU95" s="23" t="s">
        <v>92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95</v>
      </c>
      <c r="BM95" s="23" t="s">
        <v>370</v>
      </c>
    </row>
    <row r="96" spans="2:65" s="1" customFormat="1" ht="22.5" customHeight="1">
      <c r="B96" s="41"/>
      <c r="C96" s="248" t="s">
        <v>2124</v>
      </c>
      <c r="D96" s="248" t="s">
        <v>537</v>
      </c>
      <c r="E96" s="249" t="s">
        <v>2398</v>
      </c>
      <c r="F96" s="250" t="s">
        <v>2399</v>
      </c>
      <c r="G96" s="251" t="s">
        <v>2085</v>
      </c>
      <c r="H96" s="252">
        <v>8</v>
      </c>
      <c r="I96" s="253"/>
      <c r="J96" s="254">
        <f t="shared" si="0"/>
        <v>0</v>
      </c>
      <c r="K96" s="250" t="s">
        <v>35</v>
      </c>
      <c r="L96" s="255"/>
      <c r="M96" s="256" t="s">
        <v>35</v>
      </c>
      <c r="N96" s="257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107</v>
      </c>
      <c r="AT96" s="23" t="s">
        <v>537</v>
      </c>
      <c r="AU96" s="23" t="s">
        <v>92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95</v>
      </c>
      <c r="BM96" s="23" t="s">
        <v>383</v>
      </c>
    </row>
    <row r="97" spans="2:65" s="1" customFormat="1" ht="22.5" customHeight="1">
      <c r="B97" s="41"/>
      <c r="C97" s="248" t="s">
        <v>2124</v>
      </c>
      <c r="D97" s="248" t="s">
        <v>537</v>
      </c>
      <c r="E97" s="249" t="s">
        <v>2400</v>
      </c>
      <c r="F97" s="250" t="s">
        <v>2401</v>
      </c>
      <c r="G97" s="251" t="s">
        <v>2085</v>
      </c>
      <c r="H97" s="252">
        <v>3</v>
      </c>
      <c r="I97" s="253"/>
      <c r="J97" s="254">
        <f t="shared" si="0"/>
        <v>0</v>
      </c>
      <c r="K97" s="250" t="s">
        <v>35</v>
      </c>
      <c r="L97" s="255"/>
      <c r="M97" s="256" t="s">
        <v>35</v>
      </c>
      <c r="N97" s="257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107</v>
      </c>
      <c r="AT97" s="23" t="s">
        <v>537</v>
      </c>
      <c r="AU97" s="23" t="s">
        <v>92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95</v>
      </c>
      <c r="BM97" s="23" t="s">
        <v>396</v>
      </c>
    </row>
    <row r="98" spans="2:65" s="1" customFormat="1" ht="22.5" customHeight="1">
      <c r="B98" s="41"/>
      <c r="C98" s="248" t="s">
        <v>2124</v>
      </c>
      <c r="D98" s="248" t="s">
        <v>537</v>
      </c>
      <c r="E98" s="249" t="s">
        <v>2402</v>
      </c>
      <c r="F98" s="250" t="s">
        <v>2403</v>
      </c>
      <c r="G98" s="251" t="s">
        <v>2085</v>
      </c>
      <c r="H98" s="252">
        <v>3</v>
      </c>
      <c r="I98" s="253"/>
      <c r="J98" s="254">
        <f t="shared" si="0"/>
        <v>0</v>
      </c>
      <c r="K98" s="250" t="s">
        <v>35</v>
      </c>
      <c r="L98" s="255"/>
      <c r="M98" s="256" t="s">
        <v>35</v>
      </c>
      <c r="N98" s="257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107</v>
      </c>
      <c r="AT98" s="23" t="s">
        <v>537</v>
      </c>
      <c r="AU98" s="23" t="s">
        <v>92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95</v>
      </c>
      <c r="BM98" s="23" t="s">
        <v>407</v>
      </c>
    </row>
    <row r="99" spans="2:65" s="1" customFormat="1" ht="22.5" customHeight="1">
      <c r="B99" s="41"/>
      <c r="C99" s="248" t="s">
        <v>2124</v>
      </c>
      <c r="D99" s="248" t="s">
        <v>537</v>
      </c>
      <c r="E99" s="249" t="s">
        <v>2404</v>
      </c>
      <c r="F99" s="250" t="s">
        <v>2405</v>
      </c>
      <c r="G99" s="251" t="s">
        <v>2085</v>
      </c>
      <c r="H99" s="252">
        <v>3</v>
      </c>
      <c r="I99" s="253"/>
      <c r="J99" s="254">
        <f t="shared" si="0"/>
        <v>0</v>
      </c>
      <c r="K99" s="250" t="s">
        <v>35</v>
      </c>
      <c r="L99" s="255"/>
      <c r="M99" s="256" t="s">
        <v>35</v>
      </c>
      <c r="N99" s="257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107</v>
      </c>
      <c r="AT99" s="23" t="s">
        <v>537</v>
      </c>
      <c r="AU99" s="23" t="s">
        <v>92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95</v>
      </c>
      <c r="BM99" s="23" t="s">
        <v>415</v>
      </c>
    </row>
    <row r="100" spans="2:65" s="1" customFormat="1" ht="22.5" customHeight="1">
      <c r="B100" s="41"/>
      <c r="C100" s="248" t="s">
        <v>2406</v>
      </c>
      <c r="D100" s="248" t="s">
        <v>537</v>
      </c>
      <c r="E100" s="249" t="s">
        <v>2407</v>
      </c>
      <c r="F100" s="250" t="s">
        <v>2408</v>
      </c>
      <c r="G100" s="251" t="s">
        <v>2085</v>
      </c>
      <c r="H100" s="252">
        <v>1</v>
      </c>
      <c r="I100" s="253"/>
      <c r="J100" s="254">
        <f t="shared" si="0"/>
        <v>0</v>
      </c>
      <c r="K100" s="250" t="s">
        <v>35</v>
      </c>
      <c r="L100" s="255"/>
      <c r="M100" s="256" t="s">
        <v>35</v>
      </c>
      <c r="N100" s="257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107</v>
      </c>
      <c r="AT100" s="23" t="s">
        <v>537</v>
      </c>
      <c r="AU100" s="23" t="s">
        <v>92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95</v>
      </c>
      <c r="BM100" s="23" t="s">
        <v>2409</v>
      </c>
    </row>
    <row r="101" spans="2:63" s="10" customFormat="1" ht="22.35" customHeight="1">
      <c r="B101" s="178"/>
      <c r="C101" s="179"/>
      <c r="D101" s="192" t="s">
        <v>80</v>
      </c>
      <c r="E101" s="193" t="s">
        <v>2122</v>
      </c>
      <c r="F101" s="193" t="s">
        <v>2206</v>
      </c>
      <c r="G101" s="179"/>
      <c r="H101" s="179"/>
      <c r="I101" s="182"/>
      <c r="J101" s="194">
        <f>BK101</f>
        <v>0</v>
      </c>
      <c r="K101" s="179"/>
      <c r="L101" s="184"/>
      <c r="M101" s="185"/>
      <c r="N101" s="186"/>
      <c r="O101" s="186"/>
      <c r="P101" s="187">
        <f>SUM(P102:P112)</f>
        <v>0</v>
      </c>
      <c r="Q101" s="186"/>
      <c r="R101" s="187">
        <f>SUM(R102:R112)</f>
        <v>0</v>
      </c>
      <c r="S101" s="186"/>
      <c r="T101" s="188">
        <f>SUM(T102:T112)</f>
        <v>0</v>
      </c>
      <c r="AR101" s="189" t="s">
        <v>10</v>
      </c>
      <c r="AT101" s="190" t="s">
        <v>80</v>
      </c>
      <c r="AU101" s="190" t="s">
        <v>89</v>
      </c>
      <c r="AY101" s="189" t="s">
        <v>285</v>
      </c>
      <c r="BK101" s="191">
        <f>SUM(BK102:BK112)</f>
        <v>0</v>
      </c>
    </row>
    <row r="102" spans="2:65" s="1" customFormat="1" ht="22.5" customHeight="1">
      <c r="B102" s="41"/>
      <c r="C102" s="248" t="s">
        <v>2124</v>
      </c>
      <c r="D102" s="248" t="s">
        <v>537</v>
      </c>
      <c r="E102" s="249" t="s">
        <v>2219</v>
      </c>
      <c r="F102" s="250" t="s">
        <v>2220</v>
      </c>
      <c r="G102" s="251" t="s">
        <v>2085</v>
      </c>
      <c r="H102" s="252">
        <v>6</v>
      </c>
      <c r="I102" s="253"/>
      <c r="J102" s="254">
        <f aca="true" t="shared" si="10" ref="J102:J112">ROUND(I102*H102,0)</f>
        <v>0</v>
      </c>
      <c r="K102" s="250" t="s">
        <v>35</v>
      </c>
      <c r="L102" s="255"/>
      <c r="M102" s="256" t="s">
        <v>35</v>
      </c>
      <c r="N102" s="257" t="s">
        <v>52</v>
      </c>
      <c r="O102" s="42"/>
      <c r="P102" s="204">
        <f aca="true" t="shared" si="11" ref="P102:P112">O102*H102</f>
        <v>0</v>
      </c>
      <c r="Q102" s="204">
        <v>0</v>
      </c>
      <c r="R102" s="204">
        <f aca="true" t="shared" si="12" ref="R102:R112">Q102*H102</f>
        <v>0</v>
      </c>
      <c r="S102" s="204">
        <v>0</v>
      </c>
      <c r="T102" s="205">
        <f aca="true" t="shared" si="13" ref="T102:T112">S102*H102</f>
        <v>0</v>
      </c>
      <c r="AR102" s="23" t="s">
        <v>107</v>
      </c>
      <c r="AT102" s="23" t="s">
        <v>537</v>
      </c>
      <c r="AU102" s="23" t="s">
        <v>92</v>
      </c>
      <c r="AY102" s="23" t="s">
        <v>285</v>
      </c>
      <c r="BE102" s="206">
        <f aca="true" t="shared" si="14" ref="BE102:BE112">IF(N102="základní",J102,0)</f>
        <v>0</v>
      </c>
      <c r="BF102" s="206">
        <f aca="true" t="shared" si="15" ref="BF102:BF112">IF(N102="snížená",J102,0)</f>
        <v>0</v>
      </c>
      <c r="BG102" s="206">
        <f aca="true" t="shared" si="16" ref="BG102:BG112">IF(N102="zákl. přenesená",J102,0)</f>
        <v>0</v>
      </c>
      <c r="BH102" s="206">
        <f aca="true" t="shared" si="17" ref="BH102:BH112">IF(N102="sníž. přenesená",J102,0)</f>
        <v>0</v>
      </c>
      <c r="BI102" s="206">
        <f aca="true" t="shared" si="18" ref="BI102:BI112">IF(N102="nulová",J102,0)</f>
        <v>0</v>
      </c>
      <c r="BJ102" s="23" t="s">
        <v>10</v>
      </c>
      <c r="BK102" s="206">
        <f aca="true" t="shared" si="19" ref="BK102:BK112">ROUND(I102*H102,0)</f>
        <v>0</v>
      </c>
      <c r="BL102" s="23" t="s">
        <v>95</v>
      </c>
      <c r="BM102" s="23" t="s">
        <v>423</v>
      </c>
    </row>
    <row r="103" spans="2:65" s="1" customFormat="1" ht="22.5" customHeight="1">
      <c r="B103" s="41"/>
      <c r="C103" s="248" t="s">
        <v>2124</v>
      </c>
      <c r="D103" s="248" t="s">
        <v>537</v>
      </c>
      <c r="E103" s="249" t="s">
        <v>2354</v>
      </c>
      <c r="F103" s="250" t="s">
        <v>2355</v>
      </c>
      <c r="G103" s="251" t="s">
        <v>2085</v>
      </c>
      <c r="H103" s="252">
        <v>3</v>
      </c>
      <c r="I103" s="253"/>
      <c r="J103" s="254">
        <f t="shared" si="10"/>
        <v>0</v>
      </c>
      <c r="K103" s="250" t="s">
        <v>35</v>
      </c>
      <c r="L103" s="255"/>
      <c r="M103" s="256" t="s">
        <v>35</v>
      </c>
      <c r="N103" s="257" t="s">
        <v>52</v>
      </c>
      <c r="O103" s="42"/>
      <c r="P103" s="204">
        <f t="shared" si="11"/>
        <v>0</v>
      </c>
      <c r="Q103" s="204">
        <v>0</v>
      </c>
      <c r="R103" s="204">
        <f t="shared" si="12"/>
        <v>0</v>
      </c>
      <c r="S103" s="204">
        <v>0</v>
      </c>
      <c r="T103" s="205">
        <f t="shared" si="13"/>
        <v>0</v>
      </c>
      <c r="AR103" s="23" t="s">
        <v>107</v>
      </c>
      <c r="AT103" s="23" t="s">
        <v>537</v>
      </c>
      <c r="AU103" s="23" t="s">
        <v>92</v>
      </c>
      <c r="AY103" s="23" t="s">
        <v>285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23" t="s">
        <v>10</v>
      </c>
      <c r="BK103" s="206">
        <f t="shared" si="19"/>
        <v>0</v>
      </c>
      <c r="BL103" s="23" t="s">
        <v>95</v>
      </c>
      <c r="BM103" s="23" t="s">
        <v>431</v>
      </c>
    </row>
    <row r="104" spans="2:65" s="1" customFormat="1" ht="22.5" customHeight="1">
      <c r="B104" s="41"/>
      <c r="C104" s="248" t="s">
        <v>2124</v>
      </c>
      <c r="D104" s="248" t="s">
        <v>537</v>
      </c>
      <c r="E104" s="249" t="s">
        <v>2357</v>
      </c>
      <c r="F104" s="250" t="s">
        <v>2358</v>
      </c>
      <c r="G104" s="251" t="s">
        <v>326</v>
      </c>
      <c r="H104" s="252">
        <v>40</v>
      </c>
      <c r="I104" s="253"/>
      <c r="J104" s="254">
        <f t="shared" si="10"/>
        <v>0</v>
      </c>
      <c r="K104" s="250" t="s">
        <v>35</v>
      </c>
      <c r="L104" s="255"/>
      <c r="M104" s="256" t="s">
        <v>35</v>
      </c>
      <c r="N104" s="257" t="s">
        <v>52</v>
      </c>
      <c r="O104" s="42"/>
      <c r="P104" s="204">
        <f t="shared" si="11"/>
        <v>0</v>
      </c>
      <c r="Q104" s="204">
        <v>0</v>
      </c>
      <c r="R104" s="204">
        <f t="shared" si="12"/>
        <v>0</v>
      </c>
      <c r="S104" s="204">
        <v>0</v>
      </c>
      <c r="T104" s="205">
        <f t="shared" si="13"/>
        <v>0</v>
      </c>
      <c r="AR104" s="23" t="s">
        <v>107</v>
      </c>
      <c r="AT104" s="23" t="s">
        <v>537</v>
      </c>
      <c r="AU104" s="23" t="s">
        <v>92</v>
      </c>
      <c r="AY104" s="23" t="s">
        <v>285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23" t="s">
        <v>10</v>
      </c>
      <c r="BK104" s="206">
        <f t="shared" si="19"/>
        <v>0</v>
      </c>
      <c r="BL104" s="23" t="s">
        <v>95</v>
      </c>
      <c r="BM104" s="23" t="s">
        <v>440</v>
      </c>
    </row>
    <row r="105" spans="2:65" s="1" customFormat="1" ht="22.5" customHeight="1">
      <c r="B105" s="41"/>
      <c r="C105" s="248" t="s">
        <v>2124</v>
      </c>
      <c r="D105" s="248" t="s">
        <v>537</v>
      </c>
      <c r="E105" s="249" t="s">
        <v>2360</v>
      </c>
      <c r="F105" s="250" t="s">
        <v>2361</v>
      </c>
      <c r="G105" s="251" t="s">
        <v>2085</v>
      </c>
      <c r="H105" s="252">
        <v>11</v>
      </c>
      <c r="I105" s="253"/>
      <c r="J105" s="254">
        <f t="shared" si="10"/>
        <v>0</v>
      </c>
      <c r="K105" s="250" t="s">
        <v>35</v>
      </c>
      <c r="L105" s="255"/>
      <c r="M105" s="256" t="s">
        <v>35</v>
      </c>
      <c r="N105" s="257" t="s">
        <v>52</v>
      </c>
      <c r="O105" s="42"/>
      <c r="P105" s="204">
        <f t="shared" si="11"/>
        <v>0</v>
      </c>
      <c r="Q105" s="204">
        <v>0</v>
      </c>
      <c r="R105" s="204">
        <f t="shared" si="12"/>
        <v>0</v>
      </c>
      <c r="S105" s="204">
        <v>0</v>
      </c>
      <c r="T105" s="205">
        <f t="shared" si="13"/>
        <v>0</v>
      </c>
      <c r="AR105" s="23" t="s">
        <v>107</v>
      </c>
      <c r="AT105" s="23" t="s">
        <v>537</v>
      </c>
      <c r="AU105" s="23" t="s">
        <v>92</v>
      </c>
      <c r="AY105" s="23" t="s">
        <v>285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23" t="s">
        <v>10</v>
      </c>
      <c r="BK105" s="206">
        <f t="shared" si="19"/>
        <v>0</v>
      </c>
      <c r="BL105" s="23" t="s">
        <v>95</v>
      </c>
      <c r="BM105" s="23" t="s">
        <v>454</v>
      </c>
    </row>
    <row r="106" spans="2:65" s="1" customFormat="1" ht="22.5" customHeight="1">
      <c r="B106" s="41"/>
      <c r="C106" s="248" t="s">
        <v>2124</v>
      </c>
      <c r="D106" s="248" t="s">
        <v>537</v>
      </c>
      <c r="E106" s="249" t="s">
        <v>2410</v>
      </c>
      <c r="F106" s="250" t="s">
        <v>2411</v>
      </c>
      <c r="G106" s="251" t="s">
        <v>326</v>
      </c>
      <c r="H106" s="252">
        <v>20</v>
      </c>
      <c r="I106" s="253"/>
      <c r="J106" s="254">
        <f t="shared" si="10"/>
        <v>0</v>
      </c>
      <c r="K106" s="250" t="s">
        <v>35</v>
      </c>
      <c r="L106" s="255"/>
      <c r="M106" s="256" t="s">
        <v>35</v>
      </c>
      <c r="N106" s="257" t="s">
        <v>52</v>
      </c>
      <c r="O106" s="42"/>
      <c r="P106" s="204">
        <f t="shared" si="11"/>
        <v>0</v>
      </c>
      <c r="Q106" s="204">
        <v>0</v>
      </c>
      <c r="R106" s="204">
        <f t="shared" si="12"/>
        <v>0</v>
      </c>
      <c r="S106" s="204">
        <v>0</v>
      </c>
      <c r="T106" s="205">
        <f t="shared" si="13"/>
        <v>0</v>
      </c>
      <c r="AR106" s="23" t="s">
        <v>107</v>
      </c>
      <c r="AT106" s="23" t="s">
        <v>537</v>
      </c>
      <c r="AU106" s="23" t="s">
        <v>92</v>
      </c>
      <c r="AY106" s="23" t="s">
        <v>285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23" t="s">
        <v>10</v>
      </c>
      <c r="BK106" s="206">
        <f t="shared" si="19"/>
        <v>0</v>
      </c>
      <c r="BL106" s="23" t="s">
        <v>95</v>
      </c>
      <c r="BM106" s="23" t="s">
        <v>171</v>
      </c>
    </row>
    <row r="107" spans="2:65" s="1" customFormat="1" ht="22.5" customHeight="1">
      <c r="B107" s="41"/>
      <c r="C107" s="248" t="s">
        <v>2124</v>
      </c>
      <c r="D107" s="248" t="s">
        <v>537</v>
      </c>
      <c r="E107" s="249" t="s">
        <v>2412</v>
      </c>
      <c r="F107" s="250" t="s">
        <v>2413</v>
      </c>
      <c r="G107" s="251" t="s">
        <v>326</v>
      </c>
      <c r="H107" s="252">
        <v>50</v>
      </c>
      <c r="I107" s="253"/>
      <c r="J107" s="254">
        <f t="shared" si="10"/>
        <v>0</v>
      </c>
      <c r="K107" s="250" t="s">
        <v>35</v>
      </c>
      <c r="L107" s="255"/>
      <c r="M107" s="256" t="s">
        <v>35</v>
      </c>
      <c r="N107" s="257" t="s">
        <v>52</v>
      </c>
      <c r="O107" s="42"/>
      <c r="P107" s="204">
        <f t="shared" si="11"/>
        <v>0</v>
      </c>
      <c r="Q107" s="204">
        <v>0</v>
      </c>
      <c r="R107" s="204">
        <f t="shared" si="12"/>
        <v>0</v>
      </c>
      <c r="S107" s="204">
        <v>0</v>
      </c>
      <c r="T107" s="205">
        <f t="shared" si="13"/>
        <v>0</v>
      </c>
      <c r="AR107" s="23" t="s">
        <v>107</v>
      </c>
      <c r="AT107" s="23" t="s">
        <v>537</v>
      </c>
      <c r="AU107" s="23" t="s">
        <v>92</v>
      </c>
      <c r="AY107" s="23" t="s">
        <v>285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23" t="s">
        <v>10</v>
      </c>
      <c r="BK107" s="206">
        <f t="shared" si="19"/>
        <v>0</v>
      </c>
      <c r="BL107" s="23" t="s">
        <v>95</v>
      </c>
      <c r="BM107" s="23" t="s">
        <v>481</v>
      </c>
    </row>
    <row r="108" spans="2:65" s="1" customFormat="1" ht="22.5" customHeight="1">
      <c r="B108" s="41"/>
      <c r="C108" s="248" t="s">
        <v>2124</v>
      </c>
      <c r="D108" s="248" t="s">
        <v>537</v>
      </c>
      <c r="E108" s="249" t="s">
        <v>2414</v>
      </c>
      <c r="F108" s="250" t="s">
        <v>2415</v>
      </c>
      <c r="G108" s="251" t="s">
        <v>326</v>
      </c>
      <c r="H108" s="252">
        <v>60</v>
      </c>
      <c r="I108" s="253"/>
      <c r="J108" s="254">
        <f t="shared" si="10"/>
        <v>0</v>
      </c>
      <c r="K108" s="250" t="s">
        <v>35</v>
      </c>
      <c r="L108" s="255"/>
      <c r="M108" s="256" t="s">
        <v>35</v>
      </c>
      <c r="N108" s="257" t="s">
        <v>52</v>
      </c>
      <c r="O108" s="42"/>
      <c r="P108" s="204">
        <f t="shared" si="11"/>
        <v>0</v>
      </c>
      <c r="Q108" s="204">
        <v>0</v>
      </c>
      <c r="R108" s="204">
        <f t="shared" si="12"/>
        <v>0</v>
      </c>
      <c r="S108" s="204">
        <v>0</v>
      </c>
      <c r="T108" s="205">
        <f t="shared" si="13"/>
        <v>0</v>
      </c>
      <c r="AR108" s="23" t="s">
        <v>107</v>
      </c>
      <c r="AT108" s="23" t="s">
        <v>537</v>
      </c>
      <c r="AU108" s="23" t="s">
        <v>92</v>
      </c>
      <c r="AY108" s="23" t="s">
        <v>285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23" t="s">
        <v>10</v>
      </c>
      <c r="BK108" s="206">
        <f t="shared" si="19"/>
        <v>0</v>
      </c>
      <c r="BL108" s="23" t="s">
        <v>95</v>
      </c>
      <c r="BM108" s="23" t="s">
        <v>489</v>
      </c>
    </row>
    <row r="109" spans="2:65" s="1" customFormat="1" ht="22.5" customHeight="1">
      <c r="B109" s="41"/>
      <c r="C109" s="248" t="s">
        <v>2124</v>
      </c>
      <c r="D109" s="248" t="s">
        <v>537</v>
      </c>
      <c r="E109" s="249" t="s">
        <v>2237</v>
      </c>
      <c r="F109" s="250" t="s">
        <v>2238</v>
      </c>
      <c r="G109" s="251" t="s">
        <v>2085</v>
      </c>
      <c r="H109" s="252">
        <v>6</v>
      </c>
      <c r="I109" s="253"/>
      <c r="J109" s="254">
        <f t="shared" si="10"/>
        <v>0</v>
      </c>
      <c r="K109" s="250" t="s">
        <v>35</v>
      </c>
      <c r="L109" s="255"/>
      <c r="M109" s="256" t="s">
        <v>35</v>
      </c>
      <c r="N109" s="257" t="s">
        <v>52</v>
      </c>
      <c r="O109" s="42"/>
      <c r="P109" s="204">
        <f t="shared" si="11"/>
        <v>0</v>
      </c>
      <c r="Q109" s="204">
        <v>0</v>
      </c>
      <c r="R109" s="204">
        <f t="shared" si="12"/>
        <v>0</v>
      </c>
      <c r="S109" s="204">
        <v>0</v>
      </c>
      <c r="T109" s="205">
        <f t="shared" si="13"/>
        <v>0</v>
      </c>
      <c r="AR109" s="23" t="s">
        <v>107</v>
      </c>
      <c r="AT109" s="23" t="s">
        <v>537</v>
      </c>
      <c r="AU109" s="23" t="s">
        <v>92</v>
      </c>
      <c r="AY109" s="23" t="s">
        <v>285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23" t="s">
        <v>10</v>
      </c>
      <c r="BK109" s="206">
        <f t="shared" si="19"/>
        <v>0</v>
      </c>
      <c r="BL109" s="23" t="s">
        <v>95</v>
      </c>
      <c r="BM109" s="23" t="s">
        <v>500</v>
      </c>
    </row>
    <row r="110" spans="2:65" s="1" customFormat="1" ht="22.5" customHeight="1">
      <c r="B110" s="41"/>
      <c r="C110" s="248" t="s">
        <v>2124</v>
      </c>
      <c r="D110" s="248" t="s">
        <v>537</v>
      </c>
      <c r="E110" s="249" t="s">
        <v>2249</v>
      </c>
      <c r="F110" s="250" t="s">
        <v>2250</v>
      </c>
      <c r="G110" s="251" t="s">
        <v>326</v>
      </c>
      <c r="H110" s="252">
        <v>50</v>
      </c>
      <c r="I110" s="253"/>
      <c r="J110" s="254">
        <f t="shared" si="10"/>
        <v>0</v>
      </c>
      <c r="K110" s="250" t="s">
        <v>35</v>
      </c>
      <c r="L110" s="255"/>
      <c r="M110" s="256" t="s">
        <v>35</v>
      </c>
      <c r="N110" s="257" t="s">
        <v>52</v>
      </c>
      <c r="O110" s="42"/>
      <c r="P110" s="204">
        <f t="shared" si="11"/>
        <v>0</v>
      </c>
      <c r="Q110" s="204">
        <v>0</v>
      </c>
      <c r="R110" s="204">
        <f t="shared" si="12"/>
        <v>0</v>
      </c>
      <c r="S110" s="204">
        <v>0</v>
      </c>
      <c r="T110" s="205">
        <f t="shared" si="13"/>
        <v>0</v>
      </c>
      <c r="AR110" s="23" t="s">
        <v>107</v>
      </c>
      <c r="AT110" s="23" t="s">
        <v>537</v>
      </c>
      <c r="AU110" s="23" t="s">
        <v>92</v>
      </c>
      <c r="AY110" s="23" t="s">
        <v>285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23" t="s">
        <v>10</v>
      </c>
      <c r="BK110" s="206">
        <f t="shared" si="19"/>
        <v>0</v>
      </c>
      <c r="BL110" s="23" t="s">
        <v>95</v>
      </c>
      <c r="BM110" s="23" t="s">
        <v>510</v>
      </c>
    </row>
    <row r="111" spans="2:65" s="1" customFormat="1" ht="22.5" customHeight="1">
      <c r="B111" s="41"/>
      <c r="C111" s="248" t="s">
        <v>2124</v>
      </c>
      <c r="D111" s="248" t="s">
        <v>537</v>
      </c>
      <c r="E111" s="249" t="s">
        <v>2416</v>
      </c>
      <c r="F111" s="250" t="s">
        <v>2417</v>
      </c>
      <c r="G111" s="251" t="s">
        <v>2091</v>
      </c>
      <c r="H111" s="252">
        <v>1</v>
      </c>
      <c r="I111" s="253"/>
      <c r="J111" s="254">
        <f t="shared" si="10"/>
        <v>0</v>
      </c>
      <c r="K111" s="250" t="s">
        <v>35</v>
      </c>
      <c r="L111" s="255"/>
      <c r="M111" s="256" t="s">
        <v>35</v>
      </c>
      <c r="N111" s="257" t="s">
        <v>52</v>
      </c>
      <c r="O111" s="42"/>
      <c r="P111" s="204">
        <f t="shared" si="11"/>
        <v>0</v>
      </c>
      <c r="Q111" s="204">
        <v>0</v>
      </c>
      <c r="R111" s="204">
        <f t="shared" si="12"/>
        <v>0</v>
      </c>
      <c r="S111" s="204">
        <v>0</v>
      </c>
      <c r="T111" s="205">
        <f t="shared" si="13"/>
        <v>0</v>
      </c>
      <c r="AR111" s="23" t="s">
        <v>107</v>
      </c>
      <c r="AT111" s="23" t="s">
        <v>537</v>
      </c>
      <c r="AU111" s="23" t="s">
        <v>92</v>
      </c>
      <c r="AY111" s="23" t="s">
        <v>285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23" t="s">
        <v>10</v>
      </c>
      <c r="BK111" s="206">
        <f t="shared" si="19"/>
        <v>0</v>
      </c>
      <c r="BL111" s="23" t="s">
        <v>95</v>
      </c>
      <c r="BM111" s="23" t="s">
        <v>531</v>
      </c>
    </row>
    <row r="112" spans="2:65" s="1" customFormat="1" ht="22.5" customHeight="1">
      <c r="B112" s="41"/>
      <c r="C112" s="248" t="s">
        <v>2124</v>
      </c>
      <c r="D112" s="248" t="s">
        <v>537</v>
      </c>
      <c r="E112" s="249" t="s">
        <v>2418</v>
      </c>
      <c r="F112" s="250" t="s">
        <v>2262</v>
      </c>
      <c r="G112" s="251" t="s">
        <v>2091</v>
      </c>
      <c r="H112" s="252">
        <v>1</v>
      </c>
      <c r="I112" s="253"/>
      <c r="J112" s="254">
        <f t="shared" si="10"/>
        <v>0</v>
      </c>
      <c r="K112" s="250" t="s">
        <v>35</v>
      </c>
      <c r="L112" s="255"/>
      <c r="M112" s="256" t="s">
        <v>35</v>
      </c>
      <c r="N112" s="257" t="s">
        <v>52</v>
      </c>
      <c r="O112" s="42"/>
      <c r="P112" s="204">
        <f t="shared" si="11"/>
        <v>0</v>
      </c>
      <c r="Q112" s="204">
        <v>0</v>
      </c>
      <c r="R112" s="204">
        <f t="shared" si="12"/>
        <v>0</v>
      </c>
      <c r="S112" s="204">
        <v>0</v>
      </c>
      <c r="T112" s="205">
        <f t="shared" si="13"/>
        <v>0</v>
      </c>
      <c r="AR112" s="23" t="s">
        <v>107</v>
      </c>
      <c r="AT112" s="23" t="s">
        <v>537</v>
      </c>
      <c r="AU112" s="23" t="s">
        <v>92</v>
      </c>
      <c r="AY112" s="23" t="s">
        <v>285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23" t="s">
        <v>10</v>
      </c>
      <c r="BK112" s="206">
        <f t="shared" si="19"/>
        <v>0</v>
      </c>
      <c r="BL112" s="23" t="s">
        <v>95</v>
      </c>
      <c r="BM112" s="23" t="s">
        <v>542</v>
      </c>
    </row>
    <row r="113" spans="2:63" s="10" customFormat="1" ht="22.35" customHeight="1">
      <c r="B113" s="178"/>
      <c r="C113" s="179"/>
      <c r="D113" s="192" t="s">
        <v>80</v>
      </c>
      <c r="E113" s="193" t="s">
        <v>2205</v>
      </c>
      <c r="F113" s="193" t="s">
        <v>2266</v>
      </c>
      <c r="G113" s="179"/>
      <c r="H113" s="179"/>
      <c r="I113" s="182"/>
      <c r="J113" s="194">
        <f>BK113</f>
        <v>0</v>
      </c>
      <c r="K113" s="179"/>
      <c r="L113" s="184"/>
      <c r="M113" s="185"/>
      <c r="N113" s="186"/>
      <c r="O113" s="186"/>
      <c r="P113" s="187">
        <f>SUM(P114:P116)</f>
        <v>0</v>
      </c>
      <c r="Q113" s="186"/>
      <c r="R113" s="187">
        <f>SUM(R114:R116)</f>
        <v>0</v>
      </c>
      <c r="S113" s="186"/>
      <c r="T113" s="188">
        <f>SUM(T114:T116)</f>
        <v>0</v>
      </c>
      <c r="AR113" s="189" t="s">
        <v>10</v>
      </c>
      <c r="AT113" s="190" t="s">
        <v>80</v>
      </c>
      <c r="AU113" s="190" t="s">
        <v>89</v>
      </c>
      <c r="AY113" s="189" t="s">
        <v>285</v>
      </c>
      <c r="BK113" s="191">
        <f>SUM(BK114:BK116)</f>
        <v>0</v>
      </c>
    </row>
    <row r="114" spans="2:65" s="1" customFormat="1" ht="31.5" customHeight="1">
      <c r="B114" s="41"/>
      <c r="C114" s="248" t="s">
        <v>2267</v>
      </c>
      <c r="D114" s="248" t="s">
        <v>537</v>
      </c>
      <c r="E114" s="249" t="s">
        <v>2419</v>
      </c>
      <c r="F114" s="250" t="s">
        <v>2420</v>
      </c>
      <c r="G114" s="251" t="s">
        <v>2085</v>
      </c>
      <c r="H114" s="252">
        <v>3</v>
      </c>
      <c r="I114" s="253"/>
      <c r="J114" s="254">
        <f>ROUND(I114*H114,0)</f>
        <v>0</v>
      </c>
      <c r="K114" s="250" t="s">
        <v>35</v>
      </c>
      <c r="L114" s="255"/>
      <c r="M114" s="256" t="s">
        <v>35</v>
      </c>
      <c r="N114" s="257" t="s">
        <v>52</v>
      </c>
      <c r="O114" s="42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23" t="s">
        <v>107</v>
      </c>
      <c r="AT114" s="23" t="s">
        <v>537</v>
      </c>
      <c r="AU114" s="23" t="s">
        <v>92</v>
      </c>
      <c r="AY114" s="23" t="s">
        <v>285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23" t="s">
        <v>10</v>
      </c>
      <c r="BK114" s="206">
        <f>ROUND(I114*H114,0)</f>
        <v>0</v>
      </c>
      <c r="BL114" s="23" t="s">
        <v>95</v>
      </c>
      <c r="BM114" s="23" t="s">
        <v>554</v>
      </c>
    </row>
    <row r="115" spans="2:65" s="1" customFormat="1" ht="22.5" customHeight="1">
      <c r="B115" s="41"/>
      <c r="C115" s="248" t="s">
        <v>2267</v>
      </c>
      <c r="D115" s="248" t="s">
        <v>537</v>
      </c>
      <c r="E115" s="249" t="s">
        <v>2421</v>
      </c>
      <c r="F115" s="250" t="s">
        <v>2422</v>
      </c>
      <c r="G115" s="251" t="s">
        <v>2085</v>
      </c>
      <c r="H115" s="252">
        <v>3</v>
      </c>
      <c r="I115" s="253"/>
      <c r="J115" s="254">
        <f>ROUND(I115*H115,0)</f>
        <v>0</v>
      </c>
      <c r="K115" s="250" t="s">
        <v>35</v>
      </c>
      <c r="L115" s="255"/>
      <c r="M115" s="256" t="s">
        <v>35</v>
      </c>
      <c r="N115" s="257" t="s">
        <v>52</v>
      </c>
      <c r="O115" s="42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23" t="s">
        <v>107</v>
      </c>
      <c r="AT115" s="23" t="s">
        <v>537</v>
      </c>
      <c r="AU115" s="23" t="s">
        <v>92</v>
      </c>
      <c r="AY115" s="23" t="s">
        <v>285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3" t="s">
        <v>10</v>
      </c>
      <c r="BK115" s="206">
        <f>ROUND(I115*H115,0)</f>
        <v>0</v>
      </c>
      <c r="BL115" s="23" t="s">
        <v>95</v>
      </c>
      <c r="BM115" s="23" t="s">
        <v>568</v>
      </c>
    </row>
    <row r="116" spans="2:65" s="1" customFormat="1" ht="22.5" customHeight="1">
      <c r="B116" s="41"/>
      <c r="C116" s="248" t="s">
        <v>2267</v>
      </c>
      <c r="D116" s="248" t="s">
        <v>537</v>
      </c>
      <c r="E116" s="249" t="s">
        <v>2423</v>
      </c>
      <c r="F116" s="250" t="s">
        <v>2424</v>
      </c>
      <c r="G116" s="251" t="s">
        <v>2085</v>
      </c>
      <c r="H116" s="252">
        <v>3</v>
      </c>
      <c r="I116" s="253"/>
      <c r="J116" s="254">
        <f>ROUND(I116*H116,0)</f>
        <v>0</v>
      </c>
      <c r="K116" s="250" t="s">
        <v>35</v>
      </c>
      <c r="L116" s="255"/>
      <c r="M116" s="256" t="s">
        <v>35</v>
      </c>
      <c r="N116" s="257" t="s">
        <v>52</v>
      </c>
      <c r="O116" s="42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23" t="s">
        <v>107</v>
      </c>
      <c r="AT116" s="23" t="s">
        <v>537</v>
      </c>
      <c r="AU116" s="23" t="s">
        <v>92</v>
      </c>
      <c r="AY116" s="23" t="s">
        <v>285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3" t="s">
        <v>10</v>
      </c>
      <c r="BK116" s="206">
        <f>ROUND(I116*H116,0)</f>
        <v>0</v>
      </c>
      <c r="BL116" s="23" t="s">
        <v>95</v>
      </c>
      <c r="BM116" s="23" t="s">
        <v>587</v>
      </c>
    </row>
    <row r="117" spans="2:63" s="10" customFormat="1" ht="22.35" customHeight="1">
      <c r="B117" s="178"/>
      <c r="C117" s="179"/>
      <c r="D117" s="192" t="s">
        <v>80</v>
      </c>
      <c r="E117" s="193" t="s">
        <v>2265</v>
      </c>
      <c r="F117" s="193" t="s">
        <v>2288</v>
      </c>
      <c r="G117" s="179"/>
      <c r="H117" s="179"/>
      <c r="I117" s="182"/>
      <c r="J117" s="194">
        <f>BK117</f>
        <v>0</v>
      </c>
      <c r="K117" s="179"/>
      <c r="L117" s="184"/>
      <c r="M117" s="185"/>
      <c r="N117" s="186"/>
      <c r="O117" s="186"/>
      <c r="P117" s="187">
        <f>SUM(P118:P121)</f>
        <v>0</v>
      </c>
      <c r="Q117" s="186"/>
      <c r="R117" s="187">
        <f>SUM(R118:R121)</f>
        <v>0</v>
      </c>
      <c r="S117" s="186"/>
      <c r="T117" s="188">
        <f>SUM(T118:T121)</f>
        <v>0</v>
      </c>
      <c r="AR117" s="189" t="s">
        <v>10</v>
      </c>
      <c r="AT117" s="190" t="s">
        <v>80</v>
      </c>
      <c r="AU117" s="190" t="s">
        <v>89</v>
      </c>
      <c r="AY117" s="189" t="s">
        <v>285</v>
      </c>
      <c r="BK117" s="191">
        <f>SUM(BK118:BK121)</f>
        <v>0</v>
      </c>
    </row>
    <row r="118" spans="2:65" s="1" customFormat="1" ht="22.5" customHeight="1">
      <c r="B118" s="41"/>
      <c r="C118" s="248" t="s">
        <v>2267</v>
      </c>
      <c r="D118" s="248" t="s">
        <v>537</v>
      </c>
      <c r="E118" s="249" t="s">
        <v>2425</v>
      </c>
      <c r="F118" s="250" t="s">
        <v>2426</v>
      </c>
      <c r="G118" s="251" t="s">
        <v>2085</v>
      </c>
      <c r="H118" s="252">
        <v>3</v>
      </c>
      <c r="I118" s="253"/>
      <c r="J118" s="254">
        <f>ROUND(I118*H118,0)</f>
        <v>0</v>
      </c>
      <c r="K118" s="250" t="s">
        <v>35</v>
      </c>
      <c r="L118" s="255"/>
      <c r="M118" s="256" t="s">
        <v>35</v>
      </c>
      <c r="N118" s="257" t="s">
        <v>52</v>
      </c>
      <c r="O118" s="42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23" t="s">
        <v>107</v>
      </c>
      <c r="AT118" s="23" t="s">
        <v>537</v>
      </c>
      <c r="AU118" s="23" t="s">
        <v>92</v>
      </c>
      <c r="AY118" s="23" t="s">
        <v>285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3" t="s">
        <v>10</v>
      </c>
      <c r="BK118" s="206">
        <f>ROUND(I118*H118,0)</f>
        <v>0</v>
      </c>
      <c r="BL118" s="23" t="s">
        <v>95</v>
      </c>
      <c r="BM118" s="23" t="s">
        <v>602</v>
      </c>
    </row>
    <row r="119" spans="2:65" s="1" customFormat="1" ht="22.5" customHeight="1">
      <c r="B119" s="41"/>
      <c r="C119" s="248" t="s">
        <v>2267</v>
      </c>
      <c r="D119" s="248" t="s">
        <v>537</v>
      </c>
      <c r="E119" s="249" t="s">
        <v>2427</v>
      </c>
      <c r="F119" s="250" t="s">
        <v>2428</v>
      </c>
      <c r="G119" s="251" t="s">
        <v>2085</v>
      </c>
      <c r="H119" s="252">
        <v>3</v>
      </c>
      <c r="I119" s="253"/>
      <c r="J119" s="254">
        <f>ROUND(I119*H119,0)</f>
        <v>0</v>
      </c>
      <c r="K119" s="250" t="s">
        <v>35</v>
      </c>
      <c r="L119" s="255"/>
      <c r="M119" s="256" t="s">
        <v>35</v>
      </c>
      <c r="N119" s="257" t="s">
        <v>52</v>
      </c>
      <c r="O119" s="42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3" t="s">
        <v>107</v>
      </c>
      <c r="AT119" s="23" t="s">
        <v>537</v>
      </c>
      <c r="AU119" s="23" t="s">
        <v>92</v>
      </c>
      <c r="AY119" s="23" t="s">
        <v>285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3" t="s">
        <v>10</v>
      </c>
      <c r="BK119" s="206">
        <f>ROUND(I119*H119,0)</f>
        <v>0</v>
      </c>
      <c r="BL119" s="23" t="s">
        <v>95</v>
      </c>
      <c r="BM119" s="23" t="s">
        <v>614</v>
      </c>
    </row>
    <row r="120" spans="2:65" s="1" customFormat="1" ht="22.5" customHeight="1">
      <c r="B120" s="41"/>
      <c r="C120" s="248" t="s">
        <v>2267</v>
      </c>
      <c r="D120" s="248" t="s">
        <v>537</v>
      </c>
      <c r="E120" s="249" t="s">
        <v>2429</v>
      </c>
      <c r="F120" s="250" t="s">
        <v>2430</v>
      </c>
      <c r="G120" s="251" t="s">
        <v>2091</v>
      </c>
      <c r="H120" s="252">
        <v>1</v>
      </c>
      <c r="I120" s="253"/>
      <c r="J120" s="254">
        <f>ROUND(I120*H120,0)</f>
        <v>0</v>
      </c>
      <c r="K120" s="250" t="s">
        <v>35</v>
      </c>
      <c r="L120" s="255"/>
      <c r="M120" s="256" t="s">
        <v>35</v>
      </c>
      <c r="N120" s="257" t="s">
        <v>52</v>
      </c>
      <c r="O120" s="42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3" t="s">
        <v>107</v>
      </c>
      <c r="AT120" s="23" t="s">
        <v>537</v>
      </c>
      <c r="AU120" s="23" t="s">
        <v>92</v>
      </c>
      <c r="AY120" s="23" t="s">
        <v>285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3" t="s">
        <v>10</v>
      </c>
      <c r="BK120" s="206">
        <f>ROUND(I120*H120,0)</f>
        <v>0</v>
      </c>
      <c r="BL120" s="23" t="s">
        <v>95</v>
      </c>
      <c r="BM120" s="23" t="s">
        <v>624</v>
      </c>
    </row>
    <row r="121" spans="2:65" s="1" customFormat="1" ht="22.5" customHeight="1">
      <c r="B121" s="41"/>
      <c r="C121" s="248" t="s">
        <v>2267</v>
      </c>
      <c r="D121" s="248" t="s">
        <v>537</v>
      </c>
      <c r="E121" s="249" t="s">
        <v>2431</v>
      </c>
      <c r="F121" s="250" t="s">
        <v>2432</v>
      </c>
      <c r="G121" s="251" t="s">
        <v>2085</v>
      </c>
      <c r="H121" s="252">
        <v>2</v>
      </c>
      <c r="I121" s="253"/>
      <c r="J121" s="254">
        <f>ROUND(I121*H121,0)</f>
        <v>0</v>
      </c>
      <c r="K121" s="250" t="s">
        <v>35</v>
      </c>
      <c r="L121" s="255"/>
      <c r="M121" s="256" t="s">
        <v>35</v>
      </c>
      <c r="N121" s="257" t="s">
        <v>52</v>
      </c>
      <c r="O121" s="42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3" t="s">
        <v>107</v>
      </c>
      <c r="AT121" s="23" t="s">
        <v>537</v>
      </c>
      <c r="AU121" s="23" t="s">
        <v>92</v>
      </c>
      <c r="AY121" s="23" t="s">
        <v>285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23" t="s">
        <v>10</v>
      </c>
      <c r="BK121" s="206">
        <f>ROUND(I121*H121,0)</f>
        <v>0</v>
      </c>
      <c r="BL121" s="23" t="s">
        <v>95</v>
      </c>
      <c r="BM121" s="23" t="s">
        <v>647</v>
      </c>
    </row>
    <row r="122" spans="2:63" s="10" customFormat="1" ht="22.35" customHeight="1">
      <c r="B122" s="178"/>
      <c r="C122" s="179"/>
      <c r="D122" s="192" t="s">
        <v>80</v>
      </c>
      <c r="E122" s="193" t="s">
        <v>2287</v>
      </c>
      <c r="F122" s="193" t="s">
        <v>2373</v>
      </c>
      <c r="G122" s="179"/>
      <c r="H122" s="179"/>
      <c r="I122" s="182"/>
      <c r="J122" s="194">
        <f>BK122</f>
        <v>0</v>
      </c>
      <c r="K122" s="179"/>
      <c r="L122" s="184"/>
      <c r="M122" s="185"/>
      <c r="N122" s="186"/>
      <c r="O122" s="186"/>
      <c r="P122" s="187">
        <f>SUM(P123:P130)</f>
        <v>0</v>
      </c>
      <c r="Q122" s="186"/>
      <c r="R122" s="187">
        <f>SUM(R123:R130)</f>
        <v>0</v>
      </c>
      <c r="S122" s="186"/>
      <c r="T122" s="188">
        <f>SUM(T123:T130)</f>
        <v>0</v>
      </c>
      <c r="AR122" s="189" t="s">
        <v>10</v>
      </c>
      <c r="AT122" s="190" t="s">
        <v>80</v>
      </c>
      <c r="AU122" s="190" t="s">
        <v>89</v>
      </c>
      <c r="AY122" s="189" t="s">
        <v>285</v>
      </c>
      <c r="BK122" s="191">
        <f>SUM(BK123:BK130)</f>
        <v>0</v>
      </c>
    </row>
    <row r="123" spans="2:65" s="1" customFormat="1" ht="22.5" customHeight="1">
      <c r="B123" s="41"/>
      <c r="C123" s="248" t="s">
        <v>2374</v>
      </c>
      <c r="D123" s="248" t="s">
        <v>537</v>
      </c>
      <c r="E123" s="249" t="s">
        <v>2433</v>
      </c>
      <c r="F123" s="250" t="s">
        <v>2434</v>
      </c>
      <c r="G123" s="251" t="s">
        <v>2435</v>
      </c>
      <c r="H123" s="252">
        <v>0.05</v>
      </c>
      <c r="I123" s="253"/>
      <c r="J123" s="254">
        <f aca="true" t="shared" si="20" ref="J123:J130">ROUND(I123*H123,0)</f>
        <v>0</v>
      </c>
      <c r="K123" s="250" t="s">
        <v>35</v>
      </c>
      <c r="L123" s="255"/>
      <c r="M123" s="256" t="s">
        <v>35</v>
      </c>
      <c r="N123" s="257" t="s">
        <v>52</v>
      </c>
      <c r="O123" s="42"/>
      <c r="P123" s="204">
        <f aca="true" t="shared" si="21" ref="P123:P130">O123*H123</f>
        <v>0</v>
      </c>
      <c r="Q123" s="204">
        <v>0</v>
      </c>
      <c r="R123" s="204">
        <f aca="true" t="shared" si="22" ref="R123:R130">Q123*H123</f>
        <v>0</v>
      </c>
      <c r="S123" s="204">
        <v>0</v>
      </c>
      <c r="T123" s="205">
        <f aca="true" t="shared" si="23" ref="T123:T130">S123*H123</f>
        <v>0</v>
      </c>
      <c r="AR123" s="23" t="s">
        <v>107</v>
      </c>
      <c r="AT123" s="23" t="s">
        <v>537</v>
      </c>
      <c r="AU123" s="23" t="s">
        <v>92</v>
      </c>
      <c r="AY123" s="23" t="s">
        <v>285</v>
      </c>
      <c r="BE123" s="206">
        <f aca="true" t="shared" si="24" ref="BE123:BE130">IF(N123="základní",J123,0)</f>
        <v>0</v>
      </c>
      <c r="BF123" s="206">
        <f aca="true" t="shared" si="25" ref="BF123:BF130">IF(N123="snížená",J123,0)</f>
        <v>0</v>
      </c>
      <c r="BG123" s="206">
        <f aca="true" t="shared" si="26" ref="BG123:BG130">IF(N123="zákl. přenesená",J123,0)</f>
        <v>0</v>
      </c>
      <c r="BH123" s="206">
        <f aca="true" t="shared" si="27" ref="BH123:BH130">IF(N123="sníž. přenesená",J123,0)</f>
        <v>0</v>
      </c>
      <c r="BI123" s="206">
        <f aca="true" t="shared" si="28" ref="BI123:BI130">IF(N123="nulová",J123,0)</f>
        <v>0</v>
      </c>
      <c r="BJ123" s="23" t="s">
        <v>10</v>
      </c>
      <c r="BK123" s="206">
        <f aca="true" t="shared" si="29" ref="BK123:BK130">ROUND(I123*H123,0)</f>
        <v>0</v>
      </c>
      <c r="BL123" s="23" t="s">
        <v>95</v>
      </c>
      <c r="BM123" s="23" t="s">
        <v>657</v>
      </c>
    </row>
    <row r="124" spans="2:65" s="1" customFormat="1" ht="22.5" customHeight="1">
      <c r="B124" s="41"/>
      <c r="C124" s="248" t="s">
        <v>2374</v>
      </c>
      <c r="D124" s="248" t="s">
        <v>537</v>
      </c>
      <c r="E124" s="249" t="s">
        <v>2436</v>
      </c>
      <c r="F124" s="250" t="s">
        <v>2437</v>
      </c>
      <c r="G124" s="251" t="s">
        <v>2085</v>
      </c>
      <c r="H124" s="252">
        <v>3</v>
      </c>
      <c r="I124" s="253"/>
      <c r="J124" s="254">
        <f t="shared" si="20"/>
        <v>0</v>
      </c>
      <c r="K124" s="250" t="s">
        <v>35</v>
      </c>
      <c r="L124" s="255"/>
      <c r="M124" s="256" t="s">
        <v>35</v>
      </c>
      <c r="N124" s="257" t="s">
        <v>52</v>
      </c>
      <c r="O124" s="42"/>
      <c r="P124" s="204">
        <f t="shared" si="21"/>
        <v>0</v>
      </c>
      <c r="Q124" s="204">
        <v>0</v>
      </c>
      <c r="R124" s="204">
        <f t="shared" si="22"/>
        <v>0</v>
      </c>
      <c r="S124" s="204">
        <v>0</v>
      </c>
      <c r="T124" s="205">
        <f t="shared" si="23"/>
        <v>0</v>
      </c>
      <c r="AR124" s="23" t="s">
        <v>107</v>
      </c>
      <c r="AT124" s="23" t="s">
        <v>537</v>
      </c>
      <c r="AU124" s="23" t="s">
        <v>92</v>
      </c>
      <c r="AY124" s="23" t="s">
        <v>285</v>
      </c>
      <c r="BE124" s="206">
        <f t="shared" si="24"/>
        <v>0</v>
      </c>
      <c r="BF124" s="206">
        <f t="shared" si="25"/>
        <v>0</v>
      </c>
      <c r="BG124" s="206">
        <f t="shared" si="26"/>
        <v>0</v>
      </c>
      <c r="BH124" s="206">
        <f t="shared" si="27"/>
        <v>0</v>
      </c>
      <c r="BI124" s="206">
        <f t="shared" si="28"/>
        <v>0</v>
      </c>
      <c r="BJ124" s="23" t="s">
        <v>10</v>
      </c>
      <c r="BK124" s="206">
        <f t="shared" si="29"/>
        <v>0</v>
      </c>
      <c r="BL124" s="23" t="s">
        <v>95</v>
      </c>
      <c r="BM124" s="23" t="s">
        <v>666</v>
      </c>
    </row>
    <row r="125" spans="2:65" s="1" customFormat="1" ht="22.5" customHeight="1">
      <c r="B125" s="41"/>
      <c r="C125" s="248" t="s">
        <v>2374</v>
      </c>
      <c r="D125" s="248" t="s">
        <v>537</v>
      </c>
      <c r="E125" s="249" t="s">
        <v>2438</v>
      </c>
      <c r="F125" s="250" t="s">
        <v>2439</v>
      </c>
      <c r="G125" s="251" t="s">
        <v>2085</v>
      </c>
      <c r="H125" s="252">
        <v>3</v>
      </c>
      <c r="I125" s="253"/>
      <c r="J125" s="254">
        <f t="shared" si="20"/>
        <v>0</v>
      </c>
      <c r="K125" s="250" t="s">
        <v>35</v>
      </c>
      <c r="L125" s="255"/>
      <c r="M125" s="256" t="s">
        <v>35</v>
      </c>
      <c r="N125" s="257" t="s">
        <v>52</v>
      </c>
      <c r="O125" s="42"/>
      <c r="P125" s="204">
        <f t="shared" si="21"/>
        <v>0</v>
      </c>
      <c r="Q125" s="204">
        <v>0</v>
      </c>
      <c r="R125" s="204">
        <f t="shared" si="22"/>
        <v>0</v>
      </c>
      <c r="S125" s="204">
        <v>0</v>
      </c>
      <c r="T125" s="205">
        <f t="shared" si="23"/>
        <v>0</v>
      </c>
      <c r="AR125" s="23" t="s">
        <v>107</v>
      </c>
      <c r="AT125" s="23" t="s">
        <v>537</v>
      </c>
      <c r="AU125" s="23" t="s">
        <v>92</v>
      </c>
      <c r="AY125" s="23" t="s">
        <v>285</v>
      </c>
      <c r="BE125" s="206">
        <f t="shared" si="24"/>
        <v>0</v>
      </c>
      <c r="BF125" s="206">
        <f t="shared" si="25"/>
        <v>0</v>
      </c>
      <c r="BG125" s="206">
        <f t="shared" si="26"/>
        <v>0</v>
      </c>
      <c r="BH125" s="206">
        <f t="shared" si="27"/>
        <v>0</v>
      </c>
      <c r="BI125" s="206">
        <f t="shared" si="28"/>
        <v>0</v>
      </c>
      <c r="BJ125" s="23" t="s">
        <v>10</v>
      </c>
      <c r="BK125" s="206">
        <f t="shared" si="29"/>
        <v>0</v>
      </c>
      <c r="BL125" s="23" t="s">
        <v>95</v>
      </c>
      <c r="BM125" s="23" t="s">
        <v>682</v>
      </c>
    </row>
    <row r="126" spans="2:65" s="1" customFormat="1" ht="22.5" customHeight="1">
      <c r="B126" s="41"/>
      <c r="C126" s="248" t="s">
        <v>2374</v>
      </c>
      <c r="D126" s="248" t="s">
        <v>537</v>
      </c>
      <c r="E126" s="249" t="s">
        <v>2440</v>
      </c>
      <c r="F126" s="250" t="s">
        <v>2441</v>
      </c>
      <c r="G126" s="251" t="s">
        <v>326</v>
      </c>
      <c r="H126" s="252">
        <v>40</v>
      </c>
      <c r="I126" s="253"/>
      <c r="J126" s="254">
        <f t="shared" si="20"/>
        <v>0</v>
      </c>
      <c r="K126" s="250" t="s">
        <v>35</v>
      </c>
      <c r="L126" s="255"/>
      <c r="M126" s="256" t="s">
        <v>35</v>
      </c>
      <c r="N126" s="257" t="s">
        <v>52</v>
      </c>
      <c r="O126" s="42"/>
      <c r="P126" s="204">
        <f t="shared" si="21"/>
        <v>0</v>
      </c>
      <c r="Q126" s="204">
        <v>0</v>
      </c>
      <c r="R126" s="204">
        <f t="shared" si="22"/>
        <v>0</v>
      </c>
      <c r="S126" s="204">
        <v>0</v>
      </c>
      <c r="T126" s="205">
        <f t="shared" si="23"/>
        <v>0</v>
      </c>
      <c r="AR126" s="23" t="s">
        <v>107</v>
      </c>
      <c r="AT126" s="23" t="s">
        <v>537</v>
      </c>
      <c r="AU126" s="23" t="s">
        <v>92</v>
      </c>
      <c r="AY126" s="23" t="s">
        <v>285</v>
      </c>
      <c r="BE126" s="206">
        <f t="shared" si="24"/>
        <v>0</v>
      </c>
      <c r="BF126" s="206">
        <f t="shared" si="25"/>
        <v>0</v>
      </c>
      <c r="BG126" s="206">
        <f t="shared" si="26"/>
        <v>0</v>
      </c>
      <c r="BH126" s="206">
        <f t="shared" si="27"/>
        <v>0</v>
      </c>
      <c r="BI126" s="206">
        <f t="shared" si="28"/>
        <v>0</v>
      </c>
      <c r="BJ126" s="23" t="s">
        <v>10</v>
      </c>
      <c r="BK126" s="206">
        <f t="shared" si="29"/>
        <v>0</v>
      </c>
      <c r="BL126" s="23" t="s">
        <v>95</v>
      </c>
      <c r="BM126" s="23" t="s">
        <v>690</v>
      </c>
    </row>
    <row r="127" spans="2:65" s="1" customFormat="1" ht="22.5" customHeight="1">
      <c r="B127" s="41"/>
      <c r="C127" s="248" t="s">
        <v>2374</v>
      </c>
      <c r="D127" s="248" t="s">
        <v>537</v>
      </c>
      <c r="E127" s="249" t="s">
        <v>2442</v>
      </c>
      <c r="F127" s="250" t="s">
        <v>2443</v>
      </c>
      <c r="G127" s="251" t="s">
        <v>290</v>
      </c>
      <c r="H127" s="252">
        <v>7</v>
      </c>
      <c r="I127" s="253"/>
      <c r="J127" s="254">
        <f t="shared" si="20"/>
        <v>0</v>
      </c>
      <c r="K127" s="250" t="s">
        <v>35</v>
      </c>
      <c r="L127" s="255"/>
      <c r="M127" s="256" t="s">
        <v>35</v>
      </c>
      <c r="N127" s="257" t="s">
        <v>52</v>
      </c>
      <c r="O127" s="42"/>
      <c r="P127" s="204">
        <f t="shared" si="21"/>
        <v>0</v>
      </c>
      <c r="Q127" s="204">
        <v>0</v>
      </c>
      <c r="R127" s="204">
        <f t="shared" si="22"/>
        <v>0</v>
      </c>
      <c r="S127" s="204">
        <v>0</v>
      </c>
      <c r="T127" s="205">
        <f t="shared" si="23"/>
        <v>0</v>
      </c>
      <c r="AR127" s="23" t="s">
        <v>107</v>
      </c>
      <c r="AT127" s="23" t="s">
        <v>537</v>
      </c>
      <c r="AU127" s="23" t="s">
        <v>92</v>
      </c>
      <c r="AY127" s="23" t="s">
        <v>285</v>
      </c>
      <c r="BE127" s="206">
        <f t="shared" si="24"/>
        <v>0</v>
      </c>
      <c r="BF127" s="206">
        <f t="shared" si="25"/>
        <v>0</v>
      </c>
      <c r="BG127" s="206">
        <f t="shared" si="26"/>
        <v>0</v>
      </c>
      <c r="BH127" s="206">
        <f t="shared" si="27"/>
        <v>0</v>
      </c>
      <c r="BI127" s="206">
        <f t="shared" si="28"/>
        <v>0</v>
      </c>
      <c r="BJ127" s="23" t="s">
        <v>10</v>
      </c>
      <c r="BK127" s="206">
        <f t="shared" si="29"/>
        <v>0</v>
      </c>
      <c r="BL127" s="23" t="s">
        <v>95</v>
      </c>
      <c r="BM127" s="23" t="s">
        <v>702</v>
      </c>
    </row>
    <row r="128" spans="2:65" s="1" customFormat="1" ht="22.5" customHeight="1">
      <c r="B128" s="41"/>
      <c r="C128" s="248" t="s">
        <v>2374</v>
      </c>
      <c r="D128" s="248" t="s">
        <v>537</v>
      </c>
      <c r="E128" s="249" t="s">
        <v>2444</v>
      </c>
      <c r="F128" s="250" t="s">
        <v>2445</v>
      </c>
      <c r="G128" s="251" t="s">
        <v>326</v>
      </c>
      <c r="H128" s="252">
        <v>40</v>
      </c>
      <c r="I128" s="253"/>
      <c r="J128" s="254">
        <f t="shared" si="20"/>
        <v>0</v>
      </c>
      <c r="K128" s="250" t="s">
        <v>35</v>
      </c>
      <c r="L128" s="255"/>
      <c r="M128" s="256" t="s">
        <v>35</v>
      </c>
      <c r="N128" s="257" t="s">
        <v>52</v>
      </c>
      <c r="O128" s="42"/>
      <c r="P128" s="204">
        <f t="shared" si="21"/>
        <v>0</v>
      </c>
      <c r="Q128" s="204">
        <v>0</v>
      </c>
      <c r="R128" s="204">
        <f t="shared" si="22"/>
        <v>0</v>
      </c>
      <c r="S128" s="204">
        <v>0</v>
      </c>
      <c r="T128" s="205">
        <f t="shared" si="23"/>
        <v>0</v>
      </c>
      <c r="AR128" s="23" t="s">
        <v>107</v>
      </c>
      <c r="AT128" s="23" t="s">
        <v>537</v>
      </c>
      <c r="AU128" s="23" t="s">
        <v>92</v>
      </c>
      <c r="AY128" s="23" t="s">
        <v>285</v>
      </c>
      <c r="BE128" s="206">
        <f t="shared" si="24"/>
        <v>0</v>
      </c>
      <c r="BF128" s="206">
        <f t="shared" si="25"/>
        <v>0</v>
      </c>
      <c r="BG128" s="206">
        <f t="shared" si="26"/>
        <v>0</v>
      </c>
      <c r="BH128" s="206">
        <f t="shared" si="27"/>
        <v>0</v>
      </c>
      <c r="BI128" s="206">
        <f t="shared" si="28"/>
        <v>0</v>
      </c>
      <c r="BJ128" s="23" t="s">
        <v>10</v>
      </c>
      <c r="BK128" s="206">
        <f t="shared" si="29"/>
        <v>0</v>
      </c>
      <c r="BL128" s="23" t="s">
        <v>95</v>
      </c>
      <c r="BM128" s="23" t="s">
        <v>713</v>
      </c>
    </row>
    <row r="129" spans="2:65" s="1" customFormat="1" ht="22.5" customHeight="1">
      <c r="B129" s="41"/>
      <c r="C129" s="248" t="s">
        <v>2374</v>
      </c>
      <c r="D129" s="248" t="s">
        <v>537</v>
      </c>
      <c r="E129" s="249" t="s">
        <v>2446</v>
      </c>
      <c r="F129" s="250" t="s">
        <v>2447</v>
      </c>
      <c r="G129" s="251" t="s">
        <v>326</v>
      </c>
      <c r="H129" s="252">
        <v>40</v>
      </c>
      <c r="I129" s="253"/>
      <c r="J129" s="254">
        <f t="shared" si="20"/>
        <v>0</v>
      </c>
      <c r="K129" s="250" t="s">
        <v>35</v>
      </c>
      <c r="L129" s="255"/>
      <c r="M129" s="256" t="s">
        <v>35</v>
      </c>
      <c r="N129" s="257" t="s">
        <v>52</v>
      </c>
      <c r="O129" s="42"/>
      <c r="P129" s="204">
        <f t="shared" si="21"/>
        <v>0</v>
      </c>
      <c r="Q129" s="204">
        <v>0</v>
      </c>
      <c r="R129" s="204">
        <f t="shared" si="22"/>
        <v>0</v>
      </c>
      <c r="S129" s="204">
        <v>0</v>
      </c>
      <c r="T129" s="205">
        <f t="shared" si="23"/>
        <v>0</v>
      </c>
      <c r="AR129" s="23" t="s">
        <v>107</v>
      </c>
      <c r="AT129" s="23" t="s">
        <v>537</v>
      </c>
      <c r="AU129" s="23" t="s">
        <v>92</v>
      </c>
      <c r="AY129" s="23" t="s">
        <v>285</v>
      </c>
      <c r="BE129" s="206">
        <f t="shared" si="24"/>
        <v>0</v>
      </c>
      <c r="BF129" s="206">
        <f t="shared" si="25"/>
        <v>0</v>
      </c>
      <c r="BG129" s="206">
        <f t="shared" si="26"/>
        <v>0</v>
      </c>
      <c r="BH129" s="206">
        <f t="shared" si="27"/>
        <v>0</v>
      </c>
      <c r="BI129" s="206">
        <f t="shared" si="28"/>
        <v>0</v>
      </c>
      <c r="BJ129" s="23" t="s">
        <v>10</v>
      </c>
      <c r="BK129" s="206">
        <f t="shared" si="29"/>
        <v>0</v>
      </c>
      <c r="BL129" s="23" t="s">
        <v>95</v>
      </c>
      <c r="BM129" s="23" t="s">
        <v>722</v>
      </c>
    </row>
    <row r="130" spans="2:65" s="1" customFormat="1" ht="22.5" customHeight="1">
      <c r="B130" s="41"/>
      <c r="C130" s="248" t="s">
        <v>2374</v>
      </c>
      <c r="D130" s="248" t="s">
        <v>537</v>
      </c>
      <c r="E130" s="249" t="s">
        <v>2448</v>
      </c>
      <c r="F130" s="250" t="s">
        <v>2449</v>
      </c>
      <c r="G130" s="251" t="s">
        <v>326</v>
      </c>
      <c r="H130" s="252">
        <v>40</v>
      </c>
      <c r="I130" s="253"/>
      <c r="J130" s="254">
        <f t="shared" si="20"/>
        <v>0</v>
      </c>
      <c r="K130" s="250" t="s">
        <v>35</v>
      </c>
      <c r="L130" s="255"/>
      <c r="M130" s="256" t="s">
        <v>35</v>
      </c>
      <c r="N130" s="275" t="s">
        <v>52</v>
      </c>
      <c r="O130" s="265"/>
      <c r="P130" s="266">
        <f t="shared" si="21"/>
        <v>0</v>
      </c>
      <c r="Q130" s="266">
        <v>0</v>
      </c>
      <c r="R130" s="266">
        <f t="shared" si="22"/>
        <v>0</v>
      </c>
      <c r="S130" s="266">
        <v>0</v>
      </c>
      <c r="T130" s="267">
        <f t="shared" si="23"/>
        <v>0</v>
      </c>
      <c r="AR130" s="23" t="s">
        <v>107</v>
      </c>
      <c r="AT130" s="23" t="s">
        <v>537</v>
      </c>
      <c r="AU130" s="23" t="s">
        <v>92</v>
      </c>
      <c r="AY130" s="23" t="s">
        <v>285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23" t="s">
        <v>10</v>
      </c>
      <c r="BK130" s="206">
        <f t="shared" si="29"/>
        <v>0</v>
      </c>
      <c r="BL130" s="23" t="s">
        <v>95</v>
      </c>
      <c r="BM130" s="23" t="s">
        <v>732</v>
      </c>
    </row>
    <row r="131" spans="2:12" s="1" customFormat="1" ht="6.95" customHeight="1">
      <c r="B131" s="56"/>
      <c r="C131" s="57"/>
      <c r="D131" s="57"/>
      <c r="E131" s="57"/>
      <c r="F131" s="57"/>
      <c r="G131" s="57"/>
      <c r="H131" s="57"/>
      <c r="I131" s="141"/>
      <c r="J131" s="57"/>
      <c r="K131" s="57"/>
      <c r="L131" s="61"/>
    </row>
  </sheetData>
  <sheetProtection password="CC35" sheet="1" objects="1" scenarios="1" formatCells="0" formatColumns="0" formatRows="0" sort="0" autoFilter="0"/>
  <autoFilter ref="C82:K130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115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2450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ROUND(J78,0)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ROUND(SUM(BE78:BE104),0)</f>
        <v>0</v>
      </c>
      <c r="G30" s="42"/>
      <c r="H30" s="42"/>
      <c r="I30" s="133">
        <v>0.21</v>
      </c>
      <c r="J30" s="132">
        <f>ROUND(ROUND((SUM(BE78:BE104)),0)*I30,0)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ROUND(SUM(BF78:BF104),0)</f>
        <v>0</v>
      </c>
      <c r="G31" s="42"/>
      <c r="H31" s="42"/>
      <c r="I31" s="133">
        <v>0.15</v>
      </c>
      <c r="J31" s="132">
        <f>ROUND(ROUND((SUM(BF78:BF104)),0)*I31,0)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ROUND(SUM(BG78:BG104),0)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ROUND(SUM(BH78:BH104),0)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ROUND(SUM(BI78:BI104),0)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91 - Elektronický zabezpečovací systém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J78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1609</v>
      </c>
      <c r="E57" s="154"/>
      <c r="F57" s="154"/>
      <c r="G57" s="154"/>
      <c r="H57" s="154"/>
      <c r="I57" s="155"/>
      <c r="J57" s="156">
        <f>J79</f>
        <v>0</v>
      </c>
      <c r="K57" s="157"/>
    </row>
    <row r="58" spans="2:11" s="8" customFormat="1" ht="19.9" customHeight="1">
      <c r="B58" s="158"/>
      <c r="C58" s="159"/>
      <c r="D58" s="160" t="s">
        <v>2069</v>
      </c>
      <c r="E58" s="161"/>
      <c r="F58" s="161"/>
      <c r="G58" s="161"/>
      <c r="H58" s="161"/>
      <c r="I58" s="162"/>
      <c r="J58" s="163">
        <f>J80</f>
        <v>0</v>
      </c>
      <c r="K58" s="164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9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41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4"/>
      <c r="J64" s="60"/>
      <c r="K64" s="60"/>
      <c r="L64" s="61"/>
    </row>
    <row r="65" spans="2:12" s="1" customFormat="1" ht="36.95" customHeight="1">
      <c r="B65" s="41"/>
      <c r="C65" s="62" t="s">
        <v>269</v>
      </c>
      <c r="D65" s="63"/>
      <c r="E65" s="63"/>
      <c r="F65" s="63"/>
      <c r="G65" s="63"/>
      <c r="H65" s="63"/>
      <c r="I65" s="165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5"/>
      <c r="J66" s="63"/>
      <c r="K66" s="63"/>
      <c r="L66" s="61"/>
    </row>
    <row r="67" spans="2:12" s="1" customFormat="1" ht="14.45" customHeight="1">
      <c r="B67" s="41"/>
      <c r="C67" s="65" t="s">
        <v>19</v>
      </c>
      <c r="D67" s="63"/>
      <c r="E67" s="63"/>
      <c r="F67" s="63"/>
      <c r="G67" s="63"/>
      <c r="H67" s="63"/>
      <c r="I67" s="165"/>
      <c r="J67" s="63"/>
      <c r="K67" s="63"/>
      <c r="L67" s="61"/>
    </row>
    <row r="68" spans="2:12" s="1" customFormat="1" ht="22.5" customHeight="1">
      <c r="B68" s="41"/>
      <c r="C68" s="63"/>
      <c r="D68" s="63"/>
      <c r="E68" s="396" t="str">
        <f>E7</f>
        <v>PD - MŠ a ZŠ Barrandov I, objekt Chaplinovo nám. 615/1, Praha 5 - Hlubočepy - sociální zázemí pro sportovní areál</v>
      </c>
      <c r="F68" s="397"/>
      <c r="G68" s="397"/>
      <c r="H68" s="397"/>
      <c r="I68" s="165"/>
      <c r="J68" s="63"/>
      <c r="K68" s="63"/>
      <c r="L68" s="61"/>
    </row>
    <row r="69" spans="2:12" s="1" customFormat="1" ht="14.45" customHeight="1">
      <c r="B69" s="41"/>
      <c r="C69" s="65" t="s">
        <v>143</v>
      </c>
      <c r="D69" s="63"/>
      <c r="E69" s="63"/>
      <c r="F69" s="63"/>
      <c r="G69" s="63"/>
      <c r="H69" s="63"/>
      <c r="I69" s="165"/>
      <c r="J69" s="63"/>
      <c r="K69" s="63"/>
      <c r="L69" s="61"/>
    </row>
    <row r="70" spans="2:12" s="1" customFormat="1" ht="23.25" customHeight="1">
      <c r="B70" s="41"/>
      <c r="C70" s="63"/>
      <c r="D70" s="63"/>
      <c r="E70" s="372" t="str">
        <f>E9</f>
        <v>91 - Elektronický zabezpečovací systém</v>
      </c>
      <c r="F70" s="398"/>
      <c r="G70" s="398"/>
      <c r="H70" s="398"/>
      <c r="I70" s="16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6" t="str">
        <f>F12</f>
        <v>Chaplinovo náměstí, Praha 5</v>
      </c>
      <c r="G72" s="63"/>
      <c r="H72" s="63"/>
      <c r="I72" s="167" t="s">
        <v>27</v>
      </c>
      <c r="J72" s="73" t="str">
        <f>IF(J12="","",J12)</f>
        <v>12.12.2016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13.5">
      <c r="B74" s="41"/>
      <c r="C74" s="65" t="s">
        <v>33</v>
      </c>
      <c r="D74" s="63"/>
      <c r="E74" s="63"/>
      <c r="F74" s="166" t="str">
        <f>E15</f>
        <v>MČ Praha 5, Náměstí 14 října 4, Praha 5</v>
      </c>
      <c r="G74" s="63"/>
      <c r="H74" s="63"/>
      <c r="I74" s="167" t="s">
        <v>40</v>
      </c>
      <c r="J74" s="166" t="str">
        <f>E21</f>
        <v>Ing. Ivan Šír, Projektování dopravních staveb CZ</v>
      </c>
      <c r="K74" s="63"/>
      <c r="L74" s="61"/>
    </row>
    <row r="75" spans="2:12" s="1" customFormat="1" ht="14.45" customHeight="1">
      <c r="B75" s="41"/>
      <c r="C75" s="65" t="s">
        <v>38</v>
      </c>
      <c r="D75" s="63"/>
      <c r="E75" s="63"/>
      <c r="F75" s="166" t="str">
        <f>IF(E18="","",E18)</f>
        <v/>
      </c>
      <c r="G75" s="63"/>
      <c r="H75" s="63"/>
      <c r="I75" s="165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20" s="9" customFormat="1" ht="29.25" customHeight="1">
      <c r="B77" s="168"/>
      <c r="C77" s="169" t="s">
        <v>270</v>
      </c>
      <c r="D77" s="170" t="s">
        <v>66</v>
      </c>
      <c r="E77" s="170" t="s">
        <v>62</v>
      </c>
      <c r="F77" s="170" t="s">
        <v>271</v>
      </c>
      <c r="G77" s="170" t="s">
        <v>272</v>
      </c>
      <c r="H77" s="170" t="s">
        <v>273</v>
      </c>
      <c r="I77" s="171" t="s">
        <v>274</v>
      </c>
      <c r="J77" s="170" t="s">
        <v>245</v>
      </c>
      <c r="K77" s="172" t="s">
        <v>275</v>
      </c>
      <c r="L77" s="173"/>
      <c r="M77" s="81" t="s">
        <v>276</v>
      </c>
      <c r="N77" s="82" t="s">
        <v>51</v>
      </c>
      <c r="O77" s="82" t="s">
        <v>277</v>
      </c>
      <c r="P77" s="82" t="s">
        <v>278</v>
      </c>
      <c r="Q77" s="82" t="s">
        <v>279</v>
      </c>
      <c r="R77" s="82" t="s">
        <v>280</v>
      </c>
      <c r="S77" s="82" t="s">
        <v>281</v>
      </c>
      <c r="T77" s="83" t="s">
        <v>282</v>
      </c>
    </row>
    <row r="78" spans="2:63" s="1" customFormat="1" ht="29.25" customHeight="1">
      <c r="B78" s="41"/>
      <c r="C78" s="87" t="s">
        <v>246</v>
      </c>
      <c r="D78" s="63"/>
      <c r="E78" s="63"/>
      <c r="F78" s="63"/>
      <c r="G78" s="63"/>
      <c r="H78" s="63"/>
      <c r="I78" s="165"/>
      <c r="J78" s="174">
        <f>BK78</f>
        <v>0</v>
      </c>
      <c r="K78" s="63"/>
      <c r="L78" s="61"/>
      <c r="M78" s="84"/>
      <c r="N78" s="85"/>
      <c r="O78" s="85"/>
      <c r="P78" s="175">
        <f>P79</f>
        <v>0</v>
      </c>
      <c r="Q78" s="85"/>
      <c r="R78" s="175">
        <f>R79</f>
        <v>0</v>
      </c>
      <c r="S78" s="85"/>
      <c r="T78" s="176">
        <f>T79</f>
        <v>0</v>
      </c>
      <c r="AT78" s="23" t="s">
        <v>80</v>
      </c>
      <c r="AU78" s="23" t="s">
        <v>247</v>
      </c>
      <c r="BK78" s="177">
        <f>BK79</f>
        <v>0</v>
      </c>
    </row>
    <row r="79" spans="2:63" s="10" customFormat="1" ht="37.35" customHeight="1">
      <c r="B79" s="178"/>
      <c r="C79" s="179"/>
      <c r="D79" s="180" t="s">
        <v>80</v>
      </c>
      <c r="E79" s="181" t="s">
        <v>537</v>
      </c>
      <c r="F79" s="181" t="s">
        <v>1611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P80</f>
        <v>0</v>
      </c>
      <c r="Q79" s="186"/>
      <c r="R79" s="187">
        <f>R80</f>
        <v>0</v>
      </c>
      <c r="S79" s="186"/>
      <c r="T79" s="188">
        <f>T80</f>
        <v>0</v>
      </c>
      <c r="AR79" s="189" t="s">
        <v>92</v>
      </c>
      <c r="AT79" s="190" t="s">
        <v>80</v>
      </c>
      <c r="AU79" s="190" t="s">
        <v>81</v>
      </c>
      <c r="AY79" s="189" t="s">
        <v>285</v>
      </c>
      <c r="BK79" s="191">
        <f>BK80</f>
        <v>0</v>
      </c>
    </row>
    <row r="80" spans="2:63" s="10" customFormat="1" ht="19.9" customHeight="1">
      <c r="B80" s="178"/>
      <c r="C80" s="179"/>
      <c r="D80" s="192" t="s">
        <v>80</v>
      </c>
      <c r="E80" s="193" t="s">
        <v>2078</v>
      </c>
      <c r="F80" s="193" t="s">
        <v>2079</v>
      </c>
      <c r="G80" s="179"/>
      <c r="H80" s="179"/>
      <c r="I80" s="182"/>
      <c r="J80" s="194">
        <f>BK80</f>
        <v>0</v>
      </c>
      <c r="K80" s="179"/>
      <c r="L80" s="184"/>
      <c r="M80" s="185"/>
      <c r="N80" s="186"/>
      <c r="O80" s="186"/>
      <c r="P80" s="187">
        <f>SUM(P81:P104)</f>
        <v>0</v>
      </c>
      <c r="Q80" s="186"/>
      <c r="R80" s="187">
        <f>SUM(R81:R104)</f>
        <v>0</v>
      </c>
      <c r="S80" s="186"/>
      <c r="T80" s="188">
        <f>SUM(T81:T104)</f>
        <v>0</v>
      </c>
      <c r="AR80" s="189" t="s">
        <v>92</v>
      </c>
      <c r="AT80" s="190" t="s">
        <v>80</v>
      </c>
      <c r="AU80" s="190" t="s">
        <v>10</v>
      </c>
      <c r="AY80" s="189" t="s">
        <v>285</v>
      </c>
      <c r="BK80" s="191">
        <f>SUM(BK81:BK104)</f>
        <v>0</v>
      </c>
    </row>
    <row r="81" spans="2:65" s="1" customFormat="1" ht="57" customHeight="1">
      <c r="B81" s="41"/>
      <c r="C81" s="248" t="s">
        <v>89</v>
      </c>
      <c r="D81" s="248" t="s">
        <v>537</v>
      </c>
      <c r="E81" s="249" t="s">
        <v>2451</v>
      </c>
      <c r="F81" s="250" t="s">
        <v>2452</v>
      </c>
      <c r="G81" s="251" t="s">
        <v>2085</v>
      </c>
      <c r="H81" s="252">
        <v>1</v>
      </c>
      <c r="I81" s="253"/>
      <c r="J81" s="254">
        <f aca="true" t="shared" si="0" ref="J81:J104">ROUND(I81*H81,0)</f>
        <v>0</v>
      </c>
      <c r="K81" s="250" t="s">
        <v>35</v>
      </c>
      <c r="L81" s="255"/>
      <c r="M81" s="256" t="s">
        <v>35</v>
      </c>
      <c r="N81" s="257" t="s">
        <v>52</v>
      </c>
      <c r="O81" s="42"/>
      <c r="P81" s="204">
        <f aca="true" t="shared" si="1" ref="P81:P104">O81*H81</f>
        <v>0</v>
      </c>
      <c r="Q81" s="204">
        <v>0</v>
      </c>
      <c r="R81" s="204">
        <f aca="true" t="shared" si="2" ref="R81:R104">Q81*H81</f>
        <v>0</v>
      </c>
      <c r="S81" s="204">
        <v>0</v>
      </c>
      <c r="T81" s="205">
        <f aca="true" t="shared" si="3" ref="T81:T104">S81*H81</f>
        <v>0</v>
      </c>
      <c r="AR81" s="23" t="s">
        <v>107</v>
      </c>
      <c r="AT81" s="23" t="s">
        <v>537</v>
      </c>
      <c r="AU81" s="23" t="s">
        <v>89</v>
      </c>
      <c r="AY81" s="23" t="s">
        <v>285</v>
      </c>
      <c r="BE81" s="206">
        <f aca="true" t="shared" si="4" ref="BE81:BE104">IF(N81="základní",J81,0)</f>
        <v>0</v>
      </c>
      <c r="BF81" s="206">
        <f aca="true" t="shared" si="5" ref="BF81:BF104">IF(N81="snížená",J81,0)</f>
        <v>0</v>
      </c>
      <c r="BG81" s="206">
        <f aca="true" t="shared" si="6" ref="BG81:BG104">IF(N81="zákl. přenesená",J81,0)</f>
        <v>0</v>
      </c>
      <c r="BH81" s="206">
        <f aca="true" t="shared" si="7" ref="BH81:BH104">IF(N81="sníž. přenesená",J81,0)</f>
        <v>0</v>
      </c>
      <c r="BI81" s="206">
        <f aca="true" t="shared" si="8" ref="BI81:BI104">IF(N81="nulová",J81,0)</f>
        <v>0</v>
      </c>
      <c r="BJ81" s="23" t="s">
        <v>10</v>
      </c>
      <c r="BK81" s="206">
        <f aca="true" t="shared" si="9" ref="BK81:BK104">ROUND(I81*H81,0)</f>
        <v>0</v>
      </c>
      <c r="BL81" s="23" t="s">
        <v>95</v>
      </c>
      <c r="BM81" s="23" t="s">
        <v>2453</v>
      </c>
    </row>
    <row r="82" spans="2:65" s="1" customFormat="1" ht="31.5" customHeight="1">
      <c r="B82" s="41"/>
      <c r="C82" s="248" t="s">
        <v>92</v>
      </c>
      <c r="D82" s="248" t="s">
        <v>537</v>
      </c>
      <c r="E82" s="249" t="s">
        <v>2454</v>
      </c>
      <c r="F82" s="250" t="s">
        <v>2455</v>
      </c>
      <c r="G82" s="251" t="s">
        <v>2085</v>
      </c>
      <c r="H82" s="252">
        <v>2</v>
      </c>
      <c r="I82" s="253"/>
      <c r="J82" s="254">
        <f t="shared" si="0"/>
        <v>0</v>
      </c>
      <c r="K82" s="250" t="s">
        <v>35</v>
      </c>
      <c r="L82" s="255"/>
      <c r="M82" s="256" t="s">
        <v>35</v>
      </c>
      <c r="N82" s="257" t="s">
        <v>52</v>
      </c>
      <c r="O82" s="42"/>
      <c r="P82" s="204">
        <f t="shared" si="1"/>
        <v>0</v>
      </c>
      <c r="Q82" s="204">
        <v>0</v>
      </c>
      <c r="R82" s="204">
        <f t="shared" si="2"/>
        <v>0</v>
      </c>
      <c r="S82" s="204">
        <v>0</v>
      </c>
      <c r="T82" s="205">
        <f t="shared" si="3"/>
        <v>0</v>
      </c>
      <c r="AR82" s="23" t="s">
        <v>107</v>
      </c>
      <c r="AT82" s="23" t="s">
        <v>537</v>
      </c>
      <c r="AU82" s="23" t="s">
        <v>89</v>
      </c>
      <c r="AY82" s="23" t="s">
        <v>285</v>
      </c>
      <c r="BE82" s="206">
        <f t="shared" si="4"/>
        <v>0</v>
      </c>
      <c r="BF82" s="206">
        <f t="shared" si="5"/>
        <v>0</v>
      </c>
      <c r="BG82" s="206">
        <f t="shared" si="6"/>
        <v>0</v>
      </c>
      <c r="BH82" s="206">
        <f t="shared" si="7"/>
        <v>0</v>
      </c>
      <c r="BI82" s="206">
        <f t="shared" si="8"/>
        <v>0</v>
      </c>
      <c r="BJ82" s="23" t="s">
        <v>10</v>
      </c>
      <c r="BK82" s="206">
        <f t="shared" si="9"/>
        <v>0</v>
      </c>
      <c r="BL82" s="23" t="s">
        <v>95</v>
      </c>
      <c r="BM82" s="23" t="s">
        <v>2456</v>
      </c>
    </row>
    <row r="83" spans="2:65" s="1" customFormat="1" ht="31.5" customHeight="1">
      <c r="B83" s="41"/>
      <c r="C83" s="248" t="s">
        <v>95</v>
      </c>
      <c r="D83" s="248" t="s">
        <v>537</v>
      </c>
      <c r="E83" s="249" t="s">
        <v>2457</v>
      </c>
      <c r="F83" s="250" t="s">
        <v>2458</v>
      </c>
      <c r="G83" s="251" t="s">
        <v>2085</v>
      </c>
      <c r="H83" s="252">
        <v>5</v>
      </c>
      <c r="I83" s="253"/>
      <c r="J83" s="254">
        <f t="shared" si="0"/>
        <v>0</v>
      </c>
      <c r="K83" s="250" t="s">
        <v>35</v>
      </c>
      <c r="L83" s="255"/>
      <c r="M83" s="256" t="s">
        <v>35</v>
      </c>
      <c r="N83" s="257" t="s">
        <v>52</v>
      </c>
      <c r="O83" s="42"/>
      <c r="P83" s="204">
        <f t="shared" si="1"/>
        <v>0</v>
      </c>
      <c r="Q83" s="204">
        <v>0</v>
      </c>
      <c r="R83" s="204">
        <f t="shared" si="2"/>
        <v>0</v>
      </c>
      <c r="S83" s="204">
        <v>0</v>
      </c>
      <c r="T83" s="205">
        <f t="shared" si="3"/>
        <v>0</v>
      </c>
      <c r="AR83" s="23" t="s">
        <v>107</v>
      </c>
      <c r="AT83" s="23" t="s">
        <v>537</v>
      </c>
      <c r="AU83" s="23" t="s">
        <v>89</v>
      </c>
      <c r="AY83" s="23" t="s">
        <v>285</v>
      </c>
      <c r="BE83" s="206">
        <f t="shared" si="4"/>
        <v>0</v>
      </c>
      <c r="BF83" s="206">
        <f t="shared" si="5"/>
        <v>0</v>
      </c>
      <c r="BG83" s="206">
        <f t="shared" si="6"/>
        <v>0</v>
      </c>
      <c r="BH83" s="206">
        <f t="shared" si="7"/>
        <v>0</v>
      </c>
      <c r="BI83" s="206">
        <f t="shared" si="8"/>
        <v>0</v>
      </c>
      <c r="BJ83" s="23" t="s">
        <v>10</v>
      </c>
      <c r="BK83" s="206">
        <f t="shared" si="9"/>
        <v>0</v>
      </c>
      <c r="BL83" s="23" t="s">
        <v>95</v>
      </c>
      <c r="BM83" s="23" t="s">
        <v>2459</v>
      </c>
    </row>
    <row r="84" spans="2:65" s="1" customFormat="1" ht="57" customHeight="1">
      <c r="B84" s="41"/>
      <c r="C84" s="248" t="s">
        <v>98</v>
      </c>
      <c r="D84" s="248" t="s">
        <v>537</v>
      </c>
      <c r="E84" s="249" t="s">
        <v>2460</v>
      </c>
      <c r="F84" s="250" t="s">
        <v>2461</v>
      </c>
      <c r="G84" s="251" t="s">
        <v>2085</v>
      </c>
      <c r="H84" s="252">
        <v>1</v>
      </c>
      <c r="I84" s="253"/>
      <c r="J84" s="254">
        <f t="shared" si="0"/>
        <v>0</v>
      </c>
      <c r="K84" s="250" t="s">
        <v>35</v>
      </c>
      <c r="L84" s="255"/>
      <c r="M84" s="256" t="s">
        <v>35</v>
      </c>
      <c r="N84" s="257" t="s">
        <v>52</v>
      </c>
      <c r="O84" s="42"/>
      <c r="P84" s="204">
        <f t="shared" si="1"/>
        <v>0</v>
      </c>
      <c r="Q84" s="204">
        <v>0</v>
      </c>
      <c r="R84" s="204">
        <f t="shared" si="2"/>
        <v>0</v>
      </c>
      <c r="S84" s="204">
        <v>0</v>
      </c>
      <c r="T84" s="205">
        <f t="shared" si="3"/>
        <v>0</v>
      </c>
      <c r="AR84" s="23" t="s">
        <v>107</v>
      </c>
      <c r="AT84" s="23" t="s">
        <v>537</v>
      </c>
      <c r="AU84" s="23" t="s">
        <v>89</v>
      </c>
      <c r="AY84" s="23" t="s">
        <v>285</v>
      </c>
      <c r="BE84" s="206">
        <f t="shared" si="4"/>
        <v>0</v>
      </c>
      <c r="BF84" s="206">
        <f t="shared" si="5"/>
        <v>0</v>
      </c>
      <c r="BG84" s="206">
        <f t="shared" si="6"/>
        <v>0</v>
      </c>
      <c r="BH84" s="206">
        <f t="shared" si="7"/>
        <v>0</v>
      </c>
      <c r="BI84" s="206">
        <f t="shared" si="8"/>
        <v>0</v>
      </c>
      <c r="BJ84" s="23" t="s">
        <v>10</v>
      </c>
      <c r="BK84" s="206">
        <f t="shared" si="9"/>
        <v>0</v>
      </c>
      <c r="BL84" s="23" t="s">
        <v>95</v>
      </c>
      <c r="BM84" s="23" t="s">
        <v>2462</v>
      </c>
    </row>
    <row r="85" spans="2:65" s="1" customFormat="1" ht="22.5" customHeight="1">
      <c r="B85" s="41"/>
      <c r="C85" s="248" t="s">
        <v>101</v>
      </c>
      <c r="D85" s="248" t="s">
        <v>537</v>
      </c>
      <c r="E85" s="249" t="s">
        <v>2463</v>
      </c>
      <c r="F85" s="250" t="s">
        <v>2464</v>
      </c>
      <c r="G85" s="251" t="s">
        <v>2085</v>
      </c>
      <c r="H85" s="252">
        <v>1</v>
      </c>
      <c r="I85" s="253"/>
      <c r="J85" s="254">
        <f t="shared" si="0"/>
        <v>0</v>
      </c>
      <c r="K85" s="250" t="s">
        <v>35</v>
      </c>
      <c r="L85" s="255"/>
      <c r="M85" s="256" t="s">
        <v>35</v>
      </c>
      <c r="N85" s="257" t="s">
        <v>52</v>
      </c>
      <c r="O85" s="42"/>
      <c r="P85" s="204">
        <f t="shared" si="1"/>
        <v>0</v>
      </c>
      <c r="Q85" s="204">
        <v>0</v>
      </c>
      <c r="R85" s="204">
        <f t="shared" si="2"/>
        <v>0</v>
      </c>
      <c r="S85" s="204">
        <v>0</v>
      </c>
      <c r="T85" s="205">
        <f t="shared" si="3"/>
        <v>0</v>
      </c>
      <c r="AR85" s="23" t="s">
        <v>107</v>
      </c>
      <c r="AT85" s="23" t="s">
        <v>537</v>
      </c>
      <c r="AU85" s="23" t="s">
        <v>89</v>
      </c>
      <c r="AY85" s="23" t="s">
        <v>285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23" t="s">
        <v>10</v>
      </c>
      <c r="BK85" s="206">
        <f t="shared" si="9"/>
        <v>0</v>
      </c>
      <c r="BL85" s="23" t="s">
        <v>95</v>
      </c>
      <c r="BM85" s="23" t="s">
        <v>2465</v>
      </c>
    </row>
    <row r="86" spans="2:65" s="1" customFormat="1" ht="31.5" customHeight="1">
      <c r="B86" s="41"/>
      <c r="C86" s="248" t="s">
        <v>104</v>
      </c>
      <c r="D86" s="248" t="s">
        <v>537</v>
      </c>
      <c r="E86" s="249" t="s">
        <v>2466</v>
      </c>
      <c r="F86" s="250" t="s">
        <v>2467</v>
      </c>
      <c r="G86" s="251" t="s">
        <v>2085</v>
      </c>
      <c r="H86" s="252">
        <v>4</v>
      </c>
      <c r="I86" s="253"/>
      <c r="J86" s="254">
        <f t="shared" si="0"/>
        <v>0</v>
      </c>
      <c r="K86" s="250" t="s">
        <v>35</v>
      </c>
      <c r="L86" s="255"/>
      <c r="M86" s="256" t="s">
        <v>35</v>
      </c>
      <c r="N86" s="257" t="s">
        <v>52</v>
      </c>
      <c r="O86" s="42"/>
      <c r="P86" s="204">
        <f t="shared" si="1"/>
        <v>0</v>
      </c>
      <c r="Q86" s="204">
        <v>0</v>
      </c>
      <c r="R86" s="204">
        <f t="shared" si="2"/>
        <v>0</v>
      </c>
      <c r="S86" s="204">
        <v>0</v>
      </c>
      <c r="T86" s="205">
        <f t="shared" si="3"/>
        <v>0</v>
      </c>
      <c r="AR86" s="23" t="s">
        <v>107</v>
      </c>
      <c r="AT86" s="23" t="s">
        <v>537</v>
      </c>
      <c r="AU86" s="23" t="s">
        <v>89</v>
      </c>
      <c r="AY86" s="23" t="s">
        <v>285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23" t="s">
        <v>10</v>
      </c>
      <c r="BK86" s="206">
        <f t="shared" si="9"/>
        <v>0</v>
      </c>
      <c r="BL86" s="23" t="s">
        <v>95</v>
      </c>
      <c r="BM86" s="23" t="s">
        <v>2468</v>
      </c>
    </row>
    <row r="87" spans="2:65" s="1" customFormat="1" ht="22.5" customHeight="1">
      <c r="B87" s="41"/>
      <c r="C87" s="248" t="s">
        <v>107</v>
      </c>
      <c r="D87" s="248" t="s">
        <v>537</v>
      </c>
      <c r="E87" s="249" t="s">
        <v>2469</v>
      </c>
      <c r="F87" s="250" t="s">
        <v>2470</v>
      </c>
      <c r="G87" s="251" t="s">
        <v>2085</v>
      </c>
      <c r="H87" s="252">
        <v>3</v>
      </c>
      <c r="I87" s="253"/>
      <c r="J87" s="254">
        <f t="shared" si="0"/>
        <v>0</v>
      </c>
      <c r="K87" s="250" t="s">
        <v>35</v>
      </c>
      <c r="L87" s="255"/>
      <c r="M87" s="256" t="s">
        <v>35</v>
      </c>
      <c r="N87" s="257" t="s">
        <v>52</v>
      </c>
      <c r="O87" s="42"/>
      <c r="P87" s="204">
        <f t="shared" si="1"/>
        <v>0</v>
      </c>
      <c r="Q87" s="204">
        <v>0</v>
      </c>
      <c r="R87" s="204">
        <f t="shared" si="2"/>
        <v>0</v>
      </c>
      <c r="S87" s="204">
        <v>0</v>
      </c>
      <c r="T87" s="205">
        <f t="shared" si="3"/>
        <v>0</v>
      </c>
      <c r="AR87" s="23" t="s">
        <v>107</v>
      </c>
      <c r="AT87" s="23" t="s">
        <v>537</v>
      </c>
      <c r="AU87" s="23" t="s">
        <v>89</v>
      </c>
      <c r="AY87" s="23" t="s">
        <v>285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23" t="s">
        <v>10</v>
      </c>
      <c r="BK87" s="206">
        <f t="shared" si="9"/>
        <v>0</v>
      </c>
      <c r="BL87" s="23" t="s">
        <v>95</v>
      </c>
      <c r="BM87" s="23" t="s">
        <v>2471</v>
      </c>
    </row>
    <row r="88" spans="2:65" s="1" customFormat="1" ht="31.5" customHeight="1">
      <c r="B88" s="41"/>
      <c r="C88" s="248" t="s">
        <v>110</v>
      </c>
      <c r="D88" s="248" t="s">
        <v>537</v>
      </c>
      <c r="E88" s="249" t="s">
        <v>2472</v>
      </c>
      <c r="F88" s="250" t="s">
        <v>2473</v>
      </c>
      <c r="G88" s="251" t="s">
        <v>2085</v>
      </c>
      <c r="H88" s="252">
        <v>1</v>
      </c>
      <c r="I88" s="253"/>
      <c r="J88" s="254">
        <f t="shared" si="0"/>
        <v>0</v>
      </c>
      <c r="K88" s="250" t="s">
        <v>35</v>
      </c>
      <c r="L88" s="255"/>
      <c r="M88" s="256" t="s">
        <v>35</v>
      </c>
      <c r="N88" s="257" t="s">
        <v>52</v>
      </c>
      <c r="O88" s="42"/>
      <c r="P88" s="204">
        <f t="shared" si="1"/>
        <v>0</v>
      </c>
      <c r="Q88" s="204">
        <v>0</v>
      </c>
      <c r="R88" s="204">
        <f t="shared" si="2"/>
        <v>0</v>
      </c>
      <c r="S88" s="204">
        <v>0</v>
      </c>
      <c r="T88" s="205">
        <f t="shared" si="3"/>
        <v>0</v>
      </c>
      <c r="AR88" s="23" t="s">
        <v>107</v>
      </c>
      <c r="AT88" s="23" t="s">
        <v>537</v>
      </c>
      <c r="AU88" s="23" t="s">
        <v>89</v>
      </c>
      <c r="AY88" s="23" t="s">
        <v>285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23" t="s">
        <v>10</v>
      </c>
      <c r="BK88" s="206">
        <f t="shared" si="9"/>
        <v>0</v>
      </c>
      <c r="BL88" s="23" t="s">
        <v>95</v>
      </c>
      <c r="BM88" s="23" t="s">
        <v>2474</v>
      </c>
    </row>
    <row r="89" spans="2:65" s="1" customFormat="1" ht="57" customHeight="1">
      <c r="B89" s="41"/>
      <c r="C89" s="248" t="s">
        <v>29</v>
      </c>
      <c r="D89" s="248" t="s">
        <v>537</v>
      </c>
      <c r="E89" s="249" t="s">
        <v>2475</v>
      </c>
      <c r="F89" s="250" t="s">
        <v>2476</v>
      </c>
      <c r="G89" s="251" t="s">
        <v>2085</v>
      </c>
      <c r="H89" s="252">
        <v>1</v>
      </c>
      <c r="I89" s="253"/>
      <c r="J89" s="254">
        <f t="shared" si="0"/>
        <v>0</v>
      </c>
      <c r="K89" s="250" t="s">
        <v>35</v>
      </c>
      <c r="L89" s="255"/>
      <c r="M89" s="256" t="s">
        <v>35</v>
      </c>
      <c r="N89" s="257" t="s">
        <v>52</v>
      </c>
      <c r="O89" s="42"/>
      <c r="P89" s="204">
        <f t="shared" si="1"/>
        <v>0</v>
      </c>
      <c r="Q89" s="204">
        <v>0</v>
      </c>
      <c r="R89" s="204">
        <f t="shared" si="2"/>
        <v>0</v>
      </c>
      <c r="S89" s="204">
        <v>0</v>
      </c>
      <c r="T89" s="205">
        <f t="shared" si="3"/>
        <v>0</v>
      </c>
      <c r="AR89" s="23" t="s">
        <v>107</v>
      </c>
      <c r="AT89" s="23" t="s">
        <v>537</v>
      </c>
      <c r="AU89" s="23" t="s">
        <v>89</v>
      </c>
      <c r="AY89" s="23" t="s">
        <v>285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23" t="s">
        <v>10</v>
      </c>
      <c r="BK89" s="206">
        <f t="shared" si="9"/>
        <v>0</v>
      </c>
      <c r="BL89" s="23" t="s">
        <v>95</v>
      </c>
      <c r="BM89" s="23" t="s">
        <v>2477</v>
      </c>
    </row>
    <row r="90" spans="2:65" s="1" customFormat="1" ht="44.25" customHeight="1">
      <c r="B90" s="41"/>
      <c r="C90" s="248" t="s">
        <v>334</v>
      </c>
      <c r="D90" s="248" t="s">
        <v>537</v>
      </c>
      <c r="E90" s="249" t="s">
        <v>2478</v>
      </c>
      <c r="F90" s="250" t="s">
        <v>2479</v>
      </c>
      <c r="G90" s="251" t="s">
        <v>2085</v>
      </c>
      <c r="H90" s="252">
        <v>3</v>
      </c>
      <c r="I90" s="253"/>
      <c r="J90" s="254">
        <f t="shared" si="0"/>
        <v>0</v>
      </c>
      <c r="K90" s="250" t="s">
        <v>35</v>
      </c>
      <c r="L90" s="255"/>
      <c r="M90" s="256" t="s">
        <v>35</v>
      </c>
      <c r="N90" s="257" t="s">
        <v>52</v>
      </c>
      <c r="O90" s="42"/>
      <c r="P90" s="204">
        <f t="shared" si="1"/>
        <v>0</v>
      </c>
      <c r="Q90" s="204">
        <v>0</v>
      </c>
      <c r="R90" s="204">
        <f t="shared" si="2"/>
        <v>0</v>
      </c>
      <c r="S90" s="204">
        <v>0</v>
      </c>
      <c r="T90" s="205">
        <f t="shared" si="3"/>
        <v>0</v>
      </c>
      <c r="AR90" s="23" t="s">
        <v>107</v>
      </c>
      <c r="AT90" s="23" t="s">
        <v>537</v>
      </c>
      <c r="AU90" s="23" t="s">
        <v>89</v>
      </c>
      <c r="AY90" s="23" t="s">
        <v>285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23" t="s">
        <v>10</v>
      </c>
      <c r="BK90" s="206">
        <f t="shared" si="9"/>
        <v>0</v>
      </c>
      <c r="BL90" s="23" t="s">
        <v>95</v>
      </c>
      <c r="BM90" s="23" t="s">
        <v>2480</v>
      </c>
    </row>
    <row r="91" spans="2:65" s="1" customFormat="1" ht="31.5" customHeight="1">
      <c r="B91" s="41"/>
      <c r="C91" s="248" t="s">
        <v>339</v>
      </c>
      <c r="D91" s="248" t="s">
        <v>537</v>
      </c>
      <c r="E91" s="249" t="s">
        <v>2481</v>
      </c>
      <c r="F91" s="250" t="s">
        <v>2482</v>
      </c>
      <c r="G91" s="251" t="s">
        <v>2085</v>
      </c>
      <c r="H91" s="252">
        <v>2</v>
      </c>
      <c r="I91" s="253"/>
      <c r="J91" s="254">
        <f t="shared" si="0"/>
        <v>0</v>
      </c>
      <c r="K91" s="250" t="s">
        <v>35</v>
      </c>
      <c r="L91" s="255"/>
      <c r="M91" s="256" t="s">
        <v>35</v>
      </c>
      <c r="N91" s="257" t="s">
        <v>52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3" t="s">
        <v>107</v>
      </c>
      <c r="AT91" s="23" t="s">
        <v>537</v>
      </c>
      <c r="AU91" s="23" t="s">
        <v>89</v>
      </c>
      <c r="AY91" s="23" t="s">
        <v>285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3" t="s">
        <v>10</v>
      </c>
      <c r="BK91" s="206">
        <f t="shared" si="9"/>
        <v>0</v>
      </c>
      <c r="BL91" s="23" t="s">
        <v>95</v>
      </c>
      <c r="BM91" s="23" t="s">
        <v>2483</v>
      </c>
    </row>
    <row r="92" spans="2:65" s="1" customFormat="1" ht="22.5" customHeight="1">
      <c r="B92" s="41"/>
      <c r="C92" s="248" t="s">
        <v>344</v>
      </c>
      <c r="D92" s="248" t="s">
        <v>537</v>
      </c>
      <c r="E92" s="249" t="s">
        <v>2484</v>
      </c>
      <c r="F92" s="250" t="s">
        <v>2485</v>
      </c>
      <c r="G92" s="251" t="s">
        <v>2085</v>
      </c>
      <c r="H92" s="252">
        <v>2</v>
      </c>
      <c r="I92" s="253"/>
      <c r="J92" s="254">
        <f t="shared" si="0"/>
        <v>0</v>
      </c>
      <c r="K92" s="250" t="s">
        <v>35</v>
      </c>
      <c r="L92" s="255"/>
      <c r="M92" s="256" t="s">
        <v>35</v>
      </c>
      <c r="N92" s="257" t="s">
        <v>52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3" t="s">
        <v>107</v>
      </c>
      <c r="AT92" s="23" t="s">
        <v>537</v>
      </c>
      <c r="AU92" s="23" t="s">
        <v>89</v>
      </c>
      <c r="AY92" s="23" t="s">
        <v>285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3" t="s">
        <v>10</v>
      </c>
      <c r="BK92" s="206">
        <f t="shared" si="9"/>
        <v>0</v>
      </c>
      <c r="BL92" s="23" t="s">
        <v>95</v>
      </c>
      <c r="BM92" s="23" t="s">
        <v>2486</v>
      </c>
    </row>
    <row r="93" spans="2:65" s="1" customFormat="1" ht="57" customHeight="1">
      <c r="B93" s="41"/>
      <c r="C93" s="248" t="s">
        <v>350</v>
      </c>
      <c r="D93" s="248" t="s">
        <v>537</v>
      </c>
      <c r="E93" s="249" t="s">
        <v>2487</v>
      </c>
      <c r="F93" s="250" t="s">
        <v>2488</v>
      </c>
      <c r="G93" s="251" t="s">
        <v>2085</v>
      </c>
      <c r="H93" s="252">
        <v>1</v>
      </c>
      <c r="I93" s="253"/>
      <c r="J93" s="254">
        <f t="shared" si="0"/>
        <v>0</v>
      </c>
      <c r="K93" s="250" t="s">
        <v>35</v>
      </c>
      <c r="L93" s="255"/>
      <c r="M93" s="256" t="s">
        <v>35</v>
      </c>
      <c r="N93" s="257" t="s">
        <v>52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3" t="s">
        <v>107</v>
      </c>
      <c r="AT93" s="23" t="s">
        <v>537</v>
      </c>
      <c r="AU93" s="23" t="s">
        <v>89</v>
      </c>
      <c r="AY93" s="23" t="s">
        <v>285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3" t="s">
        <v>10</v>
      </c>
      <c r="BK93" s="206">
        <f t="shared" si="9"/>
        <v>0</v>
      </c>
      <c r="BL93" s="23" t="s">
        <v>95</v>
      </c>
      <c r="BM93" s="23" t="s">
        <v>2489</v>
      </c>
    </row>
    <row r="94" spans="2:65" s="1" customFormat="1" ht="22.5" customHeight="1">
      <c r="B94" s="41"/>
      <c r="C94" s="248" t="s">
        <v>11</v>
      </c>
      <c r="D94" s="248" t="s">
        <v>537</v>
      </c>
      <c r="E94" s="249" t="s">
        <v>2490</v>
      </c>
      <c r="F94" s="250" t="s">
        <v>2491</v>
      </c>
      <c r="G94" s="251" t="s">
        <v>2085</v>
      </c>
      <c r="H94" s="252">
        <v>2</v>
      </c>
      <c r="I94" s="253"/>
      <c r="J94" s="254">
        <f t="shared" si="0"/>
        <v>0</v>
      </c>
      <c r="K94" s="250" t="s">
        <v>35</v>
      </c>
      <c r="L94" s="255"/>
      <c r="M94" s="256" t="s">
        <v>35</v>
      </c>
      <c r="N94" s="257" t="s">
        <v>52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3" t="s">
        <v>107</v>
      </c>
      <c r="AT94" s="23" t="s">
        <v>537</v>
      </c>
      <c r="AU94" s="23" t="s">
        <v>89</v>
      </c>
      <c r="AY94" s="23" t="s">
        <v>285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3" t="s">
        <v>10</v>
      </c>
      <c r="BK94" s="206">
        <f t="shared" si="9"/>
        <v>0</v>
      </c>
      <c r="BL94" s="23" t="s">
        <v>95</v>
      </c>
      <c r="BM94" s="23" t="s">
        <v>2492</v>
      </c>
    </row>
    <row r="95" spans="2:65" s="1" customFormat="1" ht="22.5" customHeight="1">
      <c r="B95" s="41"/>
      <c r="C95" s="248" t="s">
        <v>359</v>
      </c>
      <c r="D95" s="248" t="s">
        <v>537</v>
      </c>
      <c r="E95" s="249" t="s">
        <v>2493</v>
      </c>
      <c r="F95" s="250" t="s">
        <v>2494</v>
      </c>
      <c r="G95" s="251" t="s">
        <v>2085</v>
      </c>
      <c r="H95" s="252">
        <v>25</v>
      </c>
      <c r="I95" s="253"/>
      <c r="J95" s="254">
        <f t="shared" si="0"/>
        <v>0</v>
      </c>
      <c r="K95" s="250" t="s">
        <v>35</v>
      </c>
      <c r="L95" s="255"/>
      <c r="M95" s="256" t="s">
        <v>35</v>
      </c>
      <c r="N95" s="257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107</v>
      </c>
      <c r="AT95" s="23" t="s">
        <v>537</v>
      </c>
      <c r="AU95" s="23" t="s">
        <v>89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95</v>
      </c>
      <c r="BM95" s="23" t="s">
        <v>2495</v>
      </c>
    </row>
    <row r="96" spans="2:65" s="1" customFormat="1" ht="22.5" customHeight="1">
      <c r="B96" s="41"/>
      <c r="C96" s="248" t="s">
        <v>365</v>
      </c>
      <c r="D96" s="248" t="s">
        <v>537</v>
      </c>
      <c r="E96" s="249" t="s">
        <v>2496</v>
      </c>
      <c r="F96" s="250" t="s">
        <v>2497</v>
      </c>
      <c r="G96" s="251" t="s">
        <v>326</v>
      </c>
      <c r="H96" s="252">
        <v>400</v>
      </c>
      <c r="I96" s="253"/>
      <c r="J96" s="254">
        <f t="shared" si="0"/>
        <v>0</v>
      </c>
      <c r="K96" s="250" t="s">
        <v>35</v>
      </c>
      <c r="L96" s="255"/>
      <c r="M96" s="256" t="s">
        <v>35</v>
      </c>
      <c r="N96" s="257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107</v>
      </c>
      <c r="AT96" s="23" t="s">
        <v>537</v>
      </c>
      <c r="AU96" s="23" t="s">
        <v>89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95</v>
      </c>
      <c r="BM96" s="23" t="s">
        <v>2498</v>
      </c>
    </row>
    <row r="97" spans="2:65" s="1" customFormat="1" ht="22.5" customHeight="1">
      <c r="B97" s="41"/>
      <c r="C97" s="248" t="s">
        <v>370</v>
      </c>
      <c r="D97" s="248" t="s">
        <v>537</v>
      </c>
      <c r="E97" s="249" t="s">
        <v>2499</v>
      </c>
      <c r="F97" s="250" t="s">
        <v>2500</v>
      </c>
      <c r="G97" s="251" t="s">
        <v>326</v>
      </c>
      <c r="H97" s="252">
        <v>100</v>
      </c>
      <c r="I97" s="253"/>
      <c r="J97" s="254">
        <f t="shared" si="0"/>
        <v>0</v>
      </c>
      <c r="K97" s="250" t="s">
        <v>35</v>
      </c>
      <c r="L97" s="255"/>
      <c r="M97" s="256" t="s">
        <v>35</v>
      </c>
      <c r="N97" s="257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107</v>
      </c>
      <c r="AT97" s="23" t="s">
        <v>537</v>
      </c>
      <c r="AU97" s="23" t="s">
        <v>89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95</v>
      </c>
      <c r="BM97" s="23" t="s">
        <v>2501</v>
      </c>
    </row>
    <row r="98" spans="2:65" s="1" customFormat="1" ht="22.5" customHeight="1">
      <c r="B98" s="41"/>
      <c r="C98" s="248" t="s">
        <v>377</v>
      </c>
      <c r="D98" s="248" t="s">
        <v>537</v>
      </c>
      <c r="E98" s="249" t="s">
        <v>2502</v>
      </c>
      <c r="F98" s="250" t="s">
        <v>2503</v>
      </c>
      <c r="G98" s="251" t="s">
        <v>2504</v>
      </c>
      <c r="H98" s="252">
        <v>1</v>
      </c>
      <c r="I98" s="253"/>
      <c r="J98" s="254">
        <f t="shared" si="0"/>
        <v>0</v>
      </c>
      <c r="K98" s="250" t="s">
        <v>35</v>
      </c>
      <c r="L98" s="255"/>
      <c r="M98" s="256" t="s">
        <v>35</v>
      </c>
      <c r="N98" s="257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107</v>
      </c>
      <c r="AT98" s="23" t="s">
        <v>537</v>
      </c>
      <c r="AU98" s="23" t="s">
        <v>89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95</v>
      </c>
      <c r="BM98" s="23" t="s">
        <v>2505</v>
      </c>
    </row>
    <row r="99" spans="2:65" s="1" customFormat="1" ht="31.5" customHeight="1">
      <c r="B99" s="41"/>
      <c r="C99" s="248" t="s">
        <v>383</v>
      </c>
      <c r="D99" s="248" t="s">
        <v>537</v>
      </c>
      <c r="E99" s="249" t="s">
        <v>2506</v>
      </c>
      <c r="F99" s="250" t="s">
        <v>2507</v>
      </c>
      <c r="G99" s="251" t="s">
        <v>2085</v>
      </c>
      <c r="H99" s="252">
        <v>600</v>
      </c>
      <c r="I99" s="253"/>
      <c r="J99" s="254">
        <f t="shared" si="0"/>
        <v>0</v>
      </c>
      <c r="K99" s="250" t="s">
        <v>35</v>
      </c>
      <c r="L99" s="255"/>
      <c r="M99" s="256" t="s">
        <v>35</v>
      </c>
      <c r="N99" s="257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107</v>
      </c>
      <c r="AT99" s="23" t="s">
        <v>537</v>
      </c>
      <c r="AU99" s="23" t="s">
        <v>89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95</v>
      </c>
      <c r="BM99" s="23" t="s">
        <v>2508</v>
      </c>
    </row>
    <row r="100" spans="2:65" s="1" customFormat="1" ht="22.5" customHeight="1">
      <c r="B100" s="41"/>
      <c r="C100" s="248" t="s">
        <v>9</v>
      </c>
      <c r="D100" s="248" t="s">
        <v>537</v>
      </c>
      <c r="E100" s="249" t="s">
        <v>2509</v>
      </c>
      <c r="F100" s="250" t="s">
        <v>2510</v>
      </c>
      <c r="G100" s="251" t="s">
        <v>2085</v>
      </c>
      <c r="H100" s="252">
        <v>300</v>
      </c>
      <c r="I100" s="253"/>
      <c r="J100" s="254">
        <f t="shared" si="0"/>
        <v>0</v>
      </c>
      <c r="K100" s="250" t="s">
        <v>35</v>
      </c>
      <c r="L100" s="255"/>
      <c r="M100" s="256" t="s">
        <v>35</v>
      </c>
      <c r="N100" s="257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107</v>
      </c>
      <c r="AT100" s="23" t="s">
        <v>537</v>
      </c>
      <c r="AU100" s="23" t="s">
        <v>89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95</v>
      </c>
      <c r="BM100" s="23" t="s">
        <v>2511</v>
      </c>
    </row>
    <row r="101" spans="2:65" s="1" customFormat="1" ht="44.25" customHeight="1">
      <c r="B101" s="41"/>
      <c r="C101" s="248" t="s">
        <v>396</v>
      </c>
      <c r="D101" s="248" t="s">
        <v>537</v>
      </c>
      <c r="E101" s="249" t="s">
        <v>2512</v>
      </c>
      <c r="F101" s="250" t="s">
        <v>2513</v>
      </c>
      <c r="G101" s="251" t="s">
        <v>2085</v>
      </c>
      <c r="H101" s="252">
        <v>1</v>
      </c>
      <c r="I101" s="253"/>
      <c r="J101" s="254">
        <f t="shared" si="0"/>
        <v>0</v>
      </c>
      <c r="K101" s="250" t="s">
        <v>35</v>
      </c>
      <c r="L101" s="255"/>
      <c r="M101" s="256" t="s">
        <v>35</v>
      </c>
      <c r="N101" s="257" t="s">
        <v>52</v>
      </c>
      <c r="O101" s="42"/>
      <c r="P101" s="204">
        <f t="shared" si="1"/>
        <v>0</v>
      </c>
      <c r="Q101" s="204">
        <v>0</v>
      </c>
      <c r="R101" s="204">
        <f t="shared" si="2"/>
        <v>0</v>
      </c>
      <c r="S101" s="204">
        <v>0</v>
      </c>
      <c r="T101" s="205">
        <f t="shared" si="3"/>
        <v>0</v>
      </c>
      <c r="AR101" s="23" t="s">
        <v>107</v>
      </c>
      <c r="AT101" s="23" t="s">
        <v>537</v>
      </c>
      <c r="AU101" s="23" t="s">
        <v>89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95</v>
      </c>
      <c r="BM101" s="23" t="s">
        <v>2514</v>
      </c>
    </row>
    <row r="102" spans="2:65" s="1" customFormat="1" ht="22.5" customHeight="1">
      <c r="B102" s="41"/>
      <c r="C102" s="195" t="s">
        <v>400</v>
      </c>
      <c r="D102" s="195" t="s">
        <v>287</v>
      </c>
      <c r="E102" s="196" t="s">
        <v>2515</v>
      </c>
      <c r="F102" s="197" t="s">
        <v>2516</v>
      </c>
      <c r="G102" s="198" t="s">
        <v>2504</v>
      </c>
      <c r="H102" s="199">
        <v>1</v>
      </c>
      <c r="I102" s="200"/>
      <c r="J102" s="201">
        <f t="shared" si="0"/>
        <v>0</v>
      </c>
      <c r="K102" s="197" t="s">
        <v>35</v>
      </c>
      <c r="L102" s="61"/>
      <c r="M102" s="202" t="s">
        <v>35</v>
      </c>
      <c r="N102" s="203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95</v>
      </c>
      <c r="AT102" s="23" t="s">
        <v>287</v>
      </c>
      <c r="AU102" s="23" t="s">
        <v>89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95</v>
      </c>
      <c r="BM102" s="23" t="s">
        <v>2517</v>
      </c>
    </row>
    <row r="103" spans="2:65" s="1" customFormat="1" ht="22.5" customHeight="1">
      <c r="B103" s="41"/>
      <c r="C103" s="195" t="s">
        <v>407</v>
      </c>
      <c r="D103" s="195" t="s">
        <v>287</v>
      </c>
      <c r="E103" s="196" t="s">
        <v>2518</v>
      </c>
      <c r="F103" s="197" t="s">
        <v>2519</v>
      </c>
      <c r="G103" s="198" t="s">
        <v>2504</v>
      </c>
      <c r="H103" s="199">
        <v>1</v>
      </c>
      <c r="I103" s="200"/>
      <c r="J103" s="201">
        <f t="shared" si="0"/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 t="shared" si="1"/>
        <v>0</v>
      </c>
      <c r="Q103" s="204">
        <v>0</v>
      </c>
      <c r="R103" s="204">
        <f t="shared" si="2"/>
        <v>0</v>
      </c>
      <c r="S103" s="204">
        <v>0</v>
      </c>
      <c r="T103" s="205">
        <f t="shared" si="3"/>
        <v>0</v>
      </c>
      <c r="AR103" s="23" t="s">
        <v>95</v>
      </c>
      <c r="AT103" s="23" t="s">
        <v>287</v>
      </c>
      <c r="AU103" s="23" t="s">
        <v>89</v>
      </c>
      <c r="AY103" s="23" t="s">
        <v>285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23" t="s">
        <v>10</v>
      </c>
      <c r="BK103" s="206">
        <f t="shared" si="9"/>
        <v>0</v>
      </c>
      <c r="BL103" s="23" t="s">
        <v>95</v>
      </c>
      <c r="BM103" s="23" t="s">
        <v>2520</v>
      </c>
    </row>
    <row r="104" spans="2:65" s="1" customFormat="1" ht="22.5" customHeight="1">
      <c r="B104" s="41"/>
      <c r="C104" s="195" t="s">
        <v>411</v>
      </c>
      <c r="D104" s="195" t="s">
        <v>287</v>
      </c>
      <c r="E104" s="196" t="s">
        <v>2521</v>
      </c>
      <c r="F104" s="197" t="s">
        <v>2522</v>
      </c>
      <c r="G104" s="198" t="s">
        <v>2504</v>
      </c>
      <c r="H104" s="199">
        <v>1</v>
      </c>
      <c r="I104" s="200"/>
      <c r="J104" s="201">
        <f t="shared" si="0"/>
        <v>0</v>
      </c>
      <c r="K104" s="197" t="s">
        <v>35</v>
      </c>
      <c r="L104" s="61"/>
      <c r="M104" s="202" t="s">
        <v>35</v>
      </c>
      <c r="N104" s="264" t="s">
        <v>52</v>
      </c>
      <c r="O104" s="265"/>
      <c r="P104" s="266">
        <f t="shared" si="1"/>
        <v>0</v>
      </c>
      <c r="Q104" s="266">
        <v>0</v>
      </c>
      <c r="R104" s="266">
        <f t="shared" si="2"/>
        <v>0</v>
      </c>
      <c r="S104" s="266">
        <v>0</v>
      </c>
      <c r="T104" s="267">
        <f t="shared" si="3"/>
        <v>0</v>
      </c>
      <c r="AR104" s="23" t="s">
        <v>95</v>
      </c>
      <c r="AT104" s="23" t="s">
        <v>287</v>
      </c>
      <c r="AU104" s="23" t="s">
        <v>89</v>
      </c>
      <c r="AY104" s="23" t="s">
        <v>285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23" t="s">
        <v>10</v>
      </c>
      <c r="BK104" s="206">
        <f t="shared" si="9"/>
        <v>0</v>
      </c>
      <c r="BL104" s="23" t="s">
        <v>95</v>
      </c>
      <c r="BM104" s="23" t="s">
        <v>2523</v>
      </c>
    </row>
    <row r="105" spans="2:12" s="1" customFormat="1" ht="6.95" customHeight="1">
      <c r="B105" s="56"/>
      <c r="C105" s="57"/>
      <c r="D105" s="57"/>
      <c r="E105" s="57"/>
      <c r="F105" s="57"/>
      <c r="G105" s="57"/>
      <c r="H105" s="57"/>
      <c r="I105" s="141"/>
      <c r="J105" s="57"/>
      <c r="K105" s="57"/>
      <c r="L105" s="61"/>
    </row>
  </sheetData>
  <sheetProtection password="CC35" sheet="1" objects="1" scenarios="1" formatCells="0" formatColumns="0" formatRows="0" sort="0" autoFilter="0"/>
  <autoFilter ref="C77:K104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118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2524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>
      <c r="B24" s="122"/>
      <c r="C24" s="123"/>
      <c r="D24" s="123"/>
      <c r="E24" s="361" t="s">
        <v>35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ROUND(J86,0)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ROUND(SUM(BE86:BE105),0)</f>
        <v>0</v>
      </c>
      <c r="G30" s="42"/>
      <c r="H30" s="42"/>
      <c r="I30" s="133">
        <v>0.21</v>
      </c>
      <c r="J30" s="132">
        <f>ROUND(ROUND((SUM(BE86:BE105)),0)*I30,0)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ROUND(SUM(BF86:BF105),0)</f>
        <v>0</v>
      </c>
      <c r="G31" s="42"/>
      <c r="H31" s="42"/>
      <c r="I31" s="133">
        <v>0.15</v>
      </c>
      <c r="J31" s="132">
        <f>ROUND(ROUND((SUM(BF86:BF105)),0)*I31,0)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ROUND(SUM(BG86:BG105),0)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ROUND(SUM(BH86:BH105),0)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ROUND(SUM(BI86:BI105),0)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92 - Vedlejší náklady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J86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2525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11" s="8" customFormat="1" ht="19.9" customHeight="1">
      <c r="B58" s="158"/>
      <c r="C58" s="159"/>
      <c r="D58" s="160" t="s">
        <v>2526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11" s="8" customFormat="1" ht="19.9" customHeight="1">
      <c r="B59" s="158"/>
      <c r="C59" s="159"/>
      <c r="D59" s="160" t="s">
        <v>2527</v>
      </c>
      <c r="E59" s="161"/>
      <c r="F59" s="161"/>
      <c r="G59" s="161"/>
      <c r="H59" s="161"/>
      <c r="I59" s="162"/>
      <c r="J59" s="163">
        <f>J90</f>
        <v>0</v>
      </c>
      <c r="K59" s="164"/>
    </row>
    <row r="60" spans="2:11" s="8" customFormat="1" ht="19.9" customHeight="1">
      <c r="B60" s="158"/>
      <c r="C60" s="159"/>
      <c r="D60" s="160" t="s">
        <v>2528</v>
      </c>
      <c r="E60" s="161"/>
      <c r="F60" s="161"/>
      <c r="G60" s="161"/>
      <c r="H60" s="161"/>
      <c r="I60" s="162"/>
      <c r="J60" s="163">
        <f>J92</f>
        <v>0</v>
      </c>
      <c r="K60" s="164"/>
    </row>
    <row r="61" spans="2:11" s="8" customFormat="1" ht="19.9" customHeight="1">
      <c r="B61" s="158"/>
      <c r="C61" s="159"/>
      <c r="D61" s="160" t="s">
        <v>2529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8" customFormat="1" ht="19.9" customHeight="1">
      <c r="B62" s="158"/>
      <c r="C62" s="159"/>
      <c r="D62" s="160" t="s">
        <v>2530</v>
      </c>
      <c r="E62" s="161"/>
      <c r="F62" s="161"/>
      <c r="G62" s="161"/>
      <c r="H62" s="161"/>
      <c r="I62" s="162"/>
      <c r="J62" s="163">
        <f>J96</f>
        <v>0</v>
      </c>
      <c r="K62" s="164"/>
    </row>
    <row r="63" spans="2:11" s="8" customFormat="1" ht="19.9" customHeight="1">
      <c r="B63" s="158"/>
      <c r="C63" s="159"/>
      <c r="D63" s="160" t="s">
        <v>2531</v>
      </c>
      <c r="E63" s="161"/>
      <c r="F63" s="161"/>
      <c r="G63" s="161"/>
      <c r="H63" s="161"/>
      <c r="I63" s="162"/>
      <c r="J63" s="163">
        <f>J98</f>
        <v>0</v>
      </c>
      <c r="K63" s="164"/>
    </row>
    <row r="64" spans="2:11" s="8" customFormat="1" ht="19.9" customHeight="1">
      <c r="B64" s="158"/>
      <c r="C64" s="159"/>
      <c r="D64" s="160" t="s">
        <v>2532</v>
      </c>
      <c r="E64" s="161"/>
      <c r="F64" s="161"/>
      <c r="G64" s="161"/>
      <c r="H64" s="161"/>
      <c r="I64" s="162"/>
      <c r="J64" s="163">
        <f>J100</f>
        <v>0</v>
      </c>
      <c r="K64" s="164"/>
    </row>
    <row r="65" spans="2:11" s="8" customFormat="1" ht="19.9" customHeight="1">
      <c r="B65" s="158"/>
      <c r="C65" s="159"/>
      <c r="D65" s="160" t="s">
        <v>2533</v>
      </c>
      <c r="E65" s="161"/>
      <c r="F65" s="161"/>
      <c r="G65" s="161"/>
      <c r="H65" s="161"/>
      <c r="I65" s="162"/>
      <c r="J65" s="163">
        <f>J102</f>
        <v>0</v>
      </c>
      <c r="K65" s="164"/>
    </row>
    <row r="66" spans="2:11" s="8" customFormat="1" ht="19.9" customHeight="1">
      <c r="B66" s="158"/>
      <c r="C66" s="159"/>
      <c r="D66" s="160" t="s">
        <v>2534</v>
      </c>
      <c r="E66" s="161"/>
      <c r="F66" s="161"/>
      <c r="G66" s="161"/>
      <c r="H66" s="161"/>
      <c r="I66" s="162"/>
      <c r="J66" s="163">
        <f>J104</f>
        <v>0</v>
      </c>
      <c r="K66" s="164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1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4"/>
      <c r="J72" s="60"/>
      <c r="K72" s="60"/>
      <c r="L72" s="61"/>
    </row>
    <row r="73" spans="2:12" s="1" customFormat="1" ht="36.95" customHeight="1">
      <c r="B73" s="41"/>
      <c r="C73" s="62" t="s">
        <v>269</v>
      </c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14.45" customHeight="1">
      <c r="B75" s="41"/>
      <c r="C75" s="65" t="s">
        <v>19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PD - MŠ a ZŠ Barrandov I, objekt Chaplinovo nám. 615/1, Praha 5 - Hlubočepy - sociální zázemí pro sportovní areál</v>
      </c>
      <c r="F76" s="397"/>
      <c r="G76" s="397"/>
      <c r="H76" s="397"/>
      <c r="I76" s="165"/>
      <c r="J76" s="63"/>
      <c r="K76" s="63"/>
      <c r="L76" s="61"/>
    </row>
    <row r="77" spans="2:12" s="1" customFormat="1" ht="14.45" customHeight="1">
      <c r="B77" s="41"/>
      <c r="C77" s="65" t="s">
        <v>143</v>
      </c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92 - Vedlejší náklady</v>
      </c>
      <c r="F78" s="398"/>
      <c r="G78" s="398"/>
      <c r="H78" s="398"/>
      <c r="I78" s="165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5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66" t="str">
        <f>F12</f>
        <v>Chaplinovo náměstí, Praha 5</v>
      </c>
      <c r="G80" s="63"/>
      <c r="H80" s="63"/>
      <c r="I80" s="167" t="s">
        <v>27</v>
      </c>
      <c r="J80" s="73" t="str">
        <f>IF(J12="","",J12)</f>
        <v>12.12.2016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5"/>
      <c r="J81" s="63"/>
      <c r="K81" s="63"/>
      <c r="L81" s="61"/>
    </row>
    <row r="82" spans="2:12" s="1" customFormat="1" ht="13.5">
      <c r="B82" s="41"/>
      <c r="C82" s="65" t="s">
        <v>33</v>
      </c>
      <c r="D82" s="63"/>
      <c r="E82" s="63"/>
      <c r="F82" s="166" t="str">
        <f>E15</f>
        <v>MČ Praha 5, Náměstí 14 října 4, Praha 5</v>
      </c>
      <c r="G82" s="63"/>
      <c r="H82" s="63"/>
      <c r="I82" s="167" t="s">
        <v>40</v>
      </c>
      <c r="J82" s="166" t="str">
        <f>E21</f>
        <v>Ing. Ivan Šír, Projektování dopravních staveb CZ</v>
      </c>
      <c r="K82" s="63"/>
      <c r="L82" s="61"/>
    </row>
    <row r="83" spans="2:12" s="1" customFormat="1" ht="14.45" customHeight="1">
      <c r="B83" s="41"/>
      <c r="C83" s="65" t="s">
        <v>38</v>
      </c>
      <c r="D83" s="63"/>
      <c r="E83" s="63"/>
      <c r="F83" s="166" t="str">
        <f>IF(E18="","",E18)</f>
        <v/>
      </c>
      <c r="G83" s="63"/>
      <c r="H83" s="63"/>
      <c r="I83" s="165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5"/>
      <c r="J84" s="63"/>
      <c r="K84" s="63"/>
      <c r="L84" s="61"/>
    </row>
    <row r="85" spans="2:20" s="9" customFormat="1" ht="29.25" customHeight="1">
      <c r="B85" s="168"/>
      <c r="C85" s="169" t="s">
        <v>270</v>
      </c>
      <c r="D85" s="170" t="s">
        <v>66</v>
      </c>
      <c r="E85" s="170" t="s">
        <v>62</v>
      </c>
      <c r="F85" s="170" t="s">
        <v>271</v>
      </c>
      <c r="G85" s="170" t="s">
        <v>272</v>
      </c>
      <c r="H85" s="170" t="s">
        <v>273</v>
      </c>
      <c r="I85" s="171" t="s">
        <v>274</v>
      </c>
      <c r="J85" s="170" t="s">
        <v>245</v>
      </c>
      <c r="K85" s="172" t="s">
        <v>275</v>
      </c>
      <c r="L85" s="173"/>
      <c r="M85" s="81" t="s">
        <v>276</v>
      </c>
      <c r="N85" s="82" t="s">
        <v>51</v>
      </c>
      <c r="O85" s="82" t="s">
        <v>277</v>
      </c>
      <c r="P85" s="82" t="s">
        <v>278</v>
      </c>
      <c r="Q85" s="82" t="s">
        <v>279</v>
      </c>
      <c r="R85" s="82" t="s">
        <v>280</v>
      </c>
      <c r="S85" s="82" t="s">
        <v>281</v>
      </c>
      <c r="T85" s="83" t="s">
        <v>282</v>
      </c>
    </row>
    <row r="86" spans="2:63" s="1" customFormat="1" ht="29.25" customHeight="1">
      <c r="B86" s="41"/>
      <c r="C86" s="87" t="s">
        <v>246</v>
      </c>
      <c r="D86" s="63"/>
      <c r="E86" s="63"/>
      <c r="F86" s="63"/>
      <c r="G86" s="63"/>
      <c r="H86" s="63"/>
      <c r="I86" s="165"/>
      <c r="J86" s="174">
        <f>BK86</f>
        <v>0</v>
      </c>
      <c r="K86" s="63"/>
      <c r="L86" s="61"/>
      <c r="M86" s="84"/>
      <c r="N86" s="85"/>
      <c r="O86" s="85"/>
      <c r="P86" s="175">
        <f>P87</f>
        <v>0</v>
      </c>
      <c r="Q86" s="85"/>
      <c r="R86" s="175">
        <f>R87</f>
        <v>0</v>
      </c>
      <c r="S86" s="85"/>
      <c r="T86" s="176">
        <f>T87</f>
        <v>0</v>
      </c>
      <c r="AT86" s="23" t="s">
        <v>80</v>
      </c>
      <c r="AU86" s="23" t="s">
        <v>247</v>
      </c>
      <c r="BK86" s="177">
        <f>BK87</f>
        <v>0</v>
      </c>
    </row>
    <row r="87" spans="2:63" s="10" customFormat="1" ht="37.35" customHeight="1">
      <c r="B87" s="178"/>
      <c r="C87" s="179"/>
      <c r="D87" s="180" t="s">
        <v>80</v>
      </c>
      <c r="E87" s="181" t="s">
        <v>2535</v>
      </c>
      <c r="F87" s="181" t="s">
        <v>2536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P88+P90+P92+P94+P96+P98+P100+P102+P104</f>
        <v>0</v>
      </c>
      <c r="Q87" s="186"/>
      <c r="R87" s="187">
        <f>R88+R90+R92+R94+R96+R98+R100+R102+R104</f>
        <v>0</v>
      </c>
      <c r="S87" s="186"/>
      <c r="T87" s="188">
        <f>T88+T90+T92+T94+T96+T98+T100+T102+T104</f>
        <v>0</v>
      </c>
      <c r="AR87" s="189" t="s">
        <v>98</v>
      </c>
      <c r="AT87" s="190" t="s">
        <v>80</v>
      </c>
      <c r="AU87" s="190" t="s">
        <v>81</v>
      </c>
      <c r="AY87" s="189" t="s">
        <v>285</v>
      </c>
      <c r="BK87" s="191">
        <f>BK88+BK90+BK92+BK94+BK96+BK98+BK100+BK102+BK104</f>
        <v>0</v>
      </c>
    </row>
    <row r="88" spans="2:63" s="10" customFormat="1" ht="19.9" customHeight="1">
      <c r="B88" s="178"/>
      <c r="C88" s="179"/>
      <c r="D88" s="192" t="s">
        <v>80</v>
      </c>
      <c r="E88" s="193" t="s">
        <v>2537</v>
      </c>
      <c r="F88" s="193" t="s">
        <v>2538</v>
      </c>
      <c r="G88" s="179"/>
      <c r="H88" s="179"/>
      <c r="I88" s="182"/>
      <c r="J88" s="194">
        <f>BK88</f>
        <v>0</v>
      </c>
      <c r="K88" s="179"/>
      <c r="L88" s="184"/>
      <c r="M88" s="185"/>
      <c r="N88" s="186"/>
      <c r="O88" s="186"/>
      <c r="P88" s="187">
        <f>P89</f>
        <v>0</v>
      </c>
      <c r="Q88" s="186"/>
      <c r="R88" s="187">
        <f>R89</f>
        <v>0</v>
      </c>
      <c r="S88" s="186"/>
      <c r="T88" s="188">
        <f>T89</f>
        <v>0</v>
      </c>
      <c r="AR88" s="189" t="s">
        <v>98</v>
      </c>
      <c r="AT88" s="190" t="s">
        <v>80</v>
      </c>
      <c r="AU88" s="190" t="s">
        <v>10</v>
      </c>
      <c r="AY88" s="189" t="s">
        <v>285</v>
      </c>
      <c r="BK88" s="191">
        <f>BK89</f>
        <v>0</v>
      </c>
    </row>
    <row r="89" spans="2:65" s="1" customFormat="1" ht="22.5" customHeight="1">
      <c r="B89" s="41"/>
      <c r="C89" s="195" t="s">
        <v>10</v>
      </c>
      <c r="D89" s="195" t="s">
        <v>287</v>
      </c>
      <c r="E89" s="196" t="s">
        <v>2539</v>
      </c>
      <c r="F89" s="197" t="s">
        <v>2538</v>
      </c>
      <c r="G89" s="198" t="s">
        <v>2540</v>
      </c>
      <c r="H89" s="199">
        <v>1</v>
      </c>
      <c r="I89" s="200"/>
      <c r="J89" s="201">
        <f>ROUND(I89*H89,0)</f>
        <v>0</v>
      </c>
      <c r="K89" s="197" t="s">
        <v>291</v>
      </c>
      <c r="L89" s="61"/>
      <c r="M89" s="202" t="s">
        <v>35</v>
      </c>
      <c r="N89" s="203" t="s">
        <v>52</v>
      </c>
      <c r="O89" s="42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3" t="s">
        <v>2541</v>
      </c>
      <c r="AT89" s="23" t="s">
        <v>287</v>
      </c>
      <c r="AU89" s="23" t="s">
        <v>89</v>
      </c>
      <c r="AY89" s="23" t="s">
        <v>285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3" t="s">
        <v>10</v>
      </c>
      <c r="BK89" s="206">
        <f>ROUND(I89*H89,0)</f>
        <v>0</v>
      </c>
      <c r="BL89" s="23" t="s">
        <v>2541</v>
      </c>
      <c r="BM89" s="23" t="s">
        <v>2542</v>
      </c>
    </row>
    <row r="90" spans="2:63" s="10" customFormat="1" ht="29.85" customHeight="1">
      <c r="B90" s="178"/>
      <c r="C90" s="179"/>
      <c r="D90" s="192" t="s">
        <v>80</v>
      </c>
      <c r="E90" s="193" t="s">
        <v>2543</v>
      </c>
      <c r="F90" s="193" t="s">
        <v>2544</v>
      </c>
      <c r="G90" s="179"/>
      <c r="H90" s="179"/>
      <c r="I90" s="182"/>
      <c r="J90" s="194">
        <f>BK90</f>
        <v>0</v>
      </c>
      <c r="K90" s="179"/>
      <c r="L90" s="184"/>
      <c r="M90" s="185"/>
      <c r="N90" s="186"/>
      <c r="O90" s="186"/>
      <c r="P90" s="187">
        <f>P91</f>
        <v>0</v>
      </c>
      <c r="Q90" s="186"/>
      <c r="R90" s="187">
        <f>R91</f>
        <v>0</v>
      </c>
      <c r="S90" s="186"/>
      <c r="T90" s="188">
        <f>T91</f>
        <v>0</v>
      </c>
      <c r="AR90" s="189" t="s">
        <v>98</v>
      </c>
      <c r="AT90" s="190" t="s">
        <v>80</v>
      </c>
      <c r="AU90" s="190" t="s">
        <v>10</v>
      </c>
      <c r="AY90" s="189" t="s">
        <v>285</v>
      </c>
      <c r="BK90" s="191">
        <f>BK91</f>
        <v>0</v>
      </c>
    </row>
    <row r="91" spans="2:65" s="1" customFormat="1" ht="22.5" customHeight="1">
      <c r="B91" s="41"/>
      <c r="C91" s="195" t="s">
        <v>89</v>
      </c>
      <c r="D91" s="195" t="s">
        <v>287</v>
      </c>
      <c r="E91" s="196" t="s">
        <v>2545</v>
      </c>
      <c r="F91" s="197" t="s">
        <v>2544</v>
      </c>
      <c r="G91" s="198" t="s">
        <v>2540</v>
      </c>
      <c r="H91" s="199">
        <v>1</v>
      </c>
      <c r="I91" s="200"/>
      <c r="J91" s="201">
        <f>ROUND(I91*H91,0)</f>
        <v>0</v>
      </c>
      <c r="K91" s="197" t="s">
        <v>291</v>
      </c>
      <c r="L91" s="61"/>
      <c r="M91" s="202" t="s">
        <v>35</v>
      </c>
      <c r="N91" s="203" t="s">
        <v>52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3" t="s">
        <v>2541</v>
      </c>
      <c r="AT91" s="23" t="s">
        <v>287</v>
      </c>
      <c r="AU91" s="23" t="s">
        <v>89</v>
      </c>
      <c r="AY91" s="23" t="s">
        <v>285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3" t="s">
        <v>10</v>
      </c>
      <c r="BK91" s="206">
        <f>ROUND(I91*H91,0)</f>
        <v>0</v>
      </c>
      <c r="BL91" s="23" t="s">
        <v>2541</v>
      </c>
      <c r="BM91" s="23" t="s">
        <v>2546</v>
      </c>
    </row>
    <row r="92" spans="2:63" s="10" customFormat="1" ht="29.85" customHeight="1">
      <c r="B92" s="178"/>
      <c r="C92" s="179"/>
      <c r="D92" s="192" t="s">
        <v>80</v>
      </c>
      <c r="E92" s="193" t="s">
        <v>2547</v>
      </c>
      <c r="F92" s="193" t="s">
        <v>2548</v>
      </c>
      <c r="G92" s="179"/>
      <c r="H92" s="179"/>
      <c r="I92" s="182"/>
      <c r="J92" s="194">
        <f>BK92</f>
        <v>0</v>
      </c>
      <c r="K92" s="179"/>
      <c r="L92" s="184"/>
      <c r="M92" s="185"/>
      <c r="N92" s="186"/>
      <c r="O92" s="186"/>
      <c r="P92" s="187">
        <f>P93</f>
        <v>0</v>
      </c>
      <c r="Q92" s="186"/>
      <c r="R92" s="187">
        <f>R93</f>
        <v>0</v>
      </c>
      <c r="S92" s="186"/>
      <c r="T92" s="188">
        <f>T93</f>
        <v>0</v>
      </c>
      <c r="AR92" s="189" t="s">
        <v>98</v>
      </c>
      <c r="AT92" s="190" t="s">
        <v>80</v>
      </c>
      <c r="AU92" s="190" t="s">
        <v>10</v>
      </c>
      <c r="AY92" s="189" t="s">
        <v>285</v>
      </c>
      <c r="BK92" s="191">
        <f>BK93</f>
        <v>0</v>
      </c>
    </row>
    <row r="93" spans="2:65" s="1" customFormat="1" ht="22.5" customHeight="1">
      <c r="B93" s="41"/>
      <c r="C93" s="195" t="s">
        <v>92</v>
      </c>
      <c r="D93" s="195" t="s">
        <v>287</v>
      </c>
      <c r="E93" s="196" t="s">
        <v>2549</v>
      </c>
      <c r="F93" s="197" t="s">
        <v>2548</v>
      </c>
      <c r="G93" s="198" t="s">
        <v>2540</v>
      </c>
      <c r="H93" s="199">
        <v>1</v>
      </c>
      <c r="I93" s="200"/>
      <c r="J93" s="201">
        <f>ROUND(I93*H93,0)</f>
        <v>0</v>
      </c>
      <c r="K93" s="197" t="s">
        <v>291</v>
      </c>
      <c r="L93" s="61"/>
      <c r="M93" s="202" t="s">
        <v>35</v>
      </c>
      <c r="N93" s="203" t="s">
        <v>52</v>
      </c>
      <c r="O93" s="42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3" t="s">
        <v>2541</v>
      </c>
      <c r="AT93" s="23" t="s">
        <v>287</v>
      </c>
      <c r="AU93" s="23" t="s">
        <v>89</v>
      </c>
      <c r="AY93" s="23" t="s">
        <v>285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3" t="s">
        <v>10</v>
      </c>
      <c r="BK93" s="206">
        <f>ROUND(I93*H93,0)</f>
        <v>0</v>
      </c>
      <c r="BL93" s="23" t="s">
        <v>2541</v>
      </c>
      <c r="BM93" s="23" t="s">
        <v>2550</v>
      </c>
    </row>
    <row r="94" spans="2:63" s="10" customFormat="1" ht="29.85" customHeight="1">
      <c r="B94" s="178"/>
      <c r="C94" s="179"/>
      <c r="D94" s="192" t="s">
        <v>80</v>
      </c>
      <c r="E94" s="193" t="s">
        <v>2551</v>
      </c>
      <c r="F94" s="193" t="s">
        <v>2552</v>
      </c>
      <c r="G94" s="179"/>
      <c r="H94" s="179"/>
      <c r="I94" s="182"/>
      <c r="J94" s="194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0</v>
      </c>
      <c r="S94" s="186"/>
      <c r="T94" s="188">
        <f>T95</f>
        <v>0</v>
      </c>
      <c r="AR94" s="189" t="s">
        <v>98</v>
      </c>
      <c r="AT94" s="190" t="s">
        <v>80</v>
      </c>
      <c r="AU94" s="190" t="s">
        <v>10</v>
      </c>
      <c r="AY94" s="189" t="s">
        <v>285</v>
      </c>
      <c r="BK94" s="191">
        <f>BK95</f>
        <v>0</v>
      </c>
    </row>
    <row r="95" spans="2:65" s="1" customFormat="1" ht="22.5" customHeight="1">
      <c r="B95" s="41"/>
      <c r="C95" s="195" t="s">
        <v>95</v>
      </c>
      <c r="D95" s="195" t="s">
        <v>287</v>
      </c>
      <c r="E95" s="196" t="s">
        <v>2553</v>
      </c>
      <c r="F95" s="197" t="s">
        <v>2552</v>
      </c>
      <c r="G95" s="198" t="s">
        <v>2540</v>
      </c>
      <c r="H95" s="199">
        <v>1</v>
      </c>
      <c r="I95" s="200"/>
      <c r="J95" s="201">
        <f>ROUND(I95*H95,0)</f>
        <v>0</v>
      </c>
      <c r="K95" s="197" t="s">
        <v>291</v>
      </c>
      <c r="L95" s="61"/>
      <c r="M95" s="202" t="s">
        <v>35</v>
      </c>
      <c r="N95" s="203" t="s">
        <v>52</v>
      </c>
      <c r="O95" s="42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3" t="s">
        <v>2541</v>
      </c>
      <c r="AT95" s="23" t="s">
        <v>287</v>
      </c>
      <c r="AU95" s="23" t="s">
        <v>89</v>
      </c>
      <c r="AY95" s="23" t="s">
        <v>285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3" t="s">
        <v>10</v>
      </c>
      <c r="BK95" s="206">
        <f>ROUND(I95*H95,0)</f>
        <v>0</v>
      </c>
      <c r="BL95" s="23" t="s">
        <v>2541</v>
      </c>
      <c r="BM95" s="23" t="s">
        <v>2554</v>
      </c>
    </row>
    <row r="96" spans="2:63" s="10" customFormat="1" ht="29.85" customHeight="1">
      <c r="B96" s="178"/>
      <c r="C96" s="179"/>
      <c r="D96" s="192" t="s">
        <v>80</v>
      </c>
      <c r="E96" s="193" t="s">
        <v>2555</v>
      </c>
      <c r="F96" s="193" t="s">
        <v>2556</v>
      </c>
      <c r="G96" s="179"/>
      <c r="H96" s="179"/>
      <c r="I96" s="182"/>
      <c r="J96" s="194">
        <f>BK96</f>
        <v>0</v>
      </c>
      <c r="K96" s="179"/>
      <c r="L96" s="184"/>
      <c r="M96" s="185"/>
      <c r="N96" s="186"/>
      <c r="O96" s="186"/>
      <c r="P96" s="187">
        <f>P97</f>
        <v>0</v>
      </c>
      <c r="Q96" s="186"/>
      <c r="R96" s="187">
        <f>R97</f>
        <v>0</v>
      </c>
      <c r="S96" s="186"/>
      <c r="T96" s="188">
        <f>T97</f>
        <v>0</v>
      </c>
      <c r="AR96" s="189" t="s">
        <v>98</v>
      </c>
      <c r="AT96" s="190" t="s">
        <v>80</v>
      </c>
      <c r="AU96" s="190" t="s">
        <v>10</v>
      </c>
      <c r="AY96" s="189" t="s">
        <v>285</v>
      </c>
      <c r="BK96" s="191">
        <f>BK97</f>
        <v>0</v>
      </c>
    </row>
    <row r="97" spans="2:65" s="1" customFormat="1" ht="22.5" customHeight="1">
      <c r="B97" s="41"/>
      <c r="C97" s="195" t="s">
        <v>98</v>
      </c>
      <c r="D97" s="195" t="s">
        <v>287</v>
      </c>
      <c r="E97" s="196" t="s">
        <v>2557</v>
      </c>
      <c r="F97" s="197" t="s">
        <v>2556</v>
      </c>
      <c r="G97" s="198" t="s">
        <v>2540</v>
      </c>
      <c r="H97" s="199">
        <v>1</v>
      </c>
      <c r="I97" s="200"/>
      <c r="J97" s="201">
        <f>ROUND(I97*H97,0)</f>
        <v>0</v>
      </c>
      <c r="K97" s="197" t="s">
        <v>291</v>
      </c>
      <c r="L97" s="61"/>
      <c r="M97" s="202" t="s">
        <v>35</v>
      </c>
      <c r="N97" s="203" t="s">
        <v>52</v>
      </c>
      <c r="O97" s="42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23" t="s">
        <v>2541</v>
      </c>
      <c r="AT97" s="23" t="s">
        <v>287</v>
      </c>
      <c r="AU97" s="23" t="s">
        <v>89</v>
      </c>
      <c r="AY97" s="23" t="s">
        <v>285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23" t="s">
        <v>10</v>
      </c>
      <c r="BK97" s="206">
        <f>ROUND(I97*H97,0)</f>
        <v>0</v>
      </c>
      <c r="BL97" s="23" t="s">
        <v>2541</v>
      </c>
      <c r="BM97" s="23" t="s">
        <v>2558</v>
      </c>
    </row>
    <row r="98" spans="2:63" s="10" customFormat="1" ht="29.85" customHeight="1">
      <c r="B98" s="178"/>
      <c r="C98" s="179"/>
      <c r="D98" s="192" t="s">
        <v>80</v>
      </c>
      <c r="E98" s="193" t="s">
        <v>2559</v>
      </c>
      <c r="F98" s="193" t="s">
        <v>2560</v>
      </c>
      <c r="G98" s="179"/>
      <c r="H98" s="179"/>
      <c r="I98" s="182"/>
      <c r="J98" s="194">
        <f>BK98</f>
        <v>0</v>
      </c>
      <c r="K98" s="179"/>
      <c r="L98" s="184"/>
      <c r="M98" s="185"/>
      <c r="N98" s="186"/>
      <c r="O98" s="186"/>
      <c r="P98" s="187">
        <f>P99</f>
        <v>0</v>
      </c>
      <c r="Q98" s="186"/>
      <c r="R98" s="187">
        <f>R99</f>
        <v>0</v>
      </c>
      <c r="S98" s="186"/>
      <c r="T98" s="188">
        <f>T99</f>
        <v>0</v>
      </c>
      <c r="AR98" s="189" t="s">
        <v>98</v>
      </c>
      <c r="AT98" s="190" t="s">
        <v>80</v>
      </c>
      <c r="AU98" s="190" t="s">
        <v>10</v>
      </c>
      <c r="AY98" s="189" t="s">
        <v>285</v>
      </c>
      <c r="BK98" s="191">
        <f>BK99</f>
        <v>0</v>
      </c>
    </row>
    <row r="99" spans="2:65" s="1" customFormat="1" ht="22.5" customHeight="1">
      <c r="B99" s="41"/>
      <c r="C99" s="195" t="s">
        <v>101</v>
      </c>
      <c r="D99" s="195" t="s">
        <v>287</v>
      </c>
      <c r="E99" s="196" t="s">
        <v>2561</v>
      </c>
      <c r="F99" s="197" t="s">
        <v>2560</v>
      </c>
      <c r="G99" s="198" t="s">
        <v>2540</v>
      </c>
      <c r="H99" s="199">
        <v>1</v>
      </c>
      <c r="I99" s="200"/>
      <c r="J99" s="201">
        <f>ROUND(I99*H99,0)</f>
        <v>0</v>
      </c>
      <c r="K99" s="197" t="s">
        <v>291</v>
      </c>
      <c r="L99" s="61"/>
      <c r="M99" s="202" t="s">
        <v>35</v>
      </c>
      <c r="N99" s="203" t="s">
        <v>52</v>
      </c>
      <c r="O99" s="42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AR99" s="23" t="s">
        <v>2541</v>
      </c>
      <c r="AT99" s="23" t="s">
        <v>287</v>
      </c>
      <c r="AU99" s="23" t="s">
        <v>89</v>
      </c>
      <c r="AY99" s="23" t="s">
        <v>285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23" t="s">
        <v>10</v>
      </c>
      <c r="BK99" s="206">
        <f>ROUND(I99*H99,0)</f>
        <v>0</v>
      </c>
      <c r="BL99" s="23" t="s">
        <v>2541</v>
      </c>
      <c r="BM99" s="23" t="s">
        <v>2562</v>
      </c>
    </row>
    <row r="100" spans="2:63" s="10" customFormat="1" ht="29.85" customHeight="1">
      <c r="B100" s="178"/>
      <c r="C100" s="179"/>
      <c r="D100" s="192" t="s">
        <v>80</v>
      </c>
      <c r="E100" s="193" t="s">
        <v>2563</v>
      </c>
      <c r="F100" s="193" t="s">
        <v>2564</v>
      </c>
      <c r="G100" s="179"/>
      <c r="H100" s="179"/>
      <c r="I100" s="182"/>
      <c r="J100" s="194">
        <f>BK100</f>
        <v>0</v>
      </c>
      <c r="K100" s="179"/>
      <c r="L100" s="184"/>
      <c r="M100" s="185"/>
      <c r="N100" s="186"/>
      <c r="O100" s="186"/>
      <c r="P100" s="187">
        <f>P101</f>
        <v>0</v>
      </c>
      <c r="Q100" s="186"/>
      <c r="R100" s="187">
        <f>R101</f>
        <v>0</v>
      </c>
      <c r="S100" s="186"/>
      <c r="T100" s="188">
        <f>T101</f>
        <v>0</v>
      </c>
      <c r="AR100" s="189" t="s">
        <v>98</v>
      </c>
      <c r="AT100" s="190" t="s">
        <v>80</v>
      </c>
      <c r="AU100" s="190" t="s">
        <v>10</v>
      </c>
      <c r="AY100" s="189" t="s">
        <v>285</v>
      </c>
      <c r="BK100" s="191">
        <f>BK101</f>
        <v>0</v>
      </c>
    </row>
    <row r="101" spans="2:65" s="1" customFormat="1" ht="22.5" customHeight="1">
      <c r="B101" s="41"/>
      <c r="C101" s="195" t="s">
        <v>104</v>
      </c>
      <c r="D101" s="195" t="s">
        <v>287</v>
      </c>
      <c r="E101" s="196" t="s">
        <v>2565</v>
      </c>
      <c r="F101" s="197" t="s">
        <v>2564</v>
      </c>
      <c r="G101" s="198" t="s">
        <v>2540</v>
      </c>
      <c r="H101" s="199">
        <v>1</v>
      </c>
      <c r="I101" s="200"/>
      <c r="J101" s="201">
        <f>ROUND(I101*H101,0)</f>
        <v>0</v>
      </c>
      <c r="K101" s="197" t="s">
        <v>291</v>
      </c>
      <c r="L101" s="61"/>
      <c r="M101" s="202" t="s">
        <v>35</v>
      </c>
      <c r="N101" s="203" t="s">
        <v>52</v>
      </c>
      <c r="O101" s="42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23" t="s">
        <v>2541</v>
      </c>
      <c r="AT101" s="23" t="s">
        <v>287</v>
      </c>
      <c r="AU101" s="23" t="s">
        <v>89</v>
      </c>
      <c r="AY101" s="23" t="s">
        <v>285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3" t="s">
        <v>10</v>
      </c>
      <c r="BK101" s="206">
        <f>ROUND(I101*H101,0)</f>
        <v>0</v>
      </c>
      <c r="BL101" s="23" t="s">
        <v>2541</v>
      </c>
      <c r="BM101" s="23" t="s">
        <v>2566</v>
      </c>
    </row>
    <row r="102" spans="2:63" s="10" customFormat="1" ht="29.85" customHeight="1">
      <c r="B102" s="178"/>
      <c r="C102" s="179"/>
      <c r="D102" s="192" t="s">
        <v>80</v>
      </c>
      <c r="E102" s="193" t="s">
        <v>2567</v>
      </c>
      <c r="F102" s="193" t="s">
        <v>2568</v>
      </c>
      <c r="G102" s="179"/>
      <c r="H102" s="179"/>
      <c r="I102" s="182"/>
      <c r="J102" s="194">
        <f>BK102</f>
        <v>0</v>
      </c>
      <c r="K102" s="179"/>
      <c r="L102" s="184"/>
      <c r="M102" s="185"/>
      <c r="N102" s="186"/>
      <c r="O102" s="186"/>
      <c r="P102" s="187">
        <f>P103</f>
        <v>0</v>
      </c>
      <c r="Q102" s="186"/>
      <c r="R102" s="187">
        <f>R103</f>
        <v>0</v>
      </c>
      <c r="S102" s="186"/>
      <c r="T102" s="188">
        <f>T103</f>
        <v>0</v>
      </c>
      <c r="AR102" s="189" t="s">
        <v>98</v>
      </c>
      <c r="AT102" s="190" t="s">
        <v>80</v>
      </c>
      <c r="AU102" s="190" t="s">
        <v>10</v>
      </c>
      <c r="AY102" s="189" t="s">
        <v>285</v>
      </c>
      <c r="BK102" s="191">
        <f>BK103</f>
        <v>0</v>
      </c>
    </row>
    <row r="103" spans="2:65" s="1" customFormat="1" ht="22.5" customHeight="1">
      <c r="B103" s="41"/>
      <c r="C103" s="195" t="s">
        <v>107</v>
      </c>
      <c r="D103" s="195" t="s">
        <v>287</v>
      </c>
      <c r="E103" s="196" t="s">
        <v>2569</v>
      </c>
      <c r="F103" s="197" t="s">
        <v>2570</v>
      </c>
      <c r="G103" s="198" t="s">
        <v>2540</v>
      </c>
      <c r="H103" s="199">
        <v>1</v>
      </c>
      <c r="I103" s="200"/>
      <c r="J103" s="201">
        <f>ROUND(I103*H103,0)</f>
        <v>0</v>
      </c>
      <c r="K103" s="197" t="s">
        <v>291</v>
      </c>
      <c r="L103" s="61"/>
      <c r="M103" s="202" t="s">
        <v>35</v>
      </c>
      <c r="N103" s="203" t="s">
        <v>52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3" t="s">
        <v>2541</v>
      </c>
      <c r="AT103" s="23" t="s">
        <v>287</v>
      </c>
      <c r="AU103" s="23" t="s">
        <v>89</v>
      </c>
      <c r="AY103" s="23" t="s">
        <v>285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3" t="s">
        <v>10</v>
      </c>
      <c r="BK103" s="206">
        <f>ROUND(I103*H103,0)</f>
        <v>0</v>
      </c>
      <c r="BL103" s="23" t="s">
        <v>2541</v>
      </c>
      <c r="BM103" s="23" t="s">
        <v>2571</v>
      </c>
    </row>
    <row r="104" spans="2:63" s="10" customFormat="1" ht="29.85" customHeight="1">
      <c r="B104" s="178"/>
      <c r="C104" s="179"/>
      <c r="D104" s="192" t="s">
        <v>80</v>
      </c>
      <c r="E104" s="193" t="s">
        <v>2572</v>
      </c>
      <c r="F104" s="193" t="s">
        <v>2573</v>
      </c>
      <c r="G104" s="179"/>
      <c r="H104" s="179"/>
      <c r="I104" s="182"/>
      <c r="J104" s="194">
        <f>BK104</f>
        <v>0</v>
      </c>
      <c r="K104" s="179"/>
      <c r="L104" s="184"/>
      <c r="M104" s="185"/>
      <c r="N104" s="186"/>
      <c r="O104" s="186"/>
      <c r="P104" s="187">
        <f>P105</f>
        <v>0</v>
      </c>
      <c r="Q104" s="186"/>
      <c r="R104" s="187">
        <f>R105</f>
        <v>0</v>
      </c>
      <c r="S104" s="186"/>
      <c r="T104" s="188">
        <f>T105</f>
        <v>0</v>
      </c>
      <c r="AR104" s="189" t="s">
        <v>98</v>
      </c>
      <c r="AT104" s="190" t="s">
        <v>80</v>
      </c>
      <c r="AU104" s="190" t="s">
        <v>10</v>
      </c>
      <c r="AY104" s="189" t="s">
        <v>285</v>
      </c>
      <c r="BK104" s="191">
        <f>BK105</f>
        <v>0</v>
      </c>
    </row>
    <row r="105" spans="2:65" s="1" customFormat="1" ht="22.5" customHeight="1">
      <c r="B105" s="41"/>
      <c r="C105" s="195" t="s">
        <v>110</v>
      </c>
      <c r="D105" s="195" t="s">
        <v>287</v>
      </c>
      <c r="E105" s="196" t="s">
        <v>2574</v>
      </c>
      <c r="F105" s="197" t="s">
        <v>2573</v>
      </c>
      <c r="G105" s="198" t="s">
        <v>2540</v>
      </c>
      <c r="H105" s="199">
        <v>1</v>
      </c>
      <c r="I105" s="200"/>
      <c r="J105" s="201">
        <f>ROUND(I105*H105,0)</f>
        <v>0</v>
      </c>
      <c r="K105" s="197" t="s">
        <v>291</v>
      </c>
      <c r="L105" s="61"/>
      <c r="M105" s="202" t="s">
        <v>35</v>
      </c>
      <c r="N105" s="264" t="s">
        <v>52</v>
      </c>
      <c r="O105" s="265"/>
      <c r="P105" s="266">
        <f>O105*H105</f>
        <v>0</v>
      </c>
      <c r="Q105" s="266">
        <v>0</v>
      </c>
      <c r="R105" s="266">
        <f>Q105*H105</f>
        <v>0</v>
      </c>
      <c r="S105" s="266">
        <v>0</v>
      </c>
      <c r="T105" s="267">
        <f>S105*H105</f>
        <v>0</v>
      </c>
      <c r="AR105" s="23" t="s">
        <v>2541</v>
      </c>
      <c r="AT105" s="23" t="s">
        <v>287</v>
      </c>
      <c r="AU105" s="23" t="s">
        <v>89</v>
      </c>
      <c r="AY105" s="23" t="s">
        <v>285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3" t="s">
        <v>10</v>
      </c>
      <c r="BK105" s="206">
        <f>ROUND(I105*H105,0)</f>
        <v>0</v>
      </c>
      <c r="BL105" s="23" t="s">
        <v>2541</v>
      </c>
      <c r="BM105" s="23" t="s">
        <v>2575</v>
      </c>
    </row>
    <row r="106" spans="2:12" s="1" customFormat="1" ht="6.95" customHeight="1">
      <c r="B106" s="56"/>
      <c r="C106" s="57"/>
      <c r="D106" s="57"/>
      <c r="E106" s="57"/>
      <c r="F106" s="57"/>
      <c r="G106" s="57"/>
      <c r="H106" s="57"/>
      <c r="I106" s="141"/>
      <c r="J106" s="57"/>
      <c r="K106" s="57"/>
      <c r="L106" s="61"/>
    </row>
  </sheetData>
  <sheetProtection password="CC35" sheet="1" objects="1" scenarios="1" formatCells="0" formatColumns="0" formatRows="0" sort="0" autoFilter="0"/>
  <autoFilter ref="C85:K10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6" customWidth="1"/>
    <col min="2" max="2" width="1.66796875" style="276" customWidth="1"/>
    <col min="3" max="4" width="5" style="276" customWidth="1"/>
    <col min="5" max="5" width="11.66015625" style="276" customWidth="1"/>
    <col min="6" max="6" width="9.16015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79687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4" customFormat="1" ht="45" customHeight="1">
      <c r="B3" s="280"/>
      <c r="C3" s="403" t="s">
        <v>2576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2577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2578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2579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2580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2581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2582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2583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2584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2585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87</v>
      </c>
      <c r="F16" s="406" t="s">
        <v>2586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2587</v>
      </c>
      <c r="F17" s="406" t="s">
        <v>2588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2589</v>
      </c>
      <c r="F18" s="406" t="s">
        <v>2590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2591</v>
      </c>
      <c r="F19" s="406" t="s">
        <v>2592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2593</v>
      </c>
      <c r="F20" s="406" t="s">
        <v>2594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2595</v>
      </c>
      <c r="F21" s="406" t="s">
        <v>2596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2597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2598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2599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2600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2601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2602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2603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2604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2605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270</v>
      </c>
      <c r="F34" s="285"/>
      <c r="G34" s="406" t="s">
        <v>2606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2607</v>
      </c>
      <c r="F35" s="285"/>
      <c r="G35" s="406" t="s">
        <v>2608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62</v>
      </c>
      <c r="F36" s="285"/>
      <c r="G36" s="406" t="s">
        <v>2609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271</v>
      </c>
      <c r="F37" s="285"/>
      <c r="G37" s="406" t="s">
        <v>2610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272</v>
      </c>
      <c r="F38" s="285"/>
      <c r="G38" s="406" t="s">
        <v>2611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273</v>
      </c>
      <c r="F39" s="285"/>
      <c r="G39" s="406" t="s">
        <v>2612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2613</v>
      </c>
      <c r="F40" s="285"/>
      <c r="G40" s="406" t="s">
        <v>2614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2615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2616</v>
      </c>
      <c r="F42" s="285"/>
      <c r="G42" s="406" t="s">
        <v>2617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275</v>
      </c>
      <c r="F43" s="285"/>
      <c r="G43" s="406" t="s">
        <v>2618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2619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2620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2621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2622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2623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2624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2625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2626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2627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2628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2629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2630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2631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2632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2633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2634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2635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2636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2637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2638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2639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123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2640</v>
      </c>
      <c r="D74" s="301"/>
      <c r="E74" s="301"/>
      <c r="F74" s="301" t="s">
        <v>2641</v>
      </c>
      <c r="G74" s="302"/>
      <c r="H74" s="301" t="s">
        <v>271</v>
      </c>
      <c r="I74" s="301" t="s">
        <v>66</v>
      </c>
      <c r="J74" s="301" t="s">
        <v>2642</v>
      </c>
      <c r="K74" s="300"/>
    </row>
    <row r="75" spans="2:11" ht="17.25" customHeight="1">
      <c r="B75" s="299"/>
      <c r="C75" s="303" t="s">
        <v>2643</v>
      </c>
      <c r="D75" s="303"/>
      <c r="E75" s="303"/>
      <c r="F75" s="304" t="s">
        <v>2644</v>
      </c>
      <c r="G75" s="305"/>
      <c r="H75" s="303"/>
      <c r="I75" s="303"/>
      <c r="J75" s="303" t="s">
        <v>2645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62</v>
      </c>
      <c r="D77" s="306"/>
      <c r="E77" s="306"/>
      <c r="F77" s="308" t="s">
        <v>2646</v>
      </c>
      <c r="G77" s="307"/>
      <c r="H77" s="289" t="s">
        <v>2647</v>
      </c>
      <c r="I77" s="289" t="s">
        <v>2648</v>
      </c>
      <c r="J77" s="289">
        <v>20</v>
      </c>
      <c r="K77" s="300"/>
    </row>
    <row r="78" spans="2:11" ht="15" customHeight="1">
      <c r="B78" s="299"/>
      <c r="C78" s="289" t="s">
        <v>2649</v>
      </c>
      <c r="D78" s="289"/>
      <c r="E78" s="289"/>
      <c r="F78" s="308" t="s">
        <v>2646</v>
      </c>
      <c r="G78" s="307"/>
      <c r="H78" s="289" t="s">
        <v>2650</v>
      </c>
      <c r="I78" s="289" t="s">
        <v>2648</v>
      </c>
      <c r="J78" s="289">
        <v>120</v>
      </c>
      <c r="K78" s="300"/>
    </row>
    <row r="79" spans="2:11" ht="15" customHeight="1">
      <c r="B79" s="309"/>
      <c r="C79" s="289" t="s">
        <v>2651</v>
      </c>
      <c r="D79" s="289"/>
      <c r="E79" s="289"/>
      <c r="F79" s="308" t="s">
        <v>2652</v>
      </c>
      <c r="G79" s="307"/>
      <c r="H79" s="289" t="s">
        <v>2653</v>
      </c>
      <c r="I79" s="289" t="s">
        <v>2648</v>
      </c>
      <c r="J79" s="289">
        <v>50</v>
      </c>
      <c r="K79" s="300"/>
    </row>
    <row r="80" spans="2:11" ht="15" customHeight="1">
      <c r="B80" s="309"/>
      <c r="C80" s="289" t="s">
        <v>2654</v>
      </c>
      <c r="D80" s="289"/>
      <c r="E80" s="289"/>
      <c r="F80" s="308" t="s">
        <v>2646</v>
      </c>
      <c r="G80" s="307"/>
      <c r="H80" s="289" t="s">
        <v>2655</v>
      </c>
      <c r="I80" s="289" t="s">
        <v>2656</v>
      </c>
      <c r="J80" s="289"/>
      <c r="K80" s="300"/>
    </row>
    <row r="81" spans="2:11" ht="15" customHeight="1">
      <c r="B81" s="309"/>
      <c r="C81" s="310" t="s">
        <v>2657</v>
      </c>
      <c r="D81" s="310"/>
      <c r="E81" s="310"/>
      <c r="F81" s="311" t="s">
        <v>2652</v>
      </c>
      <c r="G81" s="310"/>
      <c r="H81" s="310" t="s">
        <v>2658</v>
      </c>
      <c r="I81" s="310" t="s">
        <v>2648</v>
      </c>
      <c r="J81" s="310">
        <v>15</v>
      </c>
      <c r="K81" s="300"/>
    </row>
    <row r="82" spans="2:11" ht="15" customHeight="1">
      <c r="B82" s="309"/>
      <c r="C82" s="310" t="s">
        <v>2659</v>
      </c>
      <c r="D82" s="310"/>
      <c r="E82" s="310"/>
      <c r="F82" s="311" t="s">
        <v>2652</v>
      </c>
      <c r="G82" s="310"/>
      <c r="H82" s="310" t="s">
        <v>2660</v>
      </c>
      <c r="I82" s="310" t="s">
        <v>2648</v>
      </c>
      <c r="J82" s="310">
        <v>15</v>
      </c>
      <c r="K82" s="300"/>
    </row>
    <row r="83" spans="2:11" ht="15" customHeight="1">
      <c r="B83" s="309"/>
      <c r="C83" s="310" t="s">
        <v>2661</v>
      </c>
      <c r="D83" s="310"/>
      <c r="E83" s="310"/>
      <c r="F83" s="311" t="s">
        <v>2652</v>
      </c>
      <c r="G83" s="310"/>
      <c r="H83" s="310" t="s">
        <v>2662</v>
      </c>
      <c r="I83" s="310" t="s">
        <v>2648</v>
      </c>
      <c r="J83" s="310">
        <v>20</v>
      </c>
      <c r="K83" s="300"/>
    </row>
    <row r="84" spans="2:11" ht="15" customHeight="1">
      <c r="B84" s="309"/>
      <c r="C84" s="310" t="s">
        <v>2663</v>
      </c>
      <c r="D84" s="310"/>
      <c r="E84" s="310"/>
      <c r="F84" s="311" t="s">
        <v>2652</v>
      </c>
      <c r="G84" s="310"/>
      <c r="H84" s="310" t="s">
        <v>2664</v>
      </c>
      <c r="I84" s="310" t="s">
        <v>2648</v>
      </c>
      <c r="J84" s="310">
        <v>20</v>
      </c>
      <c r="K84" s="300"/>
    </row>
    <row r="85" spans="2:11" ht="15" customHeight="1">
      <c r="B85" s="309"/>
      <c r="C85" s="289" t="s">
        <v>2665</v>
      </c>
      <c r="D85" s="289"/>
      <c r="E85" s="289"/>
      <c r="F85" s="308" t="s">
        <v>2652</v>
      </c>
      <c r="G85" s="307"/>
      <c r="H85" s="289" t="s">
        <v>2666</v>
      </c>
      <c r="I85" s="289" t="s">
        <v>2648</v>
      </c>
      <c r="J85" s="289">
        <v>50</v>
      </c>
      <c r="K85" s="300"/>
    </row>
    <row r="86" spans="2:11" ht="15" customHeight="1">
      <c r="B86" s="309"/>
      <c r="C86" s="289" t="s">
        <v>2667</v>
      </c>
      <c r="D86" s="289"/>
      <c r="E86" s="289"/>
      <c r="F86" s="308" t="s">
        <v>2652</v>
      </c>
      <c r="G86" s="307"/>
      <c r="H86" s="289" t="s">
        <v>2668</v>
      </c>
      <c r="I86" s="289" t="s">
        <v>2648</v>
      </c>
      <c r="J86" s="289">
        <v>20</v>
      </c>
      <c r="K86" s="300"/>
    </row>
    <row r="87" spans="2:11" ht="15" customHeight="1">
      <c r="B87" s="309"/>
      <c r="C87" s="289" t="s">
        <v>2669</v>
      </c>
      <c r="D87" s="289"/>
      <c r="E87" s="289"/>
      <c r="F87" s="308" t="s">
        <v>2652</v>
      </c>
      <c r="G87" s="307"/>
      <c r="H87" s="289" t="s">
        <v>2670</v>
      </c>
      <c r="I87" s="289" t="s">
        <v>2648</v>
      </c>
      <c r="J87" s="289">
        <v>20</v>
      </c>
      <c r="K87" s="300"/>
    </row>
    <row r="88" spans="2:11" ht="15" customHeight="1">
      <c r="B88" s="309"/>
      <c r="C88" s="289" t="s">
        <v>2671</v>
      </c>
      <c r="D88" s="289"/>
      <c r="E88" s="289"/>
      <c r="F88" s="308" t="s">
        <v>2652</v>
      </c>
      <c r="G88" s="307"/>
      <c r="H88" s="289" t="s">
        <v>2672</v>
      </c>
      <c r="I88" s="289" t="s">
        <v>2648</v>
      </c>
      <c r="J88" s="289">
        <v>50</v>
      </c>
      <c r="K88" s="300"/>
    </row>
    <row r="89" spans="2:11" ht="15" customHeight="1">
      <c r="B89" s="309"/>
      <c r="C89" s="289" t="s">
        <v>2673</v>
      </c>
      <c r="D89" s="289"/>
      <c r="E89" s="289"/>
      <c r="F89" s="308" t="s">
        <v>2652</v>
      </c>
      <c r="G89" s="307"/>
      <c r="H89" s="289" t="s">
        <v>2673</v>
      </c>
      <c r="I89" s="289" t="s">
        <v>2648</v>
      </c>
      <c r="J89" s="289">
        <v>50</v>
      </c>
      <c r="K89" s="300"/>
    </row>
    <row r="90" spans="2:11" ht="15" customHeight="1">
      <c r="B90" s="309"/>
      <c r="C90" s="289" t="s">
        <v>276</v>
      </c>
      <c r="D90" s="289"/>
      <c r="E90" s="289"/>
      <c r="F90" s="308" t="s">
        <v>2652</v>
      </c>
      <c r="G90" s="307"/>
      <c r="H90" s="289" t="s">
        <v>2674</v>
      </c>
      <c r="I90" s="289" t="s">
        <v>2648</v>
      </c>
      <c r="J90" s="289">
        <v>255</v>
      </c>
      <c r="K90" s="300"/>
    </row>
    <row r="91" spans="2:11" ht="15" customHeight="1">
      <c r="B91" s="309"/>
      <c r="C91" s="289" t="s">
        <v>2675</v>
      </c>
      <c r="D91" s="289"/>
      <c r="E91" s="289"/>
      <c r="F91" s="308" t="s">
        <v>2646</v>
      </c>
      <c r="G91" s="307"/>
      <c r="H91" s="289" t="s">
        <v>2676</v>
      </c>
      <c r="I91" s="289" t="s">
        <v>2677</v>
      </c>
      <c r="J91" s="289"/>
      <c r="K91" s="300"/>
    </row>
    <row r="92" spans="2:11" ht="15" customHeight="1">
      <c r="B92" s="309"/>
      <c r="C92" s="289" t="s">
        <v>2678</v>
      </c>
      <c r="D92" s="289"/>
      <c r="E92" s="289"/>
      <c r="F92" s="308" t="s">
        <v>2646</v>
      </c>
      <c r="G92" s="307"/>
      <c r="H92" s="289" t="s">
        <v>2679</v>
      </c>
      <c r="I92" s="289" t="s">
        <v>2680</v>
      </c>
      <c r="J92" s="289"/>
      <c r="K92" s="300"/>
    </row>
    <row r="93" spans="2:11" ht="15" customHeight="1">
      <c r="B93" s="309"/>
      <c r="C93" s="289" t="s">
        <v>2681</v>
      </c>
      <c r="D93" s="289"/>
      <c r="E93" s="289"/>
      <c r="F93" s="308" t="s">
        <v>2646</v>
      </c>
      <c r="G93" s="307"/>
      <c r="H93" s="289" t="s">
        <v>2681</v>
      </c>
      <c r="I93" s="289" t="s">
        <v>2680</v>
      </c>
      <c r="J93" s="289"/>
      <c r="K93" s="300"/>
    </row>
    <row r="94" spans="2:11" ht="15" customHeight="1">
      <c r="B94" s="309"/>
      <c r="C94" s="289" t="s">
        <v>47</v>
      </c>
      <c r="D94" s="289"/>
      <c r="E94" s="289"/>
      <c r="F94" s="308" t="s">
        <v>2646</v>
      </c>
      <c r="G94" s="307"/>
      <c r="H94" s="289" t="s">
        <v>2682</v>
      </c>
      <c r="I94" s="289" t="s">
        <v>2680</v>
      </c>
      <c r="J94" s="289"/>
      <c r="K94" s="300"/>
    </row>
    <row r="95" spans="2:11" ht="15" customHeight="1">
      <c r="B95" s="309"/>
      <c r="C95" s="289" t="s">
        <v>57</v>
      </c>
      <c r="D95" s="289"/>
      <c r="E95" s="289"/>
      <c r="F95" s="308" t="s">
        <v>2646</v>
      </c>
      <c r="G95" s="307"/>
      <c r="H95" s="289" t="s">
        <v>2683</v>
      </c>
      <c r="I95" s="289" t="s">
        <v>2680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2684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2640</v>
      </c>
      <c r="D101" s="301"/>
      <c r="E101" s="301"/>
      <c r="F101" s="301" t="s">
        <v>2641</v>
      </c>
      <c r="G101" s="302"/>
      <c r="H101" s="301" t="s">
        <v>271</v>
      </c>
      <c r="I101" s="301" t="s">
        <v>66</v>
      </c>
      <c r="J101" s="301" t="s">
        <v>2642</v>
      </c>
      <c r="K101" s="300"/>
    </row>
    <row r="102" spans="2:11" ht="17.25" customHeight="1">
      <c r="B102" s="299"/>
      <c r="C102" s="303" t="s">
        <v>2643</v>
      </c>
      <c r="D102" s="303"/>
      <c r="E102" s="303"/>
      <c r="F102" s="304" t="s">
        <v>2644</v>
      </c>
      <c r="G102" s="305"/>
      <c r="H102" s="303"/>
      <c r="I102" s="303"/>
      <c r="J102" s="303" t="s">
        <v>2645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62</v>
      </c>
      <c r="D104" s="306"/>
      <c r="E104" s="306"/>
      <c r="F104" s="308" t="s">
        <v>2646</v>
      </c>
      <c r="G104" s="317"/>
      <c r="H104" s="289" t="s">
        <v>2685</v>
      </c>
      <c r="I104" s="289" t="s">
        <v>2648</v>
      </c>
      <c r="J104" s="289">
        <v>20</v>
      </c>
      <c r="K104" s="300"/>
    </row>
    <row r="105" spans="2:11" ht="15" customHeight="1">
      <c r="B105" s="299"/>
      <c r="C105" s="289" t="s">
        <v>2649</v>
      </c>
      <c r="D105" s="289"/>
      <c r="E105" s="289"/>
      <c r="F105" s="308" t="s">
        <v>2646</v>
      </c>
      <c r="G105" s="289"/>
      <c r="H105" s="289" t="s">
        <v>2685</v>
      </c>
      <c r="I105" s="289" t="s">
        <v>2648</v>
      </c>
      <c r="J105" s="289">
        <v>120</v>
      </c>
      <c r="K105" s="300"/>
    </row>
    <row r="106" spans="2:11" ht="15" customHeight="1">
      <c r="B106" s="309"/>
      <c r="C106" s="289" t="s">
        <v>2651</v>
      </c>
      <c r="D106" s="289"/>
      <c r="E106" s="289"/>
      <c r="F106" s="308" t="s">
        <v>2652</v>
      </c>
      <c r="G106" s="289"/>
      <c r="H106" s="289" t="s">
        <v>2685</v>
      </c>
      <c r="I106" s="289" t="s">
        <v>2648</v>
      </c>
      <c r="J106" s="289">
        <v>50</v>
      </c>
      <c r="K106" s="300"/>
    </row>
    <row r="107" spans="2:11" ht="15" customHeight="1">
      <c r="B107" s="309"/>
      <c r="C107" s="289" t="s">
        <v>2654</v>
      </c>
      <c r="D107" s="289"/>
      <c r="E107" s="289"/>
      <c r="F107" s="308" t="s">
        <v>2646</v>
      </c>
      <c r="G107" s="289"/>
      <c r="H107" s="289" t="s">
        <v>2685</v>
      </c>
      <c r="I107" s="289" t="s">
        <v>2656</v>
      </c>
      <c r="J107" s="289"/>
      <c r="K107" s="300"/>
    </row>
    <row r="108" spans="2:11" ht="15" customHeight="1">
      <c r="B108" s="309"/>
      <c r="C108" s="289" t="s">
        <v>2665</v>
      </c>
      <c r="D108" s="289"/>
      <c r="E108" s="289"/>
      <c r="F108" s="308" t="s">
        <v>2652</v>
      </c>
      <c r="G108" s="289"/>
      <c r="H108" s="289" t="s">
        <v>2685</v>
      </c>
      <c r="I108" s="289" t="s">
        <v>2648</v>
      </c>
      <c r="J108" s="289">
        <v>50</v>
      </c>
      <c r="K108" s="300"/>
    </row>
    <row r="109" spans="2:11" ht="15" customHeight="1">
      <c r="B109" s="309"/>
      <c r="C109" s="289" t="s">
        <v>2673</v>
      </c>
      <c r="D109" s="289"/>
      <c r="E109" s="289"/>
      <c r="F109" s="308" t="s">
        <v>2652</v>
      </c>
      <c r="G109" s="289"/>
      <c r="H109" s="289" t="s">
        <v>2685</v>
      </c>
      <c r="I109" s="289" t="s">
        <v>2648</v>
      </c>
      <c r="J109" s="289">
        <v>50</v>
      </c>
      <c r="K109" s="300"/>
    </row>
    <row r="110" spans="2:11" ht="15" customHeight="1">
      <c r="B110" s="309"/>
      <c r="C110" s="289" t="s">
        <v>2671</v>
      </c>
      <c r="D110" s="289"/>
      <c r="E110" s="289"/>
      <c r="F110" s="308" t="s">
        <v>2652</v>
      </c>
      <c r="G110" s="289"/>
      <c r="H110" s="289" t="s">
        <v>2685</v>
      </c>
      <c r="I110" s="289" t="s">
        <v>2648</v>
      </c>
      <c r="J110" s="289">
        <v>50</v>
      </c>
      <c r="K110" s="300"/>
    </row>
    <row r="111" spans="2:11" ht="15" customHeight="1">
      <c r="B111" s="309"/>
      <c r="C111" s="289" t="s">
        <v>62</v>
      </c>
      <c r="D111" s="289"/>
      <c r="E111" s="289"/>
      <c r="F111" s="308" t="s">
        <v>2646</v>
      </c>
      <c r="G111" s="289"/>
      <c r="H111" s="289" t="s">
        <v>2686</v>
      </c>
      <c r="I111" s="289" t="s">
        <v>2648</v>
      </c>
      <c r="J111" s="289">
        <v>20</v>
      </c>
      <c r="K111" s="300"/>
    </row>
    <row r="112" spans="2:11" ht="15" customHeight="1">
      <c r="B112" s="309"/>
      <c r="C112" s="289" t="s">
        <v>2687</v>
      </c>
      <c r="D112" s="289"/>
      <c r="E112" s="289"/>
      <c r="F112" s="308" t="s">
        <v>2646</v>
      </c>
      <c r="G112" s="289"/>
      <c r="H112" s="289" t="s">
        <v>2688</v>
      </c>
      <c r="I112" s="289" t="s">
        <v>2648</v>
      </c>
      <c r="J112" s="289">
        <v>120</v>
      </c>
      <c r="K112" s="300"/>
    </row>
    <row r="113" spans="2:11" ht="15" customHeight="1">
      <c r="B113" s="309"/>
      <c r="C113" s="289" t="s">
        <v>47</v>
      </c>
      <c r="D113" s="289"/>
      <c r="E113" s="289"/>
      <c r="F113" s="308" t="s">
        <v>2646</v>
      </c>
      <c r="G113" s="289"/>
      <c r="H113" s="289" t="s">
        <v>2689</v>
      </c>
      <c r="I113" s="289" t="s">
        <v>2680</v>
      </c>
      <c r="J113" s="289"/>
      <c r="K113" s="300"/>
    </row>
    <row r="114" spans="2:11" ht="15" customHeight="1">
      <c r="B114" s="309"/>
      <c r="C114" s="289" t="s">
        <v>57</v>
      </c>
      <c r="D114" s="289"/>
      <c r="E114" s="289"/>
      <c r="F114" s="308" t="s">
        <v>2646</v>
      </c>
      <c r="G114" s="289"/>
      <c r="H114" s="289" t="s">
        <v>2690</v>
      </c>
      <c r="I114" s="289" t="s">
        <v>2680</v>
      </c>
      <c r="J114" s="289"/>
      <c r="K114" s="300"/>
    </row>
    <row r="115" spans="2:11" ht="15" customHeight="1">
      <c r="B115" s="309"/>
      <c r="C115" s="289" t="s">
        <v>66</v>
      </c>
      <c r="D115" s="289"/>
      <c r="E115" s="289"/>
      <c r="F115" s="308" t="s">
        <v>2646</v>
      </c>
      <c r="G115" s="289"/>
      <c r="H115" s="289" t="s">
        <v>2691</v>
      </c>
      <c r="I115" s="289" t="s">
        <v>2692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2693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2640</v>
      </c>
      <c r="D121" s="301"/>
      <c r="E121" s="301"/>
      <c r="F121" s="301" t="s">
        <v>2641</v>
      </c>
      <c r="G121" s="302"/>
      <c r="H121" s="301" t="s">
        <v>271</v>
      </c>
      <c r="I121" s="301" t="s">
        <v>66</v>
      </c>
      <c r="J121" s="301" t="s">
        <v>2642</v>
      </c>
      <c r="K121" s="327"/>
    </row>
    <row r="122" spans="2:11" ht="17.25" customHeight="1">
      <c r="B122" s="326"/>
      <c r="C122" s="303" t="s">
        <v>2643</v>
      </c>
      <c r="D122" s="303"/>
      <c r="E122" s="303"/>
      <c r="F122" s="304" t="s">
        <v>2644</v>
      </c>
      <c r="G122" s="305"/>
      <c r="H122" s="303"/>
      <c r="I122" s="303"/>
      <c r="J122" s="303" t="s">
        <v>2645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2649</v>
      </c>
      <c r="D124" s="306"/>
      <c r="E124" s="306"/>
      <c r="F124" s="308" t="s">
        <v>2646</v>
      </c>
      <c r="G124" s="289"/>
      <c r="H124" s="289" t="s">
        <v>2685</v>
      </c>
      <c r="I124" s="289" t="s">
        <v>2648</v>
      </c>
      <c r="J124" s="289">
        <v>120</v>
      </c>
      <c r="K124" s="330"/>
    </row>
    <row r="125" spans="2:11" ht="15" customHeight="1">
      <c r="B125" s="328"/>
      <c r="C125" s="289" t="s">
        <v>2694</v>
      </c>
      <c r="D125" s="289"/>
      <c r="E125" s="289"/>
      <c r="F125" s="308" t="s">
        <v>2646</v>
      </c>
      <c r="G125" s="289"/>
      <c r="H125" s="289" t="s">
        <v>2695</v>
      </c>
      <c r="I125" s="289" t="s">
        <v>2648</v>
      </c>
      <c r="J125" s="289" t="s">
        <v>2696</v>
      </c>
      <c r="K125" s="330"/>
    </row>
    <row r="126" spans="2:11" ht="15" customHeight="1">
      <c r="B126" s="328"/>
      <c r="C126" s="289" t="s">
        <v>2595</v>
      </c>
      <c r="D126" s="289"/>
      <c r="E126" s="289"/>
      <c r="F126" s="308" t="s">
        <v>2646</v>
      </c>
      <c r="G126" s="289"/>
      <c r="H126" s="289" t="s">
        <v>2697</v>
      </c>
      <c r="I126" s="289" t="s">
        <v>2648</v>
      </c>
      <c r="J126" s="289" t="s">
        <v>2696</v>
      </c>
      <c r="K126" s="330"/>
    </row>
    <row r="127" spans="2:11" ht="15" customHeight="1">
      <c r="B127" s="328"/>
      <c r="C127" s="289" t="s">
        <v>2657</v>
      </c>
      <c r="D127" s="289"/>
      <c r="E127" s="289"/>
      <c r="F127" s="308" t="s">
        <v>2652</v>
      </c>
      <c r="G127" s="289"/>
      <c r="H127" s="289" t="s">
        <v>2658</v>
      </c>
      <c r="I127" s="289" t="s">
        <v>2648</v>
      </c>
      <c r="J127" s="289">
        <v>15</v>
      </c>
      <c r="K127" s="330"/>
    </row>
    <row r="128" spans="2:11" ht="15" customHeight="1">
      <c r="B128" s="328"/>
      <c r="C128" s="310" t="s">
        <v>2659</v>
      </c>
      <c r="D128" s="310"/>
      <c r="E128" s="310"/>
      <c r="F128" s="311" t="s">
        <v>2652</v>
      </c>
      <c r="G128" s="310"/>
      <c r="H128" s="310" t="s">
        <v>2660</v>
      </c>
      <c r="I128" s="310" t="s">
        <v>2648</v>
      </c>
      <c r="J128" s="310">
        <v>15</v>
      </c>
      <c r="K128" s="330"/>
    </row>
    <row r="129" spans="2:11" ht="15" customHeight="1">
      <c r="B129" s="328"/>
      <c r="C129" s="310" t="s">
        <v>2661</v>
      </c>
      <c r="D129" s="310"/>
      <c r="E129" s="310"/>
      <c r="F129" s="311" t="s">
        <v>2652</v>
      </c>
      <c r="G129" s="310"/>
      <c r="H129" s="310" t="s">
        <v>2662</v>
      </c>
      <c r="I129" s="310" t="s">
        <v>2648</v>
      </c>
      <c r="J129" s="310">
        <v>20</v>
      </c>
      <c r="K129" s="330"/>
    </row>
    <row r="130" spans="2:11" ht="15" customHeight="1">
      <c r="B130" s="328"/>
      <c r="C130" s="310" t="s">
        <v>2663</v>
      </c>
      <c r="D130" s="310"/>
      <c r="E130" s="310"/>
      <c r="F130" s="311" t="s">
        <v>2652</v>
      </c>
      <c r="G130" s="310"/>
      <c r="H130" s="310" t="s">
        <v>2664</v>
      </c>
      <c r="I130" s="310" t="s">
        <v>2648</v>
      </c>
      <c r="J130" s="310">
        <v>20</v>
      </c>
      <c r="K130" s="330"/>
    </row>
    <row r="131" spans="2:11" ht="15" customHeight="1">
      <c r="B131" s="328"/>
      <c r="C131" s="289" t="s">
        <v>2651</v>
      </c>
      <c r="D131" s="289"/>
      <c r="E131" s="289"/>
      <c r="F131" s="308" t="s">
        <v>2652</v>
      </c>
      <c r="G131" s="289"/>
      <c r="H131" s="289" t="s">
        <v>2685</v>
      </c>
      <c r="I131" s="289" t="s">
        <v>2648</v>
      </c>
      <c r="J131" s="289">
        <v>50</v>
      </c>
      <c r="K131" s="330"/>
    </row>
    <row r="132" spans="2:11" ht="15" customHeight="1">
      <c r="B132" s="328"/>
      <c r="C132" s="289" t="s">
        <v>2665</v>
      </c>
      <c r="D132" s="289"/>
      <c r="E132" s="289"/>
      <c r="F132" s="308" t="s">
        <v>2652</v>
      </c>
      <c r="G132" s="289"/>
      <c r="H132" s="289" t="s">
        <v>2685</v>
      </c>
      <c r="I132" s="289" t="s">
        <v>2648</v>
      </c>
      <c r="J132" s="289">
        <v>50</v>
      </c>
      <c r="K132" s="330"/>
    </row>
    <row r="133" spans="2:11" ht="15" customHeight="1">
      <c r="B133" s="328"/>
      <c r="C133" s="289" t="s">
        <v>2671</v>
      </c>
      <c r="D133" s="289"/>
      <c r="E133" s="289"/>
      <c r="F133" s="308" t="s">
        <v>2652</v>
      </c>
      <c r="G133" s="289"/>
      <c r="H133" s="289" t="s">
        <v>2685</v>
      </c>
      <c r="I133" s="289" t="s">
        <v>2648</v>
      </c>
      <c r="J133" s="289">
        <v>50</v>
      </c>
      <c r="K133" s="330"/>
    </row>
    <row r="134" spans="2:11" ht="15" customHeight="1">
      <c r="B134" s="328"/>
      <c r="C134" s="289" t="s">
        <v>2673</v>
      </c>
      <c r="D134" s="289"/>
      <c r="E134" s="289"/>
      <c r="F134" s="308" t="s">
        <v>2652</v>
      </c>
      <c r="G134" s="289"/>
      <c r="H134" s="289" t="s">
        <v>2685</v>
      </c>
      <c r="I134" s="289" t="s">
        <v>2648</v>
      </c>
      <c r="J134" s="289">
        <v>50</v>
      </c>
      <c r="K134" s="330"/>
    </row>
    <row r="135" spans="2:11" ht="15" customHeight="1">
      <c r="B135" s="328"/>
      <c r="C135" s="289" t="s">
        <v>276</v>
      </c>
      <c r="D135" s="289"/>
      <c r="E135" s="289"/>
      <c r="F135" s="308" t="s">
        <v>2652</v>
      </c>
      <c r="G135" s="289"/>
      <c r="H135" s="289" t="s">
        <v>2698</v>
      </c>
      <c r="I135" s="289" t="s">
        <v>2648</v>
      </c>
      <c r="J135" s="289">
        <v>255</v>
      </c>
      <c r="K135" s="330"/>
    </row>
    <row r="136" spans="2:11" ht="15" customHeight="1">
      <c r="B136" s="328"/>
      <c r="C136" s="289" t="s">
        <v>2675</v>
      </c>
      <c r="D136" s="289"/>
      <c r="E136" s="289"/>
      <c r="F136" s="308" t="s">
        <v>2646</v>
      </c>
      <c r="G136" s="289"/>
      <c r="H136" s="289" t="s">
        <v>2699</v>
      </c>
      <c r="I136" s="289" t="s">
        <v>2677</v>
      </c>
      <c r="J136" s="289"/>
      <c r="K136" s="330"/>
    </row>
    <row r="137" spans="2:11" ht="15" customHeight="1">
      <c r="B137" s="328"/>
      <c r="C137" s="289" t="s">
        <v>2678</v>
      </c>
      <c r="D137" s="289"/>
      <c r="E137" s="289"/>
      <c r="F137" s="308" t="s">
        <v>2646</v>
      </c>
      <c r="G137" s="289"/>
      <c r="H137" s="289" t="s">
        <v>2700</v>
      </c>
      <c r="I137" s="289" t="s">
        <v>2680</v>
      </c>
      <c r="J137" s="289"/>
      <c r="K137" s="330"/>
    </row>
    <row r="138" spans="2:11" ht="15" customHeight="1">
      <c r="B138" s="328"/>
      <c r="C138" s="289" t="s">
        <v>2681</v>
      </c>
      <c r="D138" s="289"/>
      <c r="E138" s="289"/>
      <c r="F138" s="308" t="s">
        <v>2646</v>
      </c>
      <c r="G138" s="289"/>
      <c r="H138" s="289" t="s">
        <v>2681</v>
      </c>
      <c r="I138" s="289" t="s">
        <v>2680</v>
      </c>
      <c r="J138" s="289"/>
      <c r="K138" s="330"/>
    </row>
    <row r="139" spans="2:11" ht="15" customHeight="1">
      <c r="B139" s="328"/>
      <c r="C139" s="289" t="s">
        <v>47</v>
      </c>
      <c r="D139" s="289"/>
      <c r="E139" s="289"/>
      <c r="F139" s="308" t="s">
        <v>2646</v>
      </c>
      <c r="G139" s="289"/>
      <c r="H139" s="289" t="s">
        <v>2701</v>
      </c>
      <c r="I139" s="289" t="s">
        <v>2680</v>
      </c>
      <c r="J139" s="289"/>
      <c r="K139" s="330"/>
    </row>
    <row r="140" spans="2:11" ht="15" customHeight="1">
      <c r="B140" s="328"/>
      <c r="C140" s="289" t="s">
        <v>2702</v>
      </c>
      <c r="D140" s="289"/>
      <c r="E140" s="289"/>
      <c r="F140" s="308" t="s">
        <v>2646</v>
      </c>
      <c r="G140" s="289"/>
      <c r="H140" s="289" t="s">
        <v>2703</v>
      </c>
      <c r="I140" s="289" t="s">
        <v>2680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2704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2640</v>
      </c>
      <c r="D146" s="301"/>
      <c r="E146" s="301"/>
      <c r="F146" s="301" t="s">
        <v>2641</v>
      </c>
      <c r="G146" s="302"/>
      <c r="H146" s="301" t="s">
        <v>271</v>
      </c>
      <c r="I146" s="301" t="s">
        <v>66</v>
      </c>
      <c r="J146" s="301" t="s">
        <v>2642</v>
      </c>
      <c r="K146" s="300"/>
    </row>
    <row r="147" spans="2:11" ht="17.25" customHeight="1">
      <c r="B147" s="299"/>
      <c r="C147" s="303" t="s">
        <v>2643</v>
      </c>
      <c r="D147" s="303"/>
      <c r="E147" s="303"/>
      <c r="F147" s="304" t="s">
        <v>2644</v>
      </c>
      <c r="G147" s="305"/>
      <c r="H147" s="303"/>
      <c r="I147" s="303"/>
      <c r="J147" s="303" t="s">
        <v>2645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2649</v>
      </c>
      <c r="D149" s="289"/>
      <c r="E149" s="289"/>
      <c r="F149" s="335" t="s">
        <v>2646</v>
      </c>
      <c r="G149" s="289"/>
      <c r="H149" s="334" t="s">
        <v>2685</v>
      </c>
      <c r="I149" s="334" t="s">
        <v>2648</v>
      </c>
      <c r="J149" s="334">
        <v>120</v>
      </c>
      <c r="K149" s="330"/>
    </row>
    <row r="150" spans="2:11" ht="15" customHeight="1">
      <c r="B150" s="309"/>
      <c r="C150" s="334" t="s">
        <v>2694</v>
      </c>
      <c r="D150" s="289"/>
      <c r="E150" s="289"/>
      <c r="F150" s="335" t="s">
        <v>2646</v>
      </c>
      <c r="G150" s="289"/>
      <c r="H150" s="334" t="s">
        <v>2705</v>
      </c>
      <c r="I150" s="334" t="s">
        <v>2648</v>
      </c>
      <c r="J150" s="334" t="s">
        <v>2696</v>
      </c>
      <c r="K150" s="330"/>
    </row>
    <row r="151" spans="2:11" ht="15" customHeight="1">
      <c r="B151" s="309"/>
      <c r="C151" s="334" t="s">
        <v>2595</v>
      </c>
      <c r="D151" s="289"/>
      <c r="E151" s="289"/>
      <c r="F151" s="335" t="s">
        <v>2646</v>
      </c>
      <c r="G151" s="289"/>
      <c r="H151" s="334" t="s">
        <v>2706</v>
      </c>
      <c r="I151" s="334" t="s">
        <v>2648</v>
      </c>
      <c r="J151" s="334" t="s">
        <v>2696</v>
      </c>
      <c r="K151" s="330"/>
    </row>
    <row r="152" spans="2:11" ht="15" customHeight="1">
      <c r="B152" s="309"/>
      <c r="C152" s="334" t="s">
        <v>2651</v>
      </c>
      <c r="D152" s="289"/>
      <c r="E152" s="289"/>
      <c r="F152" s="335" t="s">
        <v>2652</v>
      </c>
      <c r="G152" s="289"/>
      <c r="H152" s="334" t="s">
        <v>2685</v>
      </c>
      <c r="I152" s="334" t="s">
        <v>2648</v>
      </c>
      <c r="J152" s="334">
        <v>50</v>
      </c>
      <c r="K152" s="330"/>
    </row>
    <row r="153" spans="2:11" ht="15" customHeight="1">
      <c r="B153" s="309"/>
      <c r="C153" s="334" t="s">
        <v>2654</v>
      </c>
      <c r="D153" s="289"/>
      <c r="E153" s="289"/>
      <c r="F153" s="335" t="s">
        <v>2646</v>
      </c>
      <c r="G153" s="289"/>
      <c r="H153" s="334" t="s">
        <v>2685</v>
      </c>
      <c r="I153" s="334" t="s">
        <v>2656</v>
      </c>
      <c r="J153" s="334"/>
      <c r="K153" s="330"/>
    </row>
    <row r="154" spans="2:11" ht="15" customHeight="1">
      <c r="B154" s="309"/>
      <c r="C154" s="334" t="s">
        <v>2665</v>
      </c>
      <c r="D154" s="289"/>
      <c r="E154" s="289"/>
      <c r="F154" s="335" t="s">
        <v>2652</v>
      </c>
      <c r="G154" s="289"/>
      <c r="H154" s="334" t="s">
        <v>2685</v>
      </c>
      <c r="I154" s="334" t="s">
        <v>2648</v>
      </c>
      <c r="J154" s="334">
        <v>50</v>
      </c>
      <c r="K154" s="330"/>
    </row>
    <row r="155" spans="2:11" ht="15" customHeight="1">
      <c r="B155" s="309"/>
      <c r="C155" s="334" t="s">
        <v>2673</v>
      </c>
      <c r="D155" s="289"/>
      <c r="E155" s="289"/>
      <c r="F155" s="335" t="s">
        <v>2652</v>
      </c>
      <c r="G155" s="289"/>
      <c r="H155" s="334" t="s">
        <v>2685</v>
      </c>
      <c r="I155" s="334" t="s">
        <v>2648</v>
      </c>
      <c r="J155" s="334">
        <v>50</v>
      </c>
      <c r="K155" s="330"/>
    </row>
    <row r="156" spans="2:11" ht="15" customHeight="1">
      <c r="B156" s="309"/>
      <c r="C156" s="334" t="s">
        <v>2671</v>
      </c>
      <c r="D156" s="289"/>
      <c r="E156" s="289"/>
      <c r="F156" s="335" t="s">
        <v>2652</v>
      </c>
      <c r="G156" s="289"/>
      <c r="H156" s="334" t="s">
        <v>2685</v>
      </c>
      <c r="I156" s="334" t="s">
        <v>2648</v>
      </c>
      <c r="J156" s="334">
        <v>50</v>
      </c>
      <c r="K156" s="330"/>
    </row>
    <row r="157" spans="2:11" ht="15" customHeight="1">
      <c r="B157" s="309"/>
      <c r="C157" s="334" t="s">
        <v>244</v>
      </c>
      <c r="D157" s="289"/>
      <c r="E157" s="289"/>
      <c r="F157" s="335" t="s">
        <v>2646</v>
      </c>
      <c r="G157" s="289"/>
      <c r="H157" s="334" t="s">
        <v>2707</v>
      </c>
      <c r="I157" s="334" t="s">
        <v>2648</v>
      </c>
      <c r="J157" s="334" t="s">
        <v>2708</v>
      </c>
      <c r="K157" s="330"/>
    </row>
    <row r="158" spans="2:11" ht="15" customHeight="1">
      <c r="B158" s="309"/>
      <c r="C158" s="334" t="s">
        <v>2709</v>
      </c>
      <c r="D158" s="289"/>
      <c r="E158" s="289"/>
      <c r="F158" s="335" t="s">
        <v>2646</v>
      </c>
      <c r="G158" s="289"/>
      <c r="H158" s="334" t="s">
        <v>2710</v>
      </c>
      <c r="I158" s="334" t="s">
        <v>2680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2711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2640</v>
      </c>
      <c r="D164" s="301"/>
      <c r="E164" s="301"/>
      <c r="F164" s="301" t="s">
        <v>2641</v>
      </c>
      <c r="G164" s="338"/>
      <c r="H164" s="339" t="s">
        <v>271</v>
      </c>
      <c r="I164" s="339" t="s">
        <v>66</v>
      </c>
      <c r="J164" s="301" t="s">
        <v>2642</v>
      </c>
      <c r="K164" s="281"/>
    </row>
    <row r="165" spans="2:11" ht="17.25" customHeight="1">
      <c r="B165" s="282"/>
      <c r="C165" s="303" t="s">
        <v>2643</v>
      </c>
      <c r="D165" s="303"/>
      <c r="E165" s="303"/>
      <c r="F165" s="304" t="s">
        <v>2644</v>
      </c>
      <c r="G165" s="340"/>
      <c r="H165" s="341"/>
      <c r="I165" s="341"/>
      <c r="J165" s="303" t="s">
        <v>2645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2649</v>
      </c>
      <c r="D167" s="289"/>
      <c r="E167" s="289"/>
      <c r="F167" s="308" t="s">
        <v>2646</v>
      </c>
      <c r="G167" s="289"/>
      <c r="H167" s="289" t="s">
        <v>2685</v>
      </c>
      <c r="I167" s="289" t="s">
        <v>2648</v>
      </c>
      <c r="J167" s="289">
        <v>120</v>
      </c>
      <c r="K167" s="330"/>
    </row>
    <row r="168" spans="2:11" ht="15" customHeight="1">
      <c r="B168" s="309"/>
      <c r="C168" s="289" t="s">
        <v>2694</v>
      </c>
      <c r="D168" s="289"/>
      <c r="E168" s="289"/>
      <c r="F168" s="308" t="s">
        <v>2646</v>
      </c>
      <c r="G168" s="289"/>
      <c r="H168" s="289" t="s">
        <v>2695</v>
      </c>
      <c r="I168" s="289" t="s">
        <v>2648</v>
      </c>
      <c r="J168" s="289" t="s">
        <v>2696</v>
      </c>
      <c r="K168" s="330"/>
    </row>
    <row r="169" spans="2:11" ht="15" customHeight="1">
      <c r="B169" s="309"/>
      <c r="C169" s="289" t="s">
        <v>2595</v>
      </c>
      <c r="D169" s="289"/>
      <c r="E169" s="289"/>
      <c r="F169" s="308" t="s">
        <v>2646</v>
      </c>
      <c r="G169" s="289"/>
      <c r="H169" s="289" t="s">
        <v>2712</v>
      </c>
      <c r="I169" s="289" t="s">
        <v>2648</v>
      </c>
      <c r="J169" s="289" t="s">
        <v>2696</v>
      </c>
      <c r="K169" s="330"/>
    </row>
    <row r="170" spans="2:11" ht="15" customHeight="1">
      <c r="B170" s="309"/>
      <c r="C170" s="289" t="s">
        <v>2651</v>
      </c>
      <c r="D170" s="289"/>
      <c r="E170" s="289"/>
      <c r="F170" s="308" t="s">
        <v>2652</v>
      </c>
      <c r="G170" s="289"/>
      <c r="H170" s="289" t="s">
        <v>2712</v>
      </c>
      <c r="I170" s="289" t="s">
        <v>2648</v>
      </c>
      <c r="J170" s="289">
        <v>50</v>
      </c>
      <c r="K170" s="330"/>
    </row>
    <row r="171" spans="2:11" ht="15" customHeight="1">
      <c r="B171" s="309"/>
      <c r="C171" s="289" t="s">
        <v>2654</v>
      </c>
      <c r="D171" s="289"/>
      <c r="E171" s="289"/>
      <c r="F171" s="308" t="s">
        <v>2646</v>
      </c>
      <c r="G171" s="289"/>
      <c r="H171" s="289" t="s">
        <v>2712</v>
      </c>
      <c r="I171" s="289" t="s">
        <v>2656</v>
      </c>
      <c r="J171" s="289"/>
      <c r="K171" s="330"/>
    </row>
    <row r="172" spans="2:11" ht="15" customHeight="1">
      <c r="B172" s="309"/>
      <c r="C172" s="289" t="s">
        <v>2665</v>
      </c>
      <c r="D172" s="289"/>
      <c r="E172" s="289"/>
      <c r="F172" s="308" t="s">
        <v>2652</v>
      </c>
      <c r="G172" s="289"/>
      <c r="H172" s="289" t="s">
        <v>2712</v>
      </c>
      <c r="I172" s="289" t="s">
        <v>2648</v>
      </c>
      <c r="J172" s="289">
        <v>50</v>
      </c>
      <c r="K172" s="330"/>
    </row>
    <row r="173" spans="2:11" ht="15" customHeight="1">
      <c r="B173" s="309"/>
      <c r="C173" s="289" t="s">
        <v>2673</v>
      </c>
      <c r="D173" s="289"/>
      <c r="E173" s="289"/>
      <c r="F173" s="308" t="s">
        <v>2652</v>
      </c>
      <c r="G173" s="289"/>
      <c r="H173" s="289" t="s">
        <v>2712</v>
      </c>
      <c r="I173" s="289" t="s">
        <v>2648</v>
      </c>
      <c r="J173" s="289">
        <v>50</v>
      </c>
      <c r="K173" s="330"/>
    </row>
    <row r="174" spans="2:11" ht="15" customHeight="1">
      <c r="B174" s="309"/>
      <c r="C174" s="289" t="s">
        <v>2671</v>
      </c>
      <c r="D174" s="289"/>
      <c r="E174" s="289"/>
      <c r="F174" s="308" t="s">
        <v>2652</v>
      </c>
      <c r="G174" s="289"/>
      <c r="H174" s="289" t="s">
        <v>2712</v>
      </c>
      <c r="I174" s="289" t="s">
        <v>2648</v>
      </c>
      <c r="J174" s="289">
        <v>50</v>
      </c>
      <c r="K174" s="330"/>
    </row>
    <row r="175" spans="2:11" ht="15" customHeight="1">
      <c r="B175" s="309"/>
      <c r="C175" s="289" t="s">
        <v>270</v>
      </c>
      <c r="D175" s="289"/>
      <c r="E175" s="289"/>
      <c r="F175" s="308" t="s">
        <v>2646</v>
      </c>
      <c r="G175" s="289"/>
      <c r="H175" s="289" t="s">
        <v>2713</v>
      </c>
      <c r="I175" s="289" t="s">
        <v>2714</v>
      </c>
      <c r="J175" s="289"/>
      <c r="K175" s="330"/>
    </row>
    <row r="176" spans="2:11" ht="15" customHeight="1">
      <c r="B176" s="309"/>
      <c r="C176" s="289" t="s">
        <v>66</v>
      </c>
      <c r="D176" s="289"/>
      <c r="E176" s="289"/>
      <c r="F176" s="308" t="s">
        <v>2646</v>
      </c>
      <c r="G176" s="289"/>
      <c r="H176" s="289" t="s">
        <v>2715</v>
      </c>
      <c r="I176" s="289" t="s">
        <v>2716</v>
      </c>
      <c r="J176" s="289">
        <v>1</v>
      </c>
      <c r="K176" s="330"/>
    </row>
    <row r="177" spans="2:11" ht="15" customHeight="1">
      <c r="B177" s="309"/>
      <c r="C177" s="289" t="s">
        <v>62</v>
      </c>
      <c r="D177" s="289"/>
      <c r="E177" s="289"/>
      <c r="F177" s="308" t="s">
        <v>2646</v>
      </c>
      <c r="G177" s="289"/>
      <c r="H177" s="289" t="s">
        <v>2717</v>
      </c>
      <c r="I177" s="289" t="s">
        <v>2648</v>
      </c>
      <c r="J177" s="289">
        <v>20</v>
      </c>
      <c r="K177" s="330"/>
    </row>
    <row r="178" spans="2:11" ht="15" customHeight="1">
      <c r="B178" s="309"/>
      <c r="C178" s="289" t="s">
        <v>271</v>
      </c>
      <c r="D178" s="289"/>
      <c r="E178" s="289"/>
      <c r="F178" s="308" t="s">
        <v>2646</v>
      </c>
      <c r="G178" s="289"/>
      <c r="H178" s="289" t="s">
        <v>2718</v>
      </c>
      <c r="I178" s="289" t="s">
        <v>2648</v>
      </c>
      <c r="J178" s="289">
        <v>255</v>
      </c>
      <c r="K178" s="330"/>
    </row>
    <row r="179" spans="2:11" ht="15" customHeight="1">
      <c r="B179" s="309"/>
      <c r="C179" s="289" t="s">
        <v>272</v>
      </c>
      <c r="D179" s="289"/>
      <c r="E179" s="289"/>
      <c r="F179" s="308" t="s">
        <v>2646</v>
      </c>
      <c r="G179" s="289"/>
      <c r="H179" s="289" t="s">
        <v>2611</v>
      </c>
      <c r="I179" s="289" t="s">
        <v>2648</v>
      </c>
      <c r="J179" s="289">
        <v>10</v>
      </c>
      <c r="K179" s="330"/>
    </row>
    <row r="180" spans="2:11" ht="15" customHeight="1">
      <c r="B180" s="309"/>
      <c r="C180" s="289" t="s">
        <v>273</v>
      </c>
      <c r="D180" s="289"/>
      <c r="E180" s="289"/>
      <c r="F180" s="308" t="s">
        <v>2646</v>
      </c>
      <c r="G180" s="289"/>
      <c r="H180" s="289" t="s">
        <v>2719</v>
      </c>
      <c r="I180" s="289" t="s">
        <v>2680</v>
      </c>
      <c r="J180" s="289"/>
      <c r="K180" s="330"/>
    </row>
    <row r="181" spans="2:11" ht="15" customHeight="1">
      <c r="B181" s="309"/>
      <c r="C181" s="289" t="s">
        <v>2720</v>
      </c>
      <c r="D181" s="289"/>
      <c r="E181" s="289"/>
      <c r="F181" s="308" t="s">
        <v>2646</v>
      </c>
      <c r="G181" s="289"/>
      <c r="H181" s="289" t="s">
        <v>2721</v>
      </c>
      <c r="I181" s="289" t="s">
        <v>2680</v>
      </c>
      <c r="J181" s="289"/>
      <c r="K181" s="330"/>
    </row>
    <row r="182" spans="2:11" ht="15" customHeight="1">
      <c r="B182" s="309"/>
      <c r="C182" s="289" t="s">
        <v>2709</v>
      </c>
      <c r="D182" s="289"/>
      <c r="E182" s="289"/>
      <c r="F182" s="308" t="s">
        <v>2646</v>
      </c>
      <c r="G182" s="289"/>
      <c r="H182" s="289" t="s">
        <v>2722</v>
      </c>
      <c r="I182" s="289" t="s">
        <v>2680</v>
      </c>
      <c r="J182" s="289"/>
      <c r="K182" s="330"/>
    </row>
    <row r="183" spans="2:11" ht="15" customHeight="1">
      <c r="B183" s="309"/>
      <c r="C183" s="289" t="s">
        <v>275</v>
      </c>
      <c r="D183" s="289"/>
      <c r="E183" s="289"/>
      <c r="F183" s="308" t="s">
        <v>2652</v>
      </c>
      <c r="G183" s="289"/>
      <c r="H183" s="289" t="s">
        <v>2723</v>
      </c>
      <c r="I183" s="289" t="s">
        <v>2648</v>
      </c>
      <c r="J183" s="289">
        <v>50</v>
      </c>
      <c r="K183" s="330"/>
    </row>
    <row r="184" spans="2:11" ht="15" customHeight="1">
      <c r="B184" s="309"/>
      <c r="C184" s="289" t="s">
        <v>2724</v>
      </c>
      <c r="D184" s="289"/>
      <c r="E184" s="289"/>
      <c r="F184" s="308" t="s">
        <v>2652</v>
      </c>
      <c r="G184" s="289"/>
      <c r="H184" s="289" t="s">
        <v>2725</v>
      </c>
      <c r="I184" s="289" t="s">
        <v>2726</v>
      </c>
      <c r="J184" s="289"/>
      <c r="K184" s="330"/>
    </row>
    <row r="185" spans="2:11" ht="15" customHeight="1">
      <c r="B185" s="309"/>
      <c r="C185" s="289" t="s">
        <v>2727</v>
      </c>
      <c r="D185" s="289"/>
      <c r="E185" s="289"/>
      <c r="F185" s="308" t="s">
        <v>2652</v>
      </c>
      <c r="G185" s="289"/>
      <c r="H185" s="289" t="s">
        <v>2728</v>
      </c>
      <c r="I185" s="289" t="s">
        <v>2726</v>
      </c>
      <c r="J185" s="289"/>
      <c r="K185" s="330"/>
    </row>
    <row r="186" spans="2:11" ht="15" customHeight="1">
      <c r="B186" s="309"/>
      <c r="C186" s="289" t="s">
        <v>2729</v>
      </c>
      <c r="D186" s="289"/>
      <c r="E186" s="289"/>
      <c r="F186" s="308" t="s">
        <v>2652</v>
      </c>
      <c r="G186" s="289"/>
      <c r="H186" s="289" t="s">
        <v>2730</v>
      </c>
      <c r="I186" s="289" t="s">
        <v>2726</v>
      </c>
      <c r="J186" s="289"/>
      <c r="K186" s="330"/>
    </row>
    <row r="187" spans="2:11" ht="15" customHeight="1">
      <c r="B187" s="309"/>
      <c r="C187" s="342" t="s">
        <v>2731</v>
      </c>
      <c r="D187" s="289"/>
      <c r="E187" s="289"/>
      <c r="F187" s="308" t="s">
        <v>2652</v>
      </c>
      <c r="G187" s="289"/>
      <c r="H187" s="289" t="s">
        <v>2732</v>
      </c>
      <c r="I187" s="289" t="s">
        <v>2733</v>
      </c>
      <c r="J187" s="343" t="s">
        <v>2734</v>
      </c>
      <c r="K187" s="330"/>
    </row>
    <row r="188" spans="2:11" ht="15" customHeight="1">
      <c r="B188" s="309"/>
      <c r="C188" s="294" t="s">
        <v>51</v>
      </c>
      <c r="D188" s="289"/>
      <c r="E188" s="289"/>
      <c r="F188" s="308" t="s">
        <v>2646</v>
      </c>
      <c r="G188" s="289"/>
      <c r="H188" s="285" t="s">
        <v>2735</v>
      </c>
      <c r="I188" s="289" t="s">
        <v>2736</v>
      </c>
      <c r="J188" s="289"/>
      <c r="K188" s="330"/>
    </row>
    <row r="189" spans="2:11" ht="15" customHeight="1">
      <c r="B189" s="309"/>
      <c r="C189" s="294" t="s">
        <v>2737</v>
      </c>
      <c r="D189" s="289"/>
      <c r="E189" s="289"/>
      <c r="F189" s="308" t="s">
        <v>2646</v>
      </c>
      <c r="G189" s="289"/>
      <c r="H189" s="289" t="s">
        <v>2738</v>
      </c>
      <c r="I189" s="289" t="s">
        <v>2680</v>
      </c>
      <c r="J189" s="289"/>
      <c r="K189" s="330"/>
    </row>
    <row r="190" spans="2:11" ht="15" customHeight="1">
      <c r="B190" s="309"/>
      <c r="C190" s="294" t="s">
        <v>2739</v>
      </c>
      <c r="D190" s="289"/>
      <c r="E190" s="289"/>
      <c r="F190" s="308" t="s">
        <v>2646</v>
      </c>
      <c r="G190" s="289"/>
      <c r="H190" s="289" t="s">
        <v>2740</v>
      </c>
      <c r="I190" s="289" t="s">
        <v>2680</v>
      </c>
      <c r="J190" s="289"/>
      <c r="K190" s="330"/>
    </row>
    <row r="191" spans="2:11" ht="15" customHeight="1">
      <c r="B191" s="309"/>
      <c r="C191" s="294" t="s">
        <v>2741</v>
      </c>
      <c r="D191" s="289"/>
      <c r="E191" s="289"/>
      <c r="F191" s="308" t="s">
        <v>2652</v>
      </c>
      <c r="G191" s="289"/>
      <c r="H191" s="289" t="s">
        <v>2742</v>
      </c>
      <c r="I191" s="289" t="s">
        <v>2680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2743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2744</v>
      </c>
      <c r="D198" s="345"/>
      <c r="E198" s="345"/>
      <c r="F198" s="345" t="s">
        <v>2745</v>
      </c>
      <c r="G198" s="346"/>
      <c r="H198" s="402" t="s">
        <v>2746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2736</v>
      </c>
      <c r="D200" s="289"/>
      <c r="E200" s="289"/>
      <c r="F200" s="308" t="s">
        <v>52</v>
      </c>
      <c r="G200" s="289"/>
      <c r="H200" s="400" t="s">
        <v>2747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53</v>
      </c>
      <c r="G201" s="289"/>
      <c r="H201" s="400" t="s">
        <v>2748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56</v>
      </c>
      <c r="G202" s="289"/>
      <c r="H202" s="400" t="s">
        <v>2749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54</v>
      </c>
      <c r="G203" s="289"/>
      <c r="H203" s="400" t="s">
        <v>2750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55</v>
      </c>
      <c r="G204" s="289"/>
      <c r="H204" s="400" t="s">
        <v>2751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2692</v>
      </c>
      <c r="D206" s="289"/>
      <c r="E206" s="289"/>
      <c r="F206" s="308" t="s">
        <v>87</v>
      </c>
      <c r="G206" s="289"/>
      <c r="H206" s="400" t="s">
        <v>2752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2589</v>
      </c>
      <c r="G207" s="289"/>
      <c r="H207" s="400" t="s">
        <v>2590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2587</v>
      </c>
      <c r="G208" s="289"/>
      <c r="H208" s="400" t="s">
        <v>2753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2591</v>
      </c>
      <c r="G209" s="294"/>
      <c r="H209" s="401" t="s">
        <v>2592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2593</v>
      </c>
      <c r="G210" s="294"/>
      <c r="H210" s="401" t="s">
        <v>2573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2716</v>
      </c>
      <c r="D212" s="315"/>
      <c r="E212" s="315"/>
      <c r="F212" s="308">
        <v>1</v>
      </c>
      <c r="G212" s="294"/>
      <c r="H212" s="401" t="s">
        <v>2754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2755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2756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2757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88</v>
      </c>
      <c r="AZ2" s="116" t="s">
        <v>124</v>
      </c>
      <c r="BA2" s="116" t="s">
        <v>125</v>
      </c>
      <c r="BB2" s="116" t="s">
        <v>35</v>
      </c>
      <c r="BC2" s="116" t="s">
        <v>126</v>
      </c>
      <c r="BD2" s="116" t="s">
        <v>89</v>
      </c>
    </row>
    <row r="3" spans="2:5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  <c r="AZ3" s="116" t="s">
        <v>127</v>
      </c>
      <c r="BA3" s="116" t="s">
        <v>128</v>
      </c>
      <c r="BB3" s="116" t="s">
        <v>35</v>
      </c>
      <c r="BC3" s="116" t="s">
        <v>129</v>
      </c>
      <c r="BD3" s="116" t="s">
        <v>89</v>
      </c>
    </row>
    <row r="4" spans="2:5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  <c r="AZ4" s="116" t="s">
        <v>131</v>
      </c>
      <c r="BA4" s="116" t="s">
        <v>132</v>
      </c>
      <c r="BB4" s="116" t="s">
        <v>35</v>
      </c>
      <c r="BC4" s="116" t="s">
        <v>133</v>
      </c>
      <c r="BD4" s="116" t="s">
        <v>89</v>
      </c>
    </row>
    <row r="5" spans="2:56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  <c r="AZ5" s="116" t="s">
        <v>134</v>
      </c>
      <c r="BA5" s="116" t="s">
        <v>135</v>
      </c>
      <c r="BB5" s="116" t="s">
        <v>35</v>
      </c>
      <c r="BC5" s="116" t="s">
        <v>136</v>
      </c>
      <c r="BD5" s="116" t="s">
        <v>89</v>
      </c>
    </row>
    <row r="6" spans="2:56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  <c r="AZ6" s="116" t="s">
        <v>137</v>
      </c>
      <c r="BA6" s="116" t="s">
        <v>138</v>
      </c>
      <c r="BB6" s="116" t="s">
        <v>35</v>
      </c>
      <c r="BC6" s="116" t="s">
        <v>139</v>
      </c>
      <c r="BD6" s="116" t="s">
        <v>89</v>
      </c>
    </row>
    <row r="7" spans="2:56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  <c r="AZ7" s="116" t="s">
        <v>140</v>
      </c>
      <c r="BA7" s="116" t="s">
        <v>141</v>
      </c>
      <c r="BB7" s="116" t="s">
        <v>35</v>
      </c>
      <c r="BC7" s="116" t="s">
        <v>142</v>
      </c>
      <c r="BD7" s="116" t="s">
        <v>89</v>
      </c>
    </row>
    <row r="8" spans="2:56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  <c r="AZ8" s="116" t="s">
        <v>144</v>
      </c>
      <c r="BA8" s="116" t="s">
        <v>145</v>
      </c>
      <c r="BB8" s="116" t="s">
        <v>35</v>
      </c>
      <c r="BC8" s="116" t="s">
        <v>146</v>
      </c>
      <c r="BD8" s="116" t="s">
        <v>89</v>
      </c>
    </row>
    <row r="9" spans="2:56" s="1" customFormat="1" ht="36.95" customHeight="1">
      <c r="B9" s="41"/>
      <c r="C9" s="42"/>
      <c r="D9" s="42"/>
      <c r="E9" s="394" t="s">
        <v>147</v>
      </c>
      <c r="F9" s="395"/>
      <c r="G9" s="395"/>
      <c r="H9" s="395"/>
      <c r="I9" s="119"/>
      <c r="J9" s="42"/>
      <c r="K9" s="45"/>
      <c r="AZ9" s="116" t="s">
        <v>148</v>
      </c>
      <c r="BA9" s="116" t="s">
        <v>149</v>
      </c>
      <c r="BB9" s="116" t="s">
        <v>35</v>
      </c>
      <c r="BC9" s="116" t="s">
        <v>150</v>
      </c>
      <c r="BD9" s="116" t="s">
        <v>89</v>
      </c>
    </row>
    <row r="10" spans="2:56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151</v>
      </c>
      <c r="BA10" s="116" t="s">
        <v>152</v>
      </c>
      <c r="BB10" s="116" t="s">
        <v>35</v>
      </c>
      <c r="BC10" s="116" t="s">
        <v>153</v>
      </c>
      <c r="BD10" s="116" t="s">
        <v>89</v>
      </c>
    </row>
    <row r="11" spans="2:56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  <c r="AZ11" s="116" t="s">
        <v>154</v>
      </c>
      <c r="BA11" s="116" t="s">
        <v>155</v>
      </c>
      <c r="BB11" s="116" t="s">
        <v>35</v>
      </c>
      <c r="BC11" s="116" t="s">
        <v>156</v>
      </c>
      <c r="BD11" s="116" t="s">
        <v>89</v>
      </c>
    </row>
    <row r="12" spans="2:56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  <c r="AZ12" s="116" t="s">
        <v>157</v>
      </c>
      <c r="BA12" s="116" t="s">
        <v>158</v>
      </c>
      <c r="BB12" s="116" t="s">
        <v>35</v>
      </c>
      <c r="BC12" s="116" t="s">
        <v>159</v>
      </c>
      <c r="BD12" s="116" t="s">
        <v>89</v>
      </c>
    </row>
    <row r="13" spans="2:56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  <c r="AZ13" s="116" t="s">
        <v>160</v>
      </c>
      <c r="BA13" s="116" t="s">
        <v>161</v>
      </c>
      <c r="BB13" s="116" t="s">
        <v>35</v>
      </c>
      <c r="BC13" s="116" t="s">
        <v>162</v>
      </c>
      <c r="BD13" s="116" t="s">
        <v>89</v>
      </c>
    </row>
    <row r="14" spans="2:56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  <c r="AZ14" s="116" t="s">
        <v>163</v>
      </c>
      <c r="BA14" s="116" t="s">
        <v>164</v>
      </c>
      <c r="BB14" s="116" t="s">
        <v>35</v>
      </c>
      <c r="BC14" s="116" t="s">
        <v>165</v>
      </c>
      <c r="BD14" s="116" t="s">
        <v>89</v>
      </c>
    </row>
    <row r="15" spans="2:56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  <c r="AZ15" s="116" t="s">
        <v>166</v>
      </c>
      <c r="BA15" s="116" t="s">
        <v>167</v>
      </c>
      <c r="BB15" s="116" t="s">
        <v>35</v>
      </c>
      <c r="BC15" s="116" t="s">
        <v>168</v>
      </c>
      <c r="BD15" s="116" t="s">
        <v>89</v>
      </c>
    </row>
    <row r="16" spans="2:56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  <c r="AZ16" s="116" t="s">
        <v>169</v>
      </c>
      <c r="BA16" s="116" t="s">
        <v>170</v>
      </c>
      <c r="BB16" s="116" t="s">
        <v>35</v>
      </c>
      <c r="BC16" s="116" t="s">
        <v>171</v>
      </c>
      <c r="BD16" s="116" t="s">
        <v>89</v>
      </c>
    </row>
    <row r="17" spans="2:56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  <c r="AZ17" s="116" t="s">
        <v>172</v>
      </c>
      <c r="BA17" s="116" t="s">
        <v>173</v>
      </c>
      <c r="BB17" s="116" t="s">
        <v>35</v>
      </c>
      <c r="BC17" s="116" t="s">
        <v>174</v>
      </c>
      <c r="BD17" s="116" t="s">
        <v>89</v>
      </c>
    </row>
    <row r="18" spans="2:56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  <c r="AZ18" s="116" t="s">
        <v>175</v>
      </c>
      <c r="BA18" s="116" t="s">
        <v>176</v>
      </c>
      <c r="BB18" s="116" t="s">
        <v>35</v>
      </c>
      <c r="BC18" s="116" t="s">
        <v>177</v>
      </c>
      <c r="BD18" s="116" t="s">
        <v>89</v>
      </c>
    </row>
    <row r="19" spans="2:56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  <c r="AZ19" s="116" t="s">
        <v>178</v>
      </c>
      <c r="BA19" s="116" t="s">
        <v>179</v>
      </c>
      <c r="BB19" s="116" t="s">
        <v>35</v>
      </c>
      <c r="BC19" s="116" t="s">
        <v>180</v>
      </c>
      <c r="BD19" s="116" t="s">
        <v>89</v>
      </c>
    </row>
    <row r="20" spans="2:56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  <c r="AZ20" s="116" t="s">
        <v>181</v>
      </c>
      <c r="BA20" s="116" t="s">
        <v>182</v>
      </c>
      <c r="BB20" s="116" t="s">
        <v>35</v>
      </c>
      <c r="BC20" s="116" t="s">
        <v>183</v>
      </c>
      <c r="BD20" s="116" t="s">
        <v>89</v>
      </c>
    </row>
    <row r="21" spans="2:56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  <c r="AZ21" s="116" t="s">
        <v>184</v>
      </c>
      <c r="BA21" s="116" t="s">
        <v>185</v>
      </c>
      <c r="BB21" s="116" t="s">
        <v>35</v>
      </c>
      <c r="BC21" s="116" t="s">
        <v>186</v>
      </c>
      <c r="BD21" s="116" t="s">
        <v>89</v>
      </c>
    </row>
    <row r="22" spans="2:56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  <c r="AZ22" s="116" t="s">
        <v>187</v>
      </c>
      <c r="BA22" s="116" t="s">
        <v>188</v>
      </c>
      <c r="BB22" s="116" t="s">
        <v>35</v>
      </c>
      <c r="BC22" s="116" t="s">
        <v>189</v>
      </c>
      <c r="BD22" s="116" t="s">
        <v>89</v>
      </c>
    </row>
    <row r="23" spans="2:56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  <c r="AZ23" s="116" t="s">
        <v>190</v>
      </c>
      <c r="BA23" s="116" t="s">
        <v>191</v>
      </c>
      <c r="BB23" s="116" t="s">
        <v>35</v>
      </c>
      <c r="BC23" s="116" t="s">
        <v>189</v>
      </c>
      <c r="BD23" s="116" t="s">
        <v>89</v>
      </c>
    </row>
    <row r="24" spans="2:56" s="6" customFormat="1" ht="34.5" customHeight="1">
      <c r="B24" s="122"/>
      <c r="C24" s="123"/>
      <c r="D24" s="123"/>
      <c r="E24" s="361" t="s">
        <v>192</v>
      </c>
      <c r="F24" s="361"/>
      <c r="G24" s="361"/>
      <c r="H24" s="361"/>
      <c r="I24" s="124"/>
      <c r="J24" s="123"/>
      <c r="K24" s="125"/>
      <c r="AZ24" s="126" t="s">
        <v>193</v>
      </c>
      <c r="BA24" s="126" t="s">
        <v>194</v>
      </c>
      <c r="BB24" s="126" t="s">
        <v>35</v>
      </c>
      <c r="BC24" s="126" t="s">
        <v>195</v>
      </c>
      <c r="BD24" s="126" t="s">
        <v>89</v>
      </c>
    </row>
    <row r="25" spans="2:56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  <c r="AZ25" s="116" t="s">
        <v>196</v>
      </c>
      <c r="BA25" s="116" t="s">
        <v>197</v>
      </c>
      <c r="BB25" s="116" t="s">
        <v>35</v>
      </c>
      <c r="BC25" s="116" t="s">
        <v>198</v>
      </c>
      <c r="BD25" s="116" t="s">
        <v>89</v>
      </c>
    </row>
    <row r="26" spans="2:56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  <c r="AZ26" s="116" t="s">
        <v>199</v>
      </c>
      <c r="BA26" s="116" t="s">
        <v>200</v>
      </c>
      <c r="BB26" s="116" t="s">
        <v>35</v>
      </c>
      <c r="BC26" s="116" t="s">
        <v>201</v>
      </c>
      <c r="BD26" s="116" t="s">
        <v>89</v>
      </c>
    </row>
    <row r="27" spans="2:56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ROUND(J97,0)</f>
        <v>0</v>
      </c>
      <c r="K27" s="45"/>
      <c r="AZ27" s="116" t="s">
        <v>202</v>
      </c>
      <c r="BA27" s="116" t="s">
        <v>203</v>
      </c>
      <c r="BB27" s="116" t="s">
        <v>35</v>
      </c>
      <c r="BC27" s="116" t="s">
        <v>204</v>
      </c>
      <c r="BD27" s="116" t="s">
        <v>89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  <c r="AZ28" s="116" t="s">
        <v>205</v>
      </c>
      <c r="BA28" s="116" t="s">
        <v>206</v>
      </c>
      <c r="BB28" s="116" t="s">
        <v>35</v>
      </c>
      <c r="BC28" s="116" t="s">
        <v>207</v>
      </c>
      <c r="BD28" s="116" t="s">
        <v>89</v>
      </c>
    </row>
    <row r="29" spans="2:56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  <c r="AZ29" s="116" t="s">
        <v>208</v>
      </c>
      <c r="BA29" s="116" t="s">
        <v>209</v>
      </c>
      <c r="BB29" s="116" t="s">
        <v>35</v>
      </c>
      <c r="BC29" s="116" t="s">
        <v>210</v>
      </c>
      <c r="BD29" s="116" t="s">
        <v>89</v>
      </c>
    </row>
    <row r="30" spans="2:56" s="1" customFormat="1" ht="14.45" customHeight="1">
      <c r="B30" s="41"/>
      <c r="C30" s="42"/>
      <c r="D30" s="49" t="s">
        <v>51</v>
      </c>
      <c r="E30" s="49" t="s">
        <v>52</v>
      </c>
      <c r="F30" s="132">
        <f>ROUND(SUM(BE97:BE981),0)</f>
        <v>0</v>
      </c>
      <c r="G30" s="42"/>
      <c r="H30" s="42"/>
      <c r="I30" s="133">
        <v>0.21</v>
      </c>
      <c r="J30" s="132">
        <f>ROUND(ROUND((SUM(BE97:BE981)),0)*I30,0)</f>
        <v>0</v>
      </c>
      <c r="K30" s="45"/>
      <c r="AZ30" s="116" t="s">
        <v>211</v>
      </c>
      <c r="BA30" s="116" t="s">
        <v>212</v>
      </c>
      <c r="BB30" s="116" t="s">
        <v>35</v>
      </c>
      <c r="BC30" s="116" t="s">
        <v>213</v>
      </c>
      <c r="BD30" s="116" t="s">
        <v>89</v>
      </c>
    </row>
    <row r="31" spans="2:56" s="1" customFormat="1" ht="14.45" customHeight="1">
      <c r="B31" s="41"/>
      <c r="C31" s="42"/>
      <c r="D31" s="42"/>
      <c r="E31" s="49" t="s">
        <v>53</v>
      </c>
      <c r="F31" s="132">
        <f>ROUND(SUM(BF97:BF981),0)</f>
        <v>0</v>
      </c>
      <c r="G31" s="42"/>
      <c r="H31" s="42"/>
      <c r="I31" s="133">
        <v>0.15</v>
      </c>
      <c r="J31" s="132">
        <f>ROUND(ROUND((SUM(BF97:BF981)),0)*I31,0)</f>
        <v>0</v>
      </c>
      <c r="K31" s="45"/>
      <c r="AZ31" s="116" t="s">
        <v>214</v>
      </c>
      <c r="BA31" s="116" t="s">
        <v>215</v>
      </c>
      <c r="BB31" s="116" t="s">
        <v>35</v>
      </c>
      <c r="BC31" s="116" t="s">
        <v>216</v>
      </c>
      <c r="BD31" s="116" t="s">
        <v>89</v>
      </c>
    </row>
    <row r="32" spans="2:56" s="1" customFormat="1" ht="14.45" customHeight="1" hidden="1">
      <c r="B32" s="41"/>
      <c r="C32" s="42"/>
      <c r="D32" s="42"/>
      <c r="E32" s="49" t="s">
        <v>54</v>
      </c>
      <c r="F32" s="132">
        <f>ROUND(SUM(BG97:BG981),0)</f>
        <v>0</v>
      </c>
      <c r="G32" s="42"/>
      <c r="H32" s="42"/>
      <c r="I32" s="133">
        <v>0.21</v>
      </c>
      <c r="J32" s="132">
        <v>0</v>
      </c>
      <c r="K32" s="45"/>
      <c r="AZ32" s="116" t="s">
        <v>217</v>
      </c>
      <c r="BA32" s="116" t="s">
        <v>218</v>
      </c>
      <c r="BB32" s="116" t="s">
        <v>35</v>
      </c>
      <c r="BC32" s="116" t="s">
        <v>110</v>
      </c>
      <c r="BD32" s="116" t="s">
        <v>89</v>
      </c>
    </row>
    <row r="33" spans="2:56" s="1" customFormat="1" ht="14.45" customHeight="1" hidden="1">
      <c r="B33" s="41"/>
      <c r="C33" s="42"/>
      <c r="D33" s="42"/>
      <c r="E33" s="49" t="s">
        <v>55</v>
      </c>
      <c r="F33" s="132">
        <f>ROUND(SUM(BH97:BH981),0)</f>
        <v>0</v>
      </c>
      <c r="G33" s="42"/>
      <c r="H33" s="42"/>
      <c r="I33" s="133">
        <v>0.15</v>
      </c>
      <c r="J33" s="132">
        <v>0</v>
      </c>
      <c r="K33" s="45"/>
      <c r="AZ33" s="116" t="s">
        <v>219</v>
      </c>
      <c r="BA33" s="116" t="s">
        <v>220</v>
      </c>
      <c r="BB33" s="116" t="s">
        <v>35</v>
      </c>
      <c r="BC33" s="116" t="s">
        <v>221</v>
      </c>
      <c r="BD33" s="116" t="s">
        <v>89</v>
      </c>
    </row>
    <row r="34" spans="2:56" s="1" customFormat="1" ht="14.45" customHeight="1" hidden="1">
      <c r="B34" s="41"/>
      <c r="C34" s="42"/>
      <c r="D34" s="42"/>
      <c r="E34" s="49" t="s">
        <v>56</v>
      </c>
      <c r="F34" s="132">
        <f>ROUND(SUM(BI97:BI981),0)</f>
        <v>0</v>
      </c>
      <c r="G34" s="42"/>
      <c r="H34" s="42"/>
      <c r="I34" s="133">
        <v>0</v>
      </c>
      <c r="J34" s="132">
        <v>0</v>
      </c>
      <c r="K34" s="45"/>
      <c r="AZ34" s="116" t="s">
        <v>222</v>
      </c>
      <c r="BA34" s="116" t="s">
        <v>223</v>
      </c>
      <c r="BB34" s="116" t="s">
        <v>35</v>
      </c>
      <c r="BC34" s="116" t="s">
        <v>224</v>
      </c>
      <c r="BD34" s="116" t="s">
        <v>89</v>
      </c>
    </row>
    <row r="35" spans="2:56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  <c r="AZ35" s="116" t="s">
        <v>225</v>
      </c>
      <c r="BA35" s="116" t="s">
        <v>226</v>
      </c>
      <c r="BB35" s="116" t="s">
        <v>35</v>
      </c>
      <c r="BC35" s="116" t="s">
        <v>227</v>
      </c>
      <c r="BD35" s="116" t="s">
        <v>89</v>
      </c>
    </row>
    <row r="36" spans="2:56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  <c r="AZ36" s="116" t="s">
        <v>228</v>
      </c>
      <c r="BA36" s="116" t="s">
        <v>229</v>
      </c>
      <c r="BB36" s="116" t="s">
        <v>35</v>
      </c>
      <c r="BC36" s="116" t="s">
        <v>230</v>
      </c>
      <c r="BD36" s="116" t="s">
        <v>89</v>
      </c>
    </row>
    <row r="37" spans="2:56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  <c r="AZ37" s="116" t="s">
        <v>231</v>
      </c>
      <c r="BA37" s="116" t="s">
        <v>232</v>
      </c>
      <c r="BB37" s="116" t="s">
        <v>35</v>
      </c>
      <c r="BC37" s="116" t="s">
        <v>233</v>
      </c>
      <c r="BD37" s="116" t="s">
        <v>89</v>
      </c>
    </row>
    <row r="38" spans="52:56" ht="13.5">
      <c r="AZ38" s="116" t="s">
        <v>234</v>
      </c>
      <c r="BA38" s="116" t="s">
        <v>235</v>
      </c>
      <c r="BB38" s="116" t="s">
        <v>35</v>
      </c>
      <c r="BC38" s="116" t="s">
        <v>236</v>
      </c>
      <c r="BD38" s="116" t="s">
        <v>89</v>
      </c>
    </row>
    <row r="39" spans="52:56" ht="13.5">
      <c r="AZ39" s="116" t="s">
        <v>237</v>
      </c>
      <c r="BA39" s="116" t="s">
        <v>238</v>
      </c>
      <c r="BB39" s="116" t="s">
        <v>35</v>
      </c>
      <c r="BC39" s="116" t="s">
        <v>239</v>
      </c>
      <c r="BD39" s="116" t="s">
        <v>89</v>
      </c>
    </row>
    <row r="40" spans="52:56" ht="13.5">
      <c r="AZ40" s="116" t="s">
        <v>240</v>
      </c>
      <c r="BA40" s="116" t="s">
        <v>241</v>
      </c>
      <c r="BB40" s="116" t="s">
        <v>35</v>
      </c>
      <c r="BC40" s="116" t="s">
        <v>242</v>
      </c>
      <c r="BD40" s="116" t="s">
        <v>89</v>
      </c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1 - AR a ST část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J97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J98</f>
        <v>0</v>
      </c>
      <c r="K57" s="157"/>
    </row>
    <row r="58" spans="2:11" s="8" customFormat="1" ht="19.9" customHeight="1">
      <c r="B58" s="158"/>
      <c r="C58" s="159"/>
      <c r="D58" s="160" t="s">
        <v>249</v>
      </c>
      <c r="E58" s="161"/>
      <c r="F58" s="161"/>
      <c r="G58" s="161"/>
      <c r="H58" s="161"/>
      <c r="I58" s="162"/>
      <c r="J58" s="163">
        <f>J99</f>
        <v>0</v>
      </c>
      <c r="K58" s="164"/>
    </row>
    <row r="59" spans="2:11" s="8" customFormat="1" ht="19.9" customHeight="1">
      <c r="B59" s="158"/>
      <c r="C59" s="159"/>
      <c r="D59" s="160" t="s">
        <v>250</v>
      </c>
      <c r="E59" s="161"/>
      <c r="F59" s="161"/>
      <c r="G59" s="161"/>
      <c r="H59" s="161"/>
      <c r="I59" s="162"/>
      <c r="J59" s="163">
        <f>J126</f>
        <v>0</v>
      </c>
      <c r="K59" s="164"/>
    </row>
    <row r="60" spans="2:11" s="8" customFormat="1" ht="19.9" customHeight="1">
      <c r="B60" s="158"/>
      <c r="C60" s="159"/>
      <c r="D60" s="160" t="s">
        <v>251</v>
      </c>
      <c r="E60" s="161"/>
      <c r="F60" s="161"/>
      <c r="G60" s="161"/>
      <c r="H60" s="161"/>
      <c r="I60" s="162"/>
      <c r="J60" s="163">
        <f>J161</f>
        <v>0</v>
      </c>
      <c r="K60" s="164"/>
    </row>
    <row r="61" spans="2:11" s="8" customFormat="1" ht="19.9" customHeight="1">
      <c r="B61" s="158"/>
      <c r="C61" s="159"/>
      <c r="D61" s="160" t="s">
        <v>252</v>
      </c>
      <c r="E61" s="161"/>
      <c r="F61" s="161"/>
      <c r="G61" s="161"/>
      <c r="H61" s="161"/>
      <c r="I61" s="162"/>
      <c r="J61" s="163">
        <f>J215</f>
        <v>0</v>
      </c>
      <c r="K61" s="164"/>
    </row>
    <row r="62" spans="2:11" s="8" customFormat="1" ht="19.9" customHeight="1">
      <c r="B62" s="158"/>
      <c r="C62" s="159"/>
      <c r="D62" s="160" t="s">
        <v>253</v>
      </c>
      <c r="E62" s="161"/>
      <c r="F62" s="161"/>
      <c r="G62" s="161"/>
      <c r="H62" s="161"/>
      <c r="I62" s="162"/>
      <c r="J62" s="163">
        <f>J231</f>
        <v>0</v>
      </c>
      <c r="K62" s="164"/>
    </row>
    <row r="63" spans="2:11" s="8" customFormat="1" ht="19.9" customHeight="1">
      <c r="B63" s="158"/>
      <c r="C63" s="159"/>
      <c r="D63" s="160" t="s">
        <v>254</v>
      </c>
      <c r="E63" s="161"/>
      <c r="F63" s="161"/>
      <c r="G63" s="161"/>
      <c r="H63" s="161"/>
      <c r="I63" s="162"/>
      <c r="J63" s="163">
        <f>J385</f>
        <v>0</v>
      </c>
      <c r="K63" s="164"/>
    </row>
    <row r="64" spans="2:11" s="8" customFormat="1" ht="19.9" customHeight="1">
      <c r="B64" s="158"/>
      <c r="C64" s="159"/>
      <c r="D64" s="160" t="s">
        <v>255</v>
      </c>
      <c r="E64" s="161"/>
      <c r="F64" s="161"/>
      <c r="G64" s="161"/>
      <c r="H64" s="161"/>
      <c r="I64" s="162"/>
      <c r="J64" s="163">
        <f>J408</f>
        <v>0</v>
      </c>
      <c r="K64" s="164"/>
    </row>
    <row r="65" spans="2:11" s="7" customFormat="1" ht="24.95" customHeight="1">
      <c r="B65" s="151"/>
      <c r="C65" s="152"/>
      <c r="D65" s="153" t="s">
        <v>256</v>
      </c>
      <c r="E65" s="154"/>
      <c r="F65" s="154"/>
      <c r="G65" s="154"/>
      <c r="H65" s="154"/>
      <c r="I65" s="155"/>
      <c r="J65" s="156">
        <f>J410</f>
        <v>0</v>
      </c>
      <c r="K65" s="157"/>
    </row>
    <row r="66" spans="2:11" s="8" customFormat="1" ht="19.9" customHeight="1">
      <c r="B66" s="158"/>
      <c r="C66" s="159"/>
      <c r="D66" s="160" t="s">
        <v>257</v>
      </c>
      <c r="E66" s="161"/>
      <c r="F66" s="161"/>
      <c r="G66" s="161"/>
      <c r="H66" s="161"/>
      <c r="I66" s="162"/>
      <c r="J66" s="163">
        <f>J411</f>
        <v>0</v>
      </c>
      <c r="K66" s="164"/>
    </row>
    <row r="67" spans="2:11" s="8" customFormat="1" ht="19.9" customHeight="1">
      <c r="B67" s="158"/>
      <c r="C67" s="159"/>
      <c r="D67" s="160" t="s">
        <v>258</v>
      </c>
      <c r="E67" s="161"/>
      <c r="F67" s="161"/>
      <c r="G67" s="161"/>
      <c r="H67" s="161"/>
      <c r="I67" s="162"/>
      <c r="J67" s="163">
        <f>J458</f>
        <v>0</v>
      </c>
      <c r="K67" s="164"/>
    </row>
    <row r="68" spans="2:11" s="8" customFormat="1" ht="19.9" customHeight="1">
      <c r="B68" s="158"/>
      <c r="C68" s="159"/>
      <c r="D68" s="160" t="s">
        <v>259</v>
      </c>
      <c r="E68" s="161"/>
      <c r="F68" s="161"/>
      <c r="G68" s="161"/>
      <c r="H68" s="161"/>
      <c r="I68" s="162"/>
      <c r="J68" s="163">
        <f>J506</f>
        <v>0</v>
      </c>
      <c r="K68" s="164"/>
    </row>
    <row r="69" spans="2:11" s="8" customFormat="1" ht="19.9" customHeight="1">
      <c r="B69" s="158"/>
      <c r="C69" s="159"/>
      <c r="D69" s="160" t="s">
        <v>260</v>
      </c>
      <c r="E69" s="161"/>
      <c r="F69" s="161"/>
      <c r="G69" s="161"/>
      <c r="H69" s="161"/>
      <c r="I69" s="162"/>
      <c r="J69" s="163">
        <f>J556</f>
        <v>0</v>
      </c>
      <c r="K69" s="164"/>
    </row>
    <row r="70" spans="2:11" s="8" customFormat="1" ht="19.9" customHeight="1">
      <c r="B70" s="158"/>
      <c r="C70" s="159"/>
      <c r="D70" s="160" t="s">
        <v>261</v>
      </c>
      <c r="E70" s="161"/>
      <c r="F70" s="161"/>
      <c r="G70" s="161"/>
      <c r="H70" s="161"/>
      <c r="I70" s="162"/>
      <c r="J70" s="163">
        <f>J576</f>
        <v>0</v>
      </c>
      <c r="K70" s="164"/>
    </row>
    <row r="71" spans="2:11" s="8" customFormat="1" ht="19.9" customHeight="1">
      <c r="B71" s="158"/>
      <c r="C71" s="159"/>
      <c r="D71" s="160" t="s">
        <v>262</v>
      </c>
      <c r="E71" s="161"/>
      <c r="F71" s="161"/>
      <c r="G71" s="161"/>
      <c r="H71" s="161"/>
      <c r="I71" s="162"/>
      <c r="J71" s="163">
        <f>J602</f>
        <v>0</v>
      </c>
      <c r="K71" s="164"/>
    </row>
    <row r="72" spans="2:11" s="8" customFormat="1" ht="19.9" customHeight="1">
      <c r="B72" s="158"/>
      <c r="C72" s="159"/>
      <c r="D72" s="160" t="s">
        <v>263</v>
      </c>
      <c r="E72" s="161"/>
      <c r="F72" s="161"/>
      <c r="G72" s="161"/>
      <c r="H72" s="161"/>
      <c r="I72" s="162"/>
      <c r="J72" s="163">
        <f>J621</f>
        <v>0</v>
      </c>
      <c r="K72" s="164"/>
    </row>
    <row r="73" spans="2:11" s="8" customFormat="1" ht="19.9" customHeight="1">
      <c r="B73" s="158"/>
      <c r="C73" s="159"/>
      <c r="D73" s="160" t="s">
        <v>264</v>
      </c>
      <c r="E73" s="161"/>
      <c r="F73" s="161"/>
      <c r="G73" s="161"/>
      <c r="H73" s="161"/>
      <c r="I73" s="162"/>
      <c r="J73" s="163">
        <f>J751</f>
        <v>0</v>
      </c>
      <c r="K73" s="164"/>
    </row>
    <row r="74" spans="2:11" s="8" customFormat="1" ht="19.9" customHeight="1">
      <c r="B74" s="158"/>
      <c r="C74" s="159"/>
      <c r="D74" s="160" t="s">
        <v>265</v>
      </c>
      <c r="E74" s="161"/>
      <c r="F74" s="161"/>
      <c r="G74" s="161"/>
      <c r="H74" s="161"/>
      <c r="I74" s="162"/>
      <c r="J74" s="163">
        <f>J779</f>
        <v>0</v>
      </c>
      <c r="K74" s="164"/>
    </row>
    <row r="75" spans="2:11" s="8" customFormat="1" ht="19.9" customHeight="1">
      <c r="B75" s="158"/>
      <c r="C75" s="159"/>
      <c r="D75" s="160" t="s">
        <v>266</v>
      </c>
      <c r="E75" s="161"/>
      <c r="F75" s="161"/>
      <c r="G75" s="161"/>
      <c r="H75" s="161"/>
      <c r="I75" s="162"/>
      <c r="J75" s="163">
        <f>J804</f>
        <v>0</v>
      </c>
      <c r="K75" s="164"/>
    </row>
    <row r="76" spans="2:11" s="8" customFormat="1" ht="19.9" customHeight="1">
      <c r="B76" s="158"/>
      <c r="C76" s="159"/>
      <c r="D76" s="160" t="s">
        <v>267</v>
      </c>
      <c r="E76" s="161"/>
      <c r="F76" s="161"/>
      <c r="G76" s="161"/>
      <c r="H76" s="161"/>
      <c r="I76" s="162"/>
      <c r="J76" s="163">
        <f>J887</f>
        <v>0</v>
      </c>
      <c r="K76" s="164"/>
    </row>
    <row r="77" spans="2:11" s="8" customFormat="1" ht="19.9" customHeight="1">
      <c r="B77" s="158"/>
      <c r="C77" s="159"/>
      <c r="D77" s="160" t="s">
        <v>268</v>
      </c>
      <c r="E77" s="161"/>
      <c r="F77" s="161"/>
      <c r="G77" s="161"/>
      <c r="H77" s="161"/>
      <c r="I77" s="162"/>
      <c r="J77" s="163">
        <f>J904</f>
        <v>0</v>
      </c>
      <c r="K77" s="164"/>
    </row>
    <row r="78" spans="2:11" s="1" customFormat="1" ht="21.75" customHeight="1">
      <c r="B78" s="41"/>
      <c r="C78" s="42"/>
      <c r="D78" s="42"/>
      <c r="E78" s="42"/>
      <c r="F78" s="42"/>
      <c r="G78" s="42"/>
      <c r="H78" s="42"/>
      <c r="I78" s="119"/>
      <c r="J78" s="42"/>
      <c r="K78" s="45"/>
    </row>
    <row r="79" spans="2:11" s="1" customFormat="1" ht="6.95" customHeight="1">
      <c r="B79" s="56"/>
      <c r="C79" s="57"/>
      <c r="D79" s="57"/>
      <c r="E79" s="57"/>
      <c r="F79" s="57"/>
      <c r="G79" s="57"/>
      <c r="H79" s="57"/>
      <c r="I79" s="141"/>
      <c r="J79" s="57"/>
      <c r="K79" s="58"/>
    </row>
    <row r="83" spans="2:12" s="1" customFormat="1" ht="6.95" customHeight="1">
      <c r="B83" s="59"/>
      <c r="C83" s="60"/>
      <c r="D83" s="60"/>
      <c r="E83" s="60"/>
      <c r="F83" s="60"/>
      <c r="G83" s="60"/>
      <c r="H83" s="60"/>
      <c r="I83" s="144"/>
      <c r="J83" s="60"/>
      <c r="K83" s="60"/>
      <c r="L83" s="61"/>
    </row>
    <row r="84" spans="2:12" s="1" customFormat="1" ht="36.95" customHeight="1">
      <c r="B84" s="41"/>
      <c r="C84" s="62" t="s">
        <v>269</v>
      </c>
      <c r="D84" s="63"/>
      <c r="E84" s="63"/>
      <c r="F84" s="63"/>
      <c r="G84" s="63"/>
      <c r="H84" s="63"/>
      <c r="I84" s="165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5"/>
      <c r="J85" s="63"/>
      <c r="K85" s="63"/>
      <c r="L85" s="61"/>
    </row>
    <row r="86" spans="2:12" s="1" customFormat="1" ht="14.45" customHeight="1">
      <c r="B86" s="41"/>
      <c r="C86" s="65" t="s">
        <v>19</v>
      </c>
      <c r="D86" s="63"/>
      <c r="E86" s="63"/>
      <c r="F86" s="63"/>
      <c r="G86" s="63"/>
      <c r="H86" s="63"/>
      <c r="I86" s="165"/>
      <c r="J86" s="63"/>
      <c r="K86" s="63"/>
      <c r="L86" s="61"/>
    </row>
    <row r="87" spans="2:12" s="1" customFormat="1" ht="22.5" customHeight="1">
      <c r="B87" s="41"/>
      <c r="C87" s="63"/>
      <c r="D87" s="63"/>
      <c r="E87" s="396" t="str">
        <f>E7</f>
        <v>PD - MŠ a ZŠ Barrandov I, objekt Chaplinovo nám. 615/1, Praha 5 - Hlubočepy - sociální zázemí pro sportovní areál</v>
      </c>
      <c r="F87" s="397"/>
      <c r="G87" s="397"/>
      <c r="H87" s="397"/>
      <c r="I87" s="165"/>
      <c r="J87" s="63"/>
      <c r="K87" s="63"/>
      <c r="L87" s="61"/>
    </row>
    <row r="88" spans="2:12" s="1" customFormat="1" ht="14.45" customHeight="1">
      <c r="B88" s="41"/>
      <c r="C88" s="65" t="s">
        <v>143</v>
      </c>
      <c r="D88" s="63"/>
      <c r="E88" s="63"/>
      <c r="F88" s="63"/>
      <c r="G88" s="63"/>
      <c r="H88" s="63"/>
      <c r="I88" s="165"/>
      <c r="J88" s="63"/>
      <c r="K88" s="63"/>
      <c r="L88" s="61"/>
    </row>
    <row r="89" spans="2:12" s="1" customFormat="1" ht="23.25" customHeight="1">
      <c r="B89" s="41"/>
      <c r="C89" s="63"/>
      <c r="D89" s="63"/>
      <c r="E89" s="372" t="str">
        <f>E9</f>
        <v>1 - AR a ST část</v>
      </c>
      <c r="F89" s="398"/>
      <c r="G89" s="398"/>
      <c r="H89" s="398"/>
      <c r="I89" s="165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65"/>
      <c r="J90" s="63"/>
      <c r="K90" s="63"/>
      <c r="L90" s="61"/>
    </row>
    <row r="91" spans="2:12" s="1" customFormat="1" ht="18" customHeight="1">
      <c r="B91" s="41"/>
      <c r="C91" s="65" t="s">
        <v>25</v>
      </c>
      <c r="D91" s="63"/>
      <c r="E91" s="63"/>
      <c r="F91" s="166" t="str">
        <f>F12</f>
        <v>Chaplinovo náměstí, Praha 5</v>
      </c>
      <c r="G91" s="63"/>
      <c r="H91" s="63"/>
      <c r="I91" s="167" t="s">
        <v>27</v>
      </c>
      <c r="J91" s="73" t="str">
        <f>IF(J12="","",J12)</f>
        <v>12.12.2016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5"/>
      <c r="J92" s="63"/>
      <c r="K92" s="63"/>
      <c r="L92" s="61"/>
    </row>
    <row r="93" spans="2:12" s="1" customFormat="1" ht="13.5">
      <c r="B93" s="41"/>
      <c r="C93" s="65" t="s">
        <v>33</v>
      </c>
      <c r="D93" s="63"/>
      <c r="E93" s="63"/>
      <c r="F93" s="166" t="str">
        <f>E15</f>
        <v>MČ Praha 5, Náměstí 14 října 4, Praha 5</v>
      </c>
      <c r="G93" s="63"/>
      <c r="H93" s="63"/>
      <c r="I93" s="167" t="s">
        <v>40</v>
      </c>
      <c r="J93" s="166" t="str">
        <f>E21</f>
        <v>Ing. Ivan Šír, Projektování dopravních staveb CZ</v>
      </c>
      <c r="K93" s="63"/>
      <c r="L93" s="61"/>
    </row>
    <row r="94" spans="2:12" s="1" customFormat="1" ht="14.45" customHeight="1">
      <c r="B94" s="41"/>
      <c r="C94" s="65" t="s">
        <v>38</v>
      </c>
      <c r="D94" s="63"/>
      <c r="E94" s="63"/>
      <c r="F94" s="166" t="str">
        <f>IF(E18="","",E18)</f>
        <v/>
      </c>
      <c r="G94" s="63"/>
      <c r="H94" s="63"/>
      <c r="I94" s="165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65"/>
      <c r="J95" s="63"/>
      <c r="K95" s="63"/>
      <c r="L95" s="61"/>
    </row>
    <row r="96" spans="2:20" s="9" customFormat="1" ht="29.25" customHeight="1">
      <c r="B96" s="168"/>
      <c r="C96" s="169" t="s">
        <v>270</v>
      </c>
      <c r="D96" s="170" t="s">
        <v>66</v>
      </c>
      <c r="E96" s="170" t="s">
        <v>62</v>
      </c>
      <c r="F96" s="170" t="s">
        <v>271</v>
      </c>
      <c r="G96" s="170" t="s">
        <v>272</v>
      </c>
      <c r="H96" s="170" t="s">
        <v>273</v>
      </c>
      <c r="I96" s="171" t="s">
        <v>274</v>
      </c>
      <c r="J96" s="170" t="s">
        <v>245</v>
      </c>
      <c r="K96" s="172" t="s">
        <v>275</v>
      </c>
      <c r="L96" s="173"/>
      <c r="M96" s="81" t="s">
        <v>276</v>
      </c>
      <c r="N96" s="82" t="s">
        <v>51</v>
      </c>
      <c r="O96" s="82" t="s">
        <v>277</v>
      </c>
      <c r="P96" s="82" t="s">
        <v>278</v>
      </c>
      <c r="Q96" s="82" t="s">
        <v>279</v>
      </c>
      <c r="R96" s="82" t="s">
        <v>280</v>
      </c>
      <c r="S96" s="82" t="s">
        <v>281</v>
      </c>
      <c r="T96" s="83" t="s">
        <v>282</v>
      </c>
    </row>
    <row r="97" spans="2:63" s="1" customFormat="1" ht="29.25" customHeight="1">
      <c r="B97" s="41"/>
      <c r="C97" s="87" t="s">
        <v>246</v>
      </c>
      <c r="D97" s="63"/>
      <c r="E97" s="63"/>
      <c r="F97" s="63"/>
      <c r="G97" s="63"/>
      <c r="H97" s="63"/>
      <c r="I97" s="165"/>
      <c r="J97" s="174">
        <f>BK97</f>
        <v>0</v>
      </c>
      <c r="K97" s="63"/>
      <c r="L97" s="61"/>
      <c r="M97" s="84"/>
      <c r="N97" s="85"/>
      <c r="O97" s="85"/>
      <c r="P97" s="175">
        <f>P98+P410</f>
        <v>0</v>
      </c>
      <c r="Q97" s="85"/>
      <c r="R97" s="175">
        <f>R98+R410</f>
        <v>888.8479632226141</v>
      </c>
      <c r="S97" s="85"/>
      <c r="T97" s="176">
        <f>T98+T410</f>
        <v>0.138</v>
      </c>
      <c r="AT97" s="23" t="s">
        <v>80</v>
      </c>
      <c r="AU97" s="23" t="s">
        <v>247</v>
      </c>
      <c r="BK97" s="177">
        <f>BK98+BK410</f>
        <v>0</v>
      </c>
    </row>
    <row r="98" spans="2:63" s="10" customFormat="1" ht="37.35" customHeight="1">
      <c r="B98" s="178"/>
      <c r="C98" s="179"/>
      <c r="D98" s="180" t="s">
        <v>80</v>
      </c>
      <c r="E98" s="181" t="s">
        <v>283</v>
      </c>
      <c r="F98" s="181" t="s">
        <v>284</v>
      </c>
      <c r="G98" s="179"/>
      <c r="H98" s="179"/>
      <c r="I98" s="182"/>
      <c r="J98" s="183">
        <f>BK98</f>
        <v>0</v>
      </c>
      <c r="K98" s="179"/>
      <c r="L98" s="184"/>
      <c r="M98" s="185"/>
      <c r="N98" s="186"/>
      <c r="O98" s="186"/>
      <c r="P98" s="187">
        <f>P99+P126+P161+P215+P231+P385+P408</f>
        <v>0</v>
      </c>
      <c r="Q98" s="186"/>
      <c r="R98" s="187">
        <f>R99+R126+R161+R215+R231+R385+R408</f>
        <v>855.8855632531591</v>
      </c>
      <c r="S98" s="186"/>
      <c r="T98" s="188">
        <f>T99+T126+T161+T215+T231+T385+T408</f>
        <v>0.138</v>
      </c>
      <c r="AR98" s="189" t="s">
        <v>10</v>
      </c>
      <c r="AT98" s="190" t="s">
        <v>80</v>
      </c>
      <c r="AU98" s="190" t="s">
        <v>81</v>
      </c>
      <c r="AY98" s="189" t="s">
        <v>285</v>
      </c>
      <c r="BK98" s="191">
        <f>BK99+BK126+BK161+BK215+BK231+BK385+BK408</f>
        <v>0</v>
      </c>
    </row>
    <row r="99" spans="2:63" s="10" customFormat="1" ht="19.9" customHeight="1">
      <c r="B99" s="178"/>
      <c r="C99" s="179"/>
      <c r="D99" s="192" t="s">
        <v>80</v>
      </c>
      <c r="E99" s="193" t="s">
        <v>10</v>
      </c>
      <c r="F99" s="193" t="s">
        <v>286</v>
      </c>
      <c r="G99" s="179"/>
      <c r="H99" s="179"/>
      <c r="I99" s="182"/>
      <c r="J99" s="194">
        <f>BK99</f>
        <v>0</v>
      </c>
      <c r="K99" s="179"/>
      <c r="L99" s="184"/>
      <c r="M99" s="185"/>
      <c r="N99" s="186"/>
      <c r="O99" s="186"/>
      <c r="P99" s="187">
        <f>SUM(P100:P125)</f>
        <v>0</v>
      </c>
      <c r="Q99" s="186"/>
      <c r="R99" s="187">
        <f>SUM(R100:R125)</f>
        <v>0</v>
      </c>
      <c r="S99" s="186"/>
      <c r="T99" s="188">
        <f>SUM(T100:T125)</f>
        <v>0</v>
      </c>
      <c r="AR99" s="189" t="s">
        <v>10</v>
      </c>
      <c r="AT99" s="190" t="s">
        <v>80</v>
      </c>
      <c r="AU99" s="190" t="s">
        <v>10</v>
      </c>
      <c r="AY99" s="189" t="s">
        <v>285</v>
      </c>
      <c r="BK99" s="191">
        <f>SUM(BK100:BK125)</f>
        <v>0</v>
      </c>
    </row>
    <row r="100" spans="2:65" s="1" customFormat="1" ht="22.5" customHeight="1">
      <c r="B100" s="41"/>
      <c r="C100" s="195" t="s">
        <v>10</v>
      </c>
      <c r="D100" s="195" t="s">
        <v>287</v>
      </c>
      <c r="E100" s="196" t="s">
        <v>288</v>
      </c>
      <c r="F100" s="197" t="s">
        <v>289</v>
      </c>
      <c r="G100" s="198" t="s">
        <v>290</v>
      </c>
      <c r="H100" s="199">
        <v>133.635</v>
      </c>
      <c r="I100" s="200"/>
      <c r="J100" s="201">
        <f>ROUND(I100*H100,0)</f>
        <v>0</v>
      </c>
      <c r="K100" s="197" t="s">
        <v>291</v>
      </c>
      <c r="L100" s="61"/>
      <c r="M100" s="202" t="s">
        <v>35</v>
      </c>
      <c r="N100" s="203" t="s">
        <v>52</v>
      </c>
      <c r="O100" s="42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23" t="s">
        <v>95</v>
      </c>
      <c r="AT100" s="23" t="s">
        <v>287</v>
      </c>
      <c r="AU100" s="23" t="s">
        <v>89</v>
      </c>
      <c r="AY100" s="23" t="s">
        <v>285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3" t="s">
        <v>10</v>
      </c>
      <c r="BK100" s="206">
        <f>ROUND(I100*H100,0)</f>
        <v>0</v>
      </c>
      <c r="BL100" s="23" t="s">
        <v>95</v>
      </c>
      <c r="BM100" s="23" t="s">
        <v>292</v>
      </c>
    </row>
    <row r="101" spans="2:51" s="11" customFormat="1" ht="13.5">
      <c r="B101" s="207"/>
      <c r="C101" s="208"/>
      <c r="D101" s="209" t="s">
        <v>293</v>
      </c>
      <c r="E101" s="210" t="s">
        <v>35</v>
      </c>
      <c r="F101" s="211" t="s">
        <v>294</v>
      </c>
      <c r="G101" s="208"/>
      <c r="H101" s="212">
        <v>133.635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293</v>
      </c>
      <c r="AU101" s="218" t="s">
        <v>89</v>
      </c>
      <c r="AV101" s="11" t="s">
        <v>89</v>
      </c>
      <c r="AW101" s="11" t="s">
        <v>44</v>
      </c>
      <c r="AX101" s="11" t="s">
        <v>81</v>
      </c>
      <c r="AY101" s="218" t="s">
        <v>285</v>
      </c>
    </row>
    <row r="102" spans="2:51" s="12" customFormat="1" ht="13.5">
      <c r="B102" s="219"/>
      <c r="C102" s="220"/>
      <c r="D102" s="221" t="s">
        <v>293</v>
      </c>
      <c r="E102" s="222" t="s">
        <v>124</v>
      </c>
      <c r="F102" s="223" t="s">
        <v>295</v>
      </c>
      <c r="G102" s="220"/>
      <c r="H102" s="224">
        <v>133.635</v>
      </c>
      <c r="I102" s="225"/>
      <c r="J102" s="220"/>
      <c r="K102" s="220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293</v>
      </c>
      <c r="AU102" s="230" t="s">
        <v>89</v>
      </c>
      <c r="AV102" s="12" t="s">
        <v>92</v>
      </c>
      <c r="AW102" s="12" t="s">
        <v>44</v>
      </c>
      <c r="AX102" s="12" t="s">
        <v>10</v>
      </c>
      <c r="AY102" s="230" t="s">
        <v>285</v>
      </c>
    </row>
    <row r="103" spans="2:65" s="1" customFormat="1" ht="22.5" customHeight="1">
      <c r="B103" s="41"/>
      <c r="C103" s="195" t="s">
        <v>89</v>
      </c>
      <c r="D103" s="195" t="s">
        <v>287</v>
      </c>
      <c r="E103" s="196" t="s">
        <v>296</v>
      </c>
      <c r="F103" s="197" t="s">
        <v>297</v>
      </c>
      <c r="G103" s="198" t="s">
        <v>290</v>
      </c>
      <c r="H103" s="199">
        <v>133.635</v>
      </c>
      <c r="I103" s="200"/>
      <c r="J103" s="201">
        <f>ROUND(I103*H103,0)</f>
        <v>0</v>
      </c>
      <c r="K103" s="197" t="s">
        <v>291</v>
      </c>
      <c r="L103" s="61"/>
      <c r="M103" s="202" t="s">
        <v>35</v>
      </c>
      <c r="N103" s="203" t="s">
        <v>52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3" t="s">
        <v>95</v>
      </c>
      <c r="AT103" s="23" t="s">
        <v>287</v>
      </c>
      <c r="AU103" s="23" t="s">
        <v>89</v>
      </c>
      <c r="AY103" s="23" t="s">
        <v>285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3" t="s">
        <v>10</v>
      </c>
      <c r="BK103" s="206">
        <f>ROUND(I103*H103,0)</f>
        <v>0</v>
      </c>
      <c r="BL103" s="23" t="s">
        <v>95</v>
      </c>
      <c r="BM103" s="23" t="s">
        <v>298</v>
      </c>
    </row>
    <row r="104" spans="2:51" s="11" customFormat="1" ht="13.5">
      <c r="B104" s="207"/>
      <c r="C104" s="208"/>
      <c r="D104" s="221" t="s">
        <v>293</v>
      </c>
      <c r="E104" s="231" t="s">
        <v>35</v>
      </c>
      <c r="F104" s="232" t="s">
        <v>124</v>
      </c>
      <c r="G104" s="208"/>
      <c r="H104" s="233">
        <v>133.635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293</v>
      </c>
      <c r="AU104" s="218" t="s">
        <v>89</v>
      </c>
      <c r="AV104" s="11" t="s">
        <v>89</v>
      </c>
      <c r="AW104" s="11" t="s">
        <v>44</v>
      </c>
      <c r="AX104" s="11" t="s">
        <v>10</v>
      </c>
      <c r="AY104" s="218" t="s">
        <v>285</v>
      </c>
    </row>
    <row r="105" spans="2:65" s="1" customFormat="1" ht="22.5" customHeight="1">
      <c r="B105" s="41"/>
      <c r="C105" s="195" t="s">
        <v>92</v>
      </c>
      <c r="D105" s="195" t="s">
        <v>287</v>
      </c>
      <c r="E105" s="196" t="s">
        <v>299</v>
      </c>
      <c r="F105" s="197" t="s">
        <v>300</v>
      </c>
      <c r="G105" s="198" t="s">
        <v>290</v>
      </c>
      <c r="H105" s="199">
        <v>129.26</v>
      </c>
      <c r="I105" s="200"/>
      <c r="J105" s="201">
        <f>ROUND(I105*H105,0)</f>
        <v>0</v>
      </c>
      <c r="K105" s="197" t="s">
        <v>291</v>
      </c>
      <c r="L105" s="61"/>
      <c r="M105" s="202" t="s">
        <v>35</v>
      </c>
      <c r="N105" s="203" t="s">
        <v>52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3" t="s">
        <v>95</v>
      </c>
      <c r="AT105" s="23" t="s">
        <v>287</v>
      </c>
      <c r="AU105" s="23" t="s">
        <v>89</v>
      </c>
      <c r="AY105" s="23" t="s">
        <v>285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3" t="s">
        <v>10</v>
      </c>
      <c r="BK105" s="206">
        <f>ROUND(I105*H105,0)</f>
        <v>0</v>
      </c>
      <c r="BL105" s="23" t="s">
        <v>95</v>
      </c>
      <c r="BM105" s="23" t="s">
        <v>301</v>
      </c>
    </row>
    <row r="106" spans="2:51" s="11" customFormat="1" ht="13.5">
      <c r="B106" s="207"/>
      <c r="C106" s="208"/>
      <c r="D106" s="209" t="s">
        <v>293</v>
      </c>
      <c r="E106" s="210" t="s">
        <v>35</v>
      </c>
      <c r="F106" s="211" t="s">
        <v>302</v>
      </c>
      <c r="G106" s="208"/>
      <c r="H106" s="212">
        <v>74.24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293</v>
      </c>
      <c r="AU106" s="218" t="s">
        <v>89</v>
      </c>
      <c r="AV106" s="11" t="s">
        <v>89</v>
      </c>
      <c r="AW106" s="11" t="s">
        <v>44</v>
      </c>
      <c r="AX106" s="11" t="s">
        <v>81</v>
      </c>
      <c r="AY106" s="218" t="s">
        <v>285</v>
      </c>
    </row>
    <row r="107" spans="2:51" s="11" customFormat="1" ht="13.5">
      <c r="B107" s="207"/>
      <c r="C107" s="208"/>
      <c r="D107" s="209" t="s">
        <v>293</v>
      </c>
      <c r="E107" s="210" t="s">
        <v>35</v>
      </c>
      <c r="F107" s="211" t="s">
        <v>303</v>
      </c>
      <c r="G107" s="208"/>
      <c r="H107" s="212">
        <v>55.02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293</v>
      </c>
      <c r="AU107" s="218" t="s">
        <v>89</v>
      </c>
      <c r="AV107" s="11" t="s">
        <v>89</v>
      </c>
      <c r="AW107" s="11" t="s">
        <v>44</v>
      </c>
      <c r="AX107" s="11" t="s">
        <v>81</v>
      </c>
      <c r="AY107" s="218" t="s">
        <v>285</v>
      </c>
    </row>
    <row r="108" spans="2:51" s="12" customFormat="1" ht="13.5">
      <c r="B108" s="219"/>
      <c r="C108" s="220"/>
      <c r="D108" s="221" t="s">
        <v>293</v>
      </c>
      <c r="E108" s="222" t="s">
        <v>127</v>
      </c>
      <c r="F108" s="223" t="s">
        <v>295</v>
      </c>
      <c r="G108" s="220"/>
      <c r="H108" s="224">
        <v>129.26</v>
      </c>
      <c r="I108" s="225"/>
      <c r="J108" s="220"/>
      <c r="K108" s="220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293</v>
      </c>
      <c r="AU108" s="230" t="s">
        <v>89</v>
      </c>
      <c r="AV108" s="12" t="s">
        <v>92</v>
      </c>
      <c r="AW108" s="12" t="s">
        <v>44</v>
      </c>
      <c r="AX108" s="12" t="s">
        <v>10</v>
      </c>
      <c r="AY108" s="230" t="s">
        <v>285</v>
      </c>
    </row>
    <row r="109" spans="2:65" s="1" customFormat="1" ht="22.5" customHeight="1">
      <c r="B109" s="41"/>
      <c r="C109" s="195" t="s">
        <v>95</v>
      </c>
      <c r="D109" s="195" t="s">
        <v>287</v>
      </c>
      <c r="E109" s="196" t="s">
        <v>304</v>
      </c>
      <c r="F109" s="197" t="s">
        <v>305</v>
      </c>
      <c r="G109" s="198" t="s">
        <v>290</v>
      </c>
      <c r="H109" s="199">
        <v>129.26</v>
      </c>
      <c r="I109" s="200"/>
      <c r="J109" s="201">
        <f>ROUND(I109*H109,0)</f>
        <v>0</v>
      </c>
      <c r="K109" s="197" t="s">
        <v>291</v>
      </c>
      <c r="L109" s="61"/>
      <c r="M109" s="202" t="s">
        <v>35</v>
      </c>
      <c r="N109" s="203" t="s">
        <v>52</v>
      </c>
      <c r="O109" s="42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3" t="s">
        <v>95</v>
      </c>
      <c r="AT109" s="23" t="s">
        <v>287</v>
      </c>
      <c r="AU109" s="23" t="s">
        <v>89</v>
      </c>
      <c r="AY109" s="23" t="s">
        <v>285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3" t="s">
        <v>10</v>
      </c>
      <c r="BK109" s="206">
        <f>ROUND(I109*H109,0)</f>
        <v>0</v>
      </c>
      <c r="BL109" s="23" t="s">
        <v>95</v>
      </c>
      <c r="BM109" s="23" t="s">
        <v>306</v>
      </c>
    </row>
    <row r="110" spans="2:51" s="11" customFormat="1" ht="13.5">
      <c r="B110" s="207"/>
      <c r="C110" s="208"/>
      <c r="D110" s="221" t="s">
        <v>293</v>
      </c>
      <c r="E110" s="231" t="s">
        <v>35</v>
      </c>
      <c r="F110" s="232" t="s">
        <v>127</v>
      </c>
      <c r="G110" s="208"/>
      <c r="H110" s="233">
        <v>129.26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293</v>
      </c>
      <c r="AU110" s="218" t="s">
        <v>89</v>
      </c>
      <c r="AV110" s="11" t="s">
        <v>89</v>
      </c>
      <c r="AW110" s="11" t="s">
        <v>44</v>
      </c>
      <c r="AX110" s="11" t="s">
        <v>10</v>
      </c>
      <c r="AY110" s="218" t="s">
        <v>285</v>
      </c>
    </row>
    <row r="111" spans="2:65" s="1" customFormat="1" ht="22.5" customHeight="1">
      <c r="B111" s="41"/>
      <c r="C111" s="195" t="s">
        <v>98</v>
      </c>
      <c r="D111" s="195" t="s">
        <v>287</v>
      </c>
      <c r="E111" s="196" t="s">
        <v>307</v>
      </c>
      <c r="F111" s="197" t="s">
        <v>308</v>
      </c>
      <c r="G111" s="198" t="s">
        <v>290</v>
      </c>
      <c r="H111" s="199">
        <v>262.895</v>
      </c>
      <c r="I111" s="200"/>
      <c r="J111" s="201">
        <f>ROUND(I111*H111,0)</f>
        <v>0</v>
      </c>
      <c r="K111" s="197" t="s">
        <v>291</v>
      </c>
      <c r="L111" s="61"/>
      <c r="M111" s="202" t="s">
        <v>35</v>
      </c>
      <c r="N111" s="203" t="s">
        <v>52</v>
      </c>
      <c r="O111" s="42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3" t="s">
        <v>95</v>
      </c>
      <c r="AT111" s="23" t="s">
        <v>287</v>
      </c>
      <c r="AU111" s="23" t="s">
        <v>89</v>
      </c>
      <c r="AY111" s="23" t="s">
        <v>285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3" t="s">
        <v>10</v>
      </c>
      <c r="BK111" s="206">
        <f>ROUND(I111*H111,0)</f>
        <v>0</v>
      </c>
      <c r="BL111" s="23" t="s">
        <v>95</v>
      </c>
      <c r="BM111" s="23" t="s">
        <v>309</v>
      </c>
    </row>
    <row r="112" spans="2:51" s="11" customFormat="1" ht="13.5">
      <c r="B112" s="207"/>
      <c r="C112" s="208"/>
      <c r="D112" s="209" t="s">
        <v>293</v>
      </c>
      <c r="E112" s="210" t="s">
        <v>35</v>
      </c>
      <c r="F112" s="211" t="s">
        <v>124</v>
      </c>
      <c r="G112" s="208"/>
      <c r="H112" s="212">
        <v>133.635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293</v>
      </c>
      <c r="AU112" s="218" t="s">
        <v>89</v>
      </c>
      <c r="AV112" s="11" t="s">
        <v>89</v>
      </c>
      <c r="AW112" s="11" t="s">
        <v>44</v>
      </c>
      <c r="AX112" s="11" t="s">
        <v>81</v>
      </c>
      <c r="AY112" s="218" t="s">
        <v>285</v>
      </c>
    </row>
    <row r="113" spans="2:51" s="11" customFormat="1" ht="13.5">
      <c r="B113" s="207"/>
      <c r="C113" s="208"/>
      <c r="D113" s="209" t="s">
        <v>293</v>
      </c>
      <c r="E113" s="210" t="s">
        <v>35</v>
      </c>
      <c r="F113" s="211" t="s">
        <v>127</v>
      </c>
      <c r="G113" s="208"/>
      <c r="H113" s="212">
        <v>129.26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293</v>
      </c>
      <c r="AU113" s="218" t="s">
        <v>89</v>
      </c>
      <c r="AV113" s="11" t="s">
        <v>89</v>
      </c>
      <c r="AW113" s="11" t="s">
        <v>44</v>
      </c>
      <c r="AX113" s="11" t="s">
        <v>81</v>
      </c>
      <c r="AY113" s="218" t="s">
        <v>285</v>
      </c>
    </row>
    <row r="114" spans="2:51" s="12" customFormat="1" ht="13.5">
      <c r="B114" s="219"/>
      <c r="C114" s="220"/>
      <c r="D114" s="221" t="s">
        <v>293</v>
      </c>
      <c r="E114" s="222" t="s">
        <v>35</v>
      </c>
      <c r="F114" s="223" t="s">
        <v>295</v>
      </c>
      <c r="G114" s="220"/>
      <c r="H114" s="224">
        <v>262.895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293</v>
      </c>
      <c r="AU114" s="230" t="s">
        <v>89</v>
      </c>
      <c r="AV114" s="12" t="s">
        <v>92</v>
      </c>
      <c r="AW114" s="12" t="s">
        <v>44</v>
      </c>
      <c r="AX114" s="12" t="s">
        <v>10</v>
      </c>
      <c r="AY114" s="230" t="s">
        <v>285</v>
      </c>
    </row>
    <row r="115" spans="2:65" s="1" customFormat="1" ht="31.5" customHeight="1">
      <c r="B115" s="41"/>
      <c r="C115" s="195" t="s">
        <v>101</v>
      </c>
      <c r="D115" s="195" t="s">
        <v>287</v>
      </c>
      <c r="E115" s="196" t="s">
        <v>310</v>
      </c>
      <c r="F115" s="197" t="s">
        <v>311</v>
      </c>
      <c r="G115" s="198" t="s">
        <v>290</v>
      </c>
      <c r="H115" s="199">
        <v>1314.475</v>
      </c>
      <c r="I115" s="200"/>
      <c r="J115" s="201">
        <f>ROUND(I115*H115,0)</f>
        <v>0</v>
      </c>
      <c r="K115" s="197" t="s">
        <v>291</v>
      </c>
      <c r="L115" s="61"/>
      <c r="M115" s="202" t="s">
        <v>35</v>
      </c>
      <c r="N115" s="203" t="s">
        <v>52</v>
      </c>
      <c r="O115" s="42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23" t="s">
        <v>95</v>
      </c>
      <c r="AT115" s="23" t="s">
        <v>287</v>
      </c>
      <c r="AU115" s="23" t="s">
        <v>89</v>
      </c>
      <c r="AY115" s="23" t="s">
        <v>285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3" t="s">
        <v>10</v>
      </c>
      <c r="BK115" s="206">
        <f>ROUND(I115*H115,0)</f>
        <v>0</v>
      </c>
      <c r="BL115" s="23" t="s">
        <v>95</v>
      </c>
      <c r="BM115" s="23" t="s">
        <v>312</v>
      </c>
    </row>
    <row r="116" spans="2:51" s="11" customFormat="1" ht="13.5">
      <c r="B116" s="207"/>
      <c r="C116" s="208"/>
      <c r="D116" s="209" t="s">
        <v>293</v>
      </c>
      <c r="E116" s="210" t="s">
        <v>35</v>
      </c>
      <c r="F116" s="211" t="s">
        <v>124</v>
      </c>
      <c r="G116" s="208"/>
      <c r="H116" s="212">
        <v>133.635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293</v>
      </c>
      <c r="AU116" s="218" t="s">
        <v>89</v>
      </c>
      <c r="AV116" s="11" t="s">
        <v>89</v>
      </c>
      <c r="AW116" s="11" t="s">
        <v>44</v>
      </c>
      <c r="AX116" s="11" t="s">
        <v>81</v>
      </c>
      <c r="AY116" s="218" t="s">
        <v>285</v>
      </c>
    </row>
    <row r="117" spans="2:51" s="11" customFormat="1" ht="13.5">
      <c r="B117" s="207"/>
      <c r="C117" s="208"/>
      <c r="D117" s="209" t="s">
        <v>293</v>
      </c>
      <c r="E117" s="210" t="s">
        <v>35</v>
      </c>
      <c r="F117" s="211" t="s">
        <v>127</v>
      </c>
      <c r="G117" s="208"/>
      <c r="H117" s="212">
        <v>129.26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293</v>
      </c>
      <c r="AU117" s="218" t="s">
        <v>89</v>
      </c>
      <c r="AV117" s="11" t="s">
        <v>89</v>
      </c>
      <c r="AW117" s="11" t="s">
        <v>44</v>
      </c>
      <c r="AX117" s="11" t="s">
        <v>81</v>
      </c>
      <c r="AY117" s="218" t="s">
        <v>285</v>
      </c>
    </row>
    <row r="118" spans="2:51" s="12" customFormat="1" ht="13.5">
      <c r="B118" s="219"/>
      <c r="C118" s="220"/>
      <c r="D118" s="209" t="s">
        <v>293</v>
      </c>
      <c r="E118" s="234" t="s">
        <v>35</v>
      </c>
      <c r="F118" s="235" t="s">
        <v>295</v>
      </c>
      <c r="G118" s="220"/>
      <c r="H118" s="236">
        <v>262.895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293</v>
      </c>
      <c r="AU118" s="230" t="s">
        <v>89</v>
      </c>
      <c r="AV118" s="12" t="s">
        <v>92</v>
      </c>
      <c r="AW118" s="12" t="s">
        <v>44</v>
      </c>
      <c r="AX118" s="12" t="s">
        <v>10</v>
      </c>
      <c r="AY118" s="230" t="s">
        <v>285</v>
      </c>
    </row>
    <row r="119" spans="2:51" s="11" customFormat="1" ht="13.5">
      <c r="B119" s="207"/>
      <c r="C119" s="208"/>
      <c r="D119" s="221" t="s">
        <v>293</v>
      </c>
      <c r="E119" s="208"/>
      <c r="F119" s="232" t="s">
        <v>313</v>
      </c>
      <c r="G119" s="208"/>
      <c r="H119" s="233">
        <v>1314.475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293</v>
      </c>
      <c r="AU119" s="218" t="s">
        <v>89</v>
      </c>
      <c r="AV119" s="11" t="s">
        <v>89</v>
      </c>
      <c r="AW119" s="11" t="s">
        <v>6</v>
      </c>
      <c r="AX119" s="11" t="s">
        <v>10</v>
      </c>
      <c r="AY119" s="218" t="s">
        <v>285</v>
      </c>
    </row>
    <row r="120" spans="2:65" s="1" customFormat="1" ht="22.5" customHeight="1">
      <c r="B120" s="41"/>
      <c r="C120" s="195" t="s">
        <v>104</v>
      </c>
      <c r="D120" s="195" t="s">
        <v>287</v>
      </c>
      <c r="E120" s="196" t="s">
        <v>314</v>
      </c>
      <c r="F120" s="197" t="s">
        <v>315</v>
      </c>
      <c r="G120" s="198" t="s">
        <v>290</v>
      </c>
      <c r="H120" s="199">
        <v>262.895</v>
      </c>
      <c r="I120" s="200"/>
      <c r="J120" s="201">
        <f>ROUND(I120*H120,0)</f>
        <v>0</v>
      </c>
      <c r="K120" s="197" t="s">
        <v>291</v>
      </c>
      <c r="L120" s="61"/>
      <c r="M120" s="202" t="s">
        <v>35</v>
      </c>
      <c r="N120" s="203" t="s">
        <v>52</v>
      </c>
      <c r="O120" s="42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3" t="s">
        <v>95</v>
      </c>
      <c r="AT120" s="23" t="s">
        <v>287</v>
      </c>
      <c r="AU120" s="23" t="s">
        <v>89</v>
      </c>
      <c r="AY120" s="23" t="s">
        <v>285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3" t="s">
        <v>10</v>
      </c>
      <c r="BK120" s="206">
        <f>ROUND(I120*H120,0)</f>
        <v>0</v>
      </c>
      <c r="BL120" s="23" t="s">
        <v>95</v>
      </c>
      <c r="BM120" s="23" t="s">
        <v>316</v>
      </c>
    </row>
    <row r="121" spans="2:51" s="11" customFormat="1" ht="13.5">
      <c r="B121" s="207"/>
      <c r="C121" s="208"/>
      <c r="D121" s="209" t="s">
        <v>293</v>
      </c>
      <c r="E121" s="210" t="s">
        <v>35</v>
      </c>
      <c r="F121" s="211" t="s">
        <v>317</v>
      </c>
      <c r="G121" s="208"/>
      <c r="H121" s="212">
        <v>262.895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293</v>
      </c>
      <c r="AU121" s="218" t="s">
        <v>89</v>
      </c>
      <c r="AV121" s="11" t="s">
        <v>89</v>
      </c>
      <c r="AW121" s="11" t="s">
        <v>44</v>
      </c>
      <c r="AX121" s="11" t="s">
        <v>81</v>
      </c>
      <c r="AY121" s="218" t="s">
        <v>285</v>
      </c>
    </row>
    <row r="122" spans="2:51" s="12" customFormat="1" ht="13.5">
      <c r="B122" s="219"/>
      <c r="C122" s="220"/>
      <c r="D122" s="221" t="s">
        <v>293</v>
      </c>
      <c r="E122" s="222" t="s">
        <v>35</v>
      </c>
      <c r="F122" s="223" t="s">
        <v>295</v>
      </c>
      <c r="G122" s="220"/>
      <c r="H122" s="224">
        <v>262.895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293</v>
      </c>
      <c r="AU122" s="230" t="s">
        <v>89</v>
      </c>
      <c r="AV122" s="12" t="s">
        <v>92</v>
      </c>
      <c r="AW122" s="12" t="s">
        <v>44</v>
      </c>
      <c r="AX122" s="12" t="s">
        <v>10</v>
      </c>
      <c r="AY122" s="230" t="s">
        <v>285</v>
      </c>
    </row>
    <row r="123" spans="2:65" s="1" customFormat="1" ht="22.5" customHeight="1">
      <c r="B123" s="41"/>
      <c r="C123" s="195" t="s">
        <v>107</v>
      </c>
      <c r="D123" s="195" t="s">
        <v>287</v>
      </c>
      <c r="E123" s="196" t="s">
        <v>318</v>
      </c>
      <c r="F123" s="197" t="s">
        <v>319</v>
      </c>
      <c r="G123" s="198" t="s">
        <v>320</v>
      </c>
      <c r="H123" s="199">
        <v>473.211</v>
      </c>
      <c r="I123" s="200"/>
      <c r="J123" s="201">
        <f>ROUND(I123*H123,0)</f>
        <v>0</v>
      </c>
      <c r="K123" s="197" t="s">
        <v>291</v>
      </c>
      <c r="L123" s="61"/>
      <c r="M123" s="202" t="s">
        <v>35</v>
      </c>
      <c r="N123" s="203" t="s">
        <v>52</v>
      </c>
      <c r="O123" s="42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23" t="s">
        <v>95</v>
      </c>
      <c r="AT123" s="23" t="s">
        <v>287</v>
      </c>
      <c r="AU123" s="23" t="s">
        <v>89</v>
      </c>
      <c r="AY123" s="23" t="s">
        <v>285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3" t="s">
        <v>10</v>
      </c>
      <c r="BK123" s="206">
        <f>ROUND(I123*H123,0)</f>
        <v>0</v>
      </c>
      <c r="BL123" s="23" t="s">
        <v>95</v>
      </c>
      <c r="BM123" s="23" t="s">
        <v>321</v>
      </c>
    </row>
    <row r="124" spans="2:51" s="11" customFormat="1" ht="13.5">
      <c r="B124" s="207"/>
      <c r="C124" s="208"/>
      <c r="D124" s="209" t="s">
        <v>293</v>
      </c>
      <c r="E124" s="210" t="s">
        <v>35</v>
      </c>
      <c r="F124" s="211" t="s">
        <v>322</v>
      </c>
      <c r="G124" s="208"/>
      <c r="H124" s="212">
        <v>473.211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293</v>
      </c>
      <c r="AU124" s="218" t="s">
        <v>89</v>
      </c>
      <c r="AV124" s="11" t="s">
        <v>89</v>
      </c>
      <c r="AW124" s="11" t="s">
        <v>44</v>
      </c>
      <c r="AX124" s="11" t="s">
        <v>81</v>
      </c>
      <c r="AY124" s="218" t="s">
        <v>285</v>
      </c>
    </row>
    <row r="125" spans="2:51" s="12" customFormat="1" ht="13.5">
      <c r="B125" s="219"/>
      <c r="C125" s="220"/>
      <c r="D125" s="209" t="s">
        <v>293</v>
      </c>
      <c r="E125" s="234" t="s">
        <v>35</v>
      </c>
      <c r="F125" s="235" t="s">
        <v>295</v>
      </c>
      <c r="G125" s="220"/>
      <c r="H125" s="236">
        <v>473.211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293</v>
      </c>
      <c r="AU125" s="230" t="s">
        <v>89</v>
      </c>
      <c r="AV125" s="12" t="s">
        <v>92</v>
      </c>
      <c r="AW125" s="12" t="s">
        <v>44</v>
      </c>
      <c r="AX125" s="12" t="s">
        <v>10</v>
      </c>
      <c r="AY125" s="230" t="s">
        <v>285</v>
      </c>
    </row>
    <row r="126" spans="2:63" s="10" customFormat="1" ht="29.85" customHeight="1">
      <c r="B126" s="178"/>
      <c r="C126" s="179"/>
      <c r="D126" s="192" t="s">
        <v>80</v>
      </c>
      <c r="E126" s="193" t="s">
        <v>89</v>
      </c>
      <c r="F126" s="193" t="s">
        <v>323</v>
      </c>
      <c r="G126" s="179"/>
      <c r="H126" s="179"/>
      <c r="I126" s="182"/>
      <c r="J126" s="194">
        <f>BK126</f>
        <v>0</v>
      </c>
      <c r="K126" s="179"/>
      <c r="L126" s="184"/>
      <c r="M126" s="185"/>
      <c r="N126" s="186"/>
      <c r="O126" s="186"/>
      <c r="P126" s="187">
        <f>SUM(P127:P160)</f>
        <v>0</v>
      </c>
      <c r="Q126" s="186"/>
      <c r="R126" s="187">
        <f>SUM(R127:R160)</f>
        <v>480.47108124013283</v>
      </c>
      <c r="S126" s="186"/>
      <c r="T126" s="188">
        <f>SUM(T127:T160)</f>
        <v>0</v>
      </c>
      <c r="AR126" s="189" t="s">
        <v>10</v>
      </c>
      <c r="AT126" s="190" t="s">
        <v>80</v>
      </c>
      <c r="AU126" s="190" t="s">
        <v>10</v>
      </c>
      <c r="AY126" s="189" t="s">
        <v>285</v>
      </c>
      <c r="BK126" s="191">
        <f>SUM(BK127:BK160)</f>
        <v>0</v>
      </c>
    </row>
    <row r="127" spans="2:65" s="1" customFormat="1" ht="22.5" customHeight="1">
      <c r="B127" s="41"/>
      <c r="C127" s="195" t="s">
        <v>110</v>
      </c>
      <c r="D127" s="195" t="s">
        <v>287</v>
      </c>
      <c r="E127" s="196" t="s">
        <v>324</v>
      </c>
      <c r="F127" s="197" t="s">
        <v>325</v>
      </c>
      <c r="G127" s="198" t="s">
        <v>326</v>
      </c>
      <c r="H127" s="199">
        <v>140</v>
      </c>
      <c r="I127" s="200"/>
      <c r="J127" s="201">
        <f>ROUND(I127*H127,0)</f>
        <v>0</v>
      </c>
      <c r="K127" s="197" t="s">
        <v>291</v>
      </c>
      <c r="L127" s="61"/>
      <c r="M127" s="202" t="s">
        <v>35</v>
      </c>
      <c r="N127" s="203" t="s">
        <v>52</v>
      </c>
      <c r="O127" s="42"/>
      <c r="P127" s="204">
        <f>O127*H127</f>
        <v>0</v>
      </c>
      <c r="Q127" s="204">
        <v>0.0004896</v>
      </c>
      <c r="R127" s="204">
        <f>Q127*H127</f>
        <v>0.068544</v>
      </c>
      <c r="S127" s="204">
        <v>0</v>
      </c>
      <c r="T127" s="205">
        <f>S127*H127</f>
        <v>0</v>
      </c>
      <c r="AR127" s="23" t="s">
        <v>95</v>
      </c>
      <c r="AT127" s="23" t="s">
        <v>287</v>
      </c>
      <c r="AU127" s="23" t="s">
        <v>89</v>
      </c>
      <c r="AY127" s="23" t="s">
        <v>285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23" t="s">
        <v>10</v>
      </c>
      <c r="BK127" s="206">
        <f>ROUND(I127*H127,0)</f>
        <v>0</v>
      </c>
      <c r="BL127" s="23" t="s">
        <v>95</v>
      </c>
      <c r="BM127" s="23" t="s">
        <v>327</v>
      </c>
    </row>
    <row r="128" spans="2:51" s="11" customFormat="1" ht="13.5">
      <c r="B128" s="207"/>
      <c r="C128" s="208"/>
      <c r="D128" s="209" t="s">
        <v>293</v>
      </c>
      <c r="E128" s="210" t="s">
        <v>35</v>
      </c>
      <c r="F128" s="211" t="s">
        <v>328</v>
      </c>
      <c r="G128" s="208"/>
      <c r="H128" s="212">
        <v>100.75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293</v>
      </c>
      <c r="AU128" s="218" t="s">
        <v>89</v>
      </c>
      <c r="AV128" s="11" t="s">
        <v>89</v>
      </c>
      <c r="AW128" s="11" t="s">
        <v>44</v>
      </c>
      <c r="AX128" s="11" t="s">
        <v>81</v>
      </c>
      <c r="AY128" s="218" t="s">
        <v>285</v>
      </c>
    </row>
    <row r="129" spans="2:51" s="11" customFormat="1" ht="13.5">
      <c r="B129" s="207"/>
      <c r="C129" s="208"/>
      <c r="D129" s="209" t="s">
        <v>293</v>
      </c>
      <c r="E129" s="210" t="s">
        <v>35</v>
      </c>
      <c r="F129" s="211" t="s">
        <v>329</v>
      </c>
      <c r="G129" s="208"/>
      <c r="H129" s="212">
        <v>37.699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293</v>
      </c>
      <c r="AU129" s="218" t="s">
        <v>89</v>
      </c>
      <c r="AV129" s="11" t="s">
        <v>89</v>
      </c>
      <c r="AW129" s="11" t="s">
        <v>44</v>
      </c>
      <c r="AX129" s="11" t="s">
        <v>81</v>
      </c>
      <c r="AY129" s="218" t="s">
        <v>285</v>
      </c>
    </row>
    <row r="130" spans="2:51" s="11" customFormat="1" ht="13.5">
      <c r="B130" s="207"/>
      <c r="C130" s="208"/>
      <c r="D130" s="209" t="s">
        <v>293</v>
      </c>
      <c r="E130" s="210" t="s">
        <v>35</v>
      </c>
      <c r="F130" s="211" t="s">
        <v>330</v>
      </c>
      <c r="G130" s="208"/>
      <c r="H130" s="212">
        <v>1.551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293</v>
      </c>
      <c r="AU130" s="218" t="s">
        <v>89</v>
      </c>
      <c r="AV130" s="11" t="s">
        <v>89</v>
      </c>
      <c r="AW130" s="11" t="s">
        <v>44</v>
      </c>
      <c r="AX130" s="11" t="s">
        <v>81</v>
      </c>
      <c r="AY130" s="218" t="s">
        <v>285</v>
      </c>
    </row>
    <row r="131" spans="2:51" s="12" customFormat="1" ht="13.5">
      <c r="B131" s="219"/>
      <c r="C131" s="220"/>
      <c r="D131" s="221" t="s">
        <v>293</v>
      </c>
      <c r="E131" s="222" t="s">
        <v>35</v>
      </c>
      <c r="F131" s="223" t="s">
        <v>295</v>
      </c>
      <c r="G131" s="220"/>
      <c r="H131" s="224">
        <v>140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293</v>
      </c>
      <c r="AU131" s="230" t="s">
        <v>89</v>
      </c>
      <c r="AV131" s="12" t="s">
        <v>92</v>
      </c>
      <c r="AW131" s="12" t="s">
        <v>44</v>
      </c>
      <c r="AX131" s="12" t="s">
        <v>10</v>
      </c>
      <c r="AY131" s="230" t="s">
        <v>285</v>
      </c>
    </row>
    <row r="132" spans="2:65" s="1" customFormat="1" ht="22.5" customHeight="1">
      <c r="B132" s="41"/>
      <c r="C132" s="195" t="s">
        <v>29</v>
      </c>
      <c r="D132" s="195" t="s">
        <v>287</v>
      </c>
      <c r="E132" s="196" t="s">
        <v>331</v>
      </c>
      <c r="F132" s="197" t="s">
        <v>332</v>
      </c>
      <c r="G132" s="198" t="s">
        <v>326</v>
      </c>
      <c r="H132" s="199">
        <v>140</v>
      </c>
      <c r="I132" s="200"/>
      <c r="J132" s="201">
        <f>ROUND(I132*H132,0)</f>
        <v>0</v>
      </c>
      <c r="K132" s="197" t="s">
        <v>291</v>
      </c>
      <c r="L132" s="61"/>
      <c r="M132" s="202" t="s">
        <v>35</v>
      </c>
      <c r="N132" s="203" t="s">
        <v>52</v>
      </c>
      <c r="O132" s="42"/>
      <c r="P132" s="204">
        <f>O132*H132</f>
        <v>0</v>
      </c>
      <c r="Q132" s="204">
        <v>4.95E-05</v>
      </c>
      <c r="R132" s="204">
        <f>Q132*H132</f>
        <v>0.0069299999999999995</v>
      </c>
      <c r="S132" s="204">
        <v>0</v>
      </c>
      <c r="T132" s="205">
        <f>S132*H132</f>
        <v>0</v>
      </c>
      <c r="AR132" s="23" t="s">
        <v>95</v>
      </c>
      <c r="AT132" s="23" t="s">
        <v>287</v>
      </c>
      <c r="AU132" s="23" t="s">
        <v>89</v>
      </c>
      <c r="AY132" s="23" t="s">
        <v>285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3" t="s">
        <v>10</v>
      </c>
      <c r="BK132" s="206">
        <f>ROUND(I132*H132,0)</f>
        <v>0</v>
      </c>
      <c r="BL132" s="23" t="s">
        <v>95</v>
      </c>
      <c r="BM132" s="23" t="s">
        <v>333</v>
      </c>
    </row>
    <row r="133" spans="2:51" s="11" customFormat="1" ht="13.5">
      <c r="B133" s="207"/>
      <c r="C133" s="208"/>
      <c r="D133" s="209" t="s">
        <v>293</v>
      </c>
      <c r="E133" s="210" t="s">
        <v>35</v>
      </c>
      <c r="F133" s="211" t="s">
        <v>328</v>
      </c>
      <c r="G133" s="208"/>
      <c r="H133" s="212">
        <v>100.75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293</v>
      </c>
      <c r="AU133" s="218" t="s">
        <v>89</v>
      </c>
      <c r="AV133" s="11" t="s">
        <v>89</v>
      </c>
      <c r="AW133" s="11" t="s">
        <v>44</v>
      </c>
      <c r="AX133" s="11" t="s">
        <v>81</v>
      </c>
      <c r="AY133" s="218" t="s">
        <v>285</v>
      </c>
    </row>
    <row r="134" spans="2:51" s="11" customFormat="1" ht="13.5">
      <c r="B134" s="207"/>
      <c r="C134" s="208"/>
      <c r="D134" s="209" t="s">
        <v>293</v>
      </c>
      <c r="E134" s="210" t="s">
        <v>35</v>
      </c>
      <c r="F134" s="211" t="s">
        <v>329</v>
      </c>
      <c r="G134" s="208"/>
      <c r="H134" s="212">
        <v>37.699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293</v>
      </c>
      <c r="AU134" s="218" t="s">
        <v>89</v>
      </c>
      <c r="AV134" s="11" t="s">
        <v>89</v>
      </c>
      <c r="AW134" s="11" t="s">
        <v>44</v>
      </c>
      <c r="AX134" s="11" t="s">
        <v>81</v>
      </c>
      <c r="AY134" s="218" t="s">
        <v>285</v>
      </c>
    </row>
    <row r="135" spans="2:51" s="11" customFormat="1" ht="13.5">
      <c r="B135" s="207"/>
      <c r="C135" s="208"/>
      <c r="D135" s="209" t="s">
        <v>293</v>
      </c>
      <c r="E135" s="210" t="s">
        <v>35</v>
      </c>
      <c r="F135" s="211" t="s">
        <v>330</v>
      </c>
      <c r="G135" s="208"/>
      <c r="H135" s="212">
        <v>1.551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293</v>
      </c>
      <c r="AU135" s="218" t="s">
        <v>89</v>
      </c>
      <c r="AV135" s="11" t="s">
        <v>89</v>
      </c>
      <c r="AW135" s="11" t="s">
        <v>44</v>
      </c>
      <c r="AX135" s="11" t="s">
        <v>81</v>
      </c>
      <c r="AY135" s="218" t="s">
        <v>285</v>
      </c>
    </row>
    <row r="136" spans="2:51" s="12" customFormat="1" ht="13.5">
      <c r="B136" s="219"/>
      <c r="C136" s="220"/>
      <c r="D136" s="221" t="s">
        <v>293</v>
      </c>
      <c r="E136" s="222" t="s">
        <v>35</v>
      </c>
      <c r="F136" s="223" t="s">
        <v>295</v>
      </c>
      <c r="G136" s="220"/>
      <c r="H136" s="224">
        <v>140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293</v>
      </c>
      <c r="AU136" s="230" t="s">
        <v>89</v>
      </c>
      <c r="AV136" s="12" t="s">
        <v>92</v>
      </c>
      <c r="AW136" s="12" t="s">
        <v>44</v>
      </c>
      <c r="AX136" s="12" t="s">
        <v>10</v>
      </c>
      <c r="AY136" s="230" t="s">
        <v>285</v>
      </c>
    </row>
    <row r="137" spans="2:65" s="1" customFormat="1" ht="22.5" customHeight="1">
      <c r="B137" s="41"/>
      <c r="C137" s="195" t="s">
        <v>334</v>
      </c>
      <c r="D137" s="195" t="s">
        <v>287</v>
      </c>
      <c r="E137" s="196" t="s">
        <v>335</v>
      </c>
      <c r="F137" s="197" t="s">
        <v>336</v>
      </c>
      <c r="G137" s="198" t="s">
        <v>290</v>
      </c>
      <c r="H137" s="199">
        <v>44.489</v>
      </c>
      <c r="I137" s="200"/>
      <c r="J137" s="201">
        <f>ROUND(I137*H137,0)</f>
        <v>0</v>
      </c>
      <c r="K137" s="197" t="s">
        <v>291</v>
      </c>
      <c r="L137" s="61"/>
      <c r="M137" s="202" t="s">
        <v>35</v>
      </c>
      <c r="N137" s="203" t="s">
        <v>52</v>
      </c>
      <c r="O137" s="42"/>
      <c r="P137" s="204">
        <f>O137*H137</f>
        <v>0</v>
      </c>
      <c r="Q137" s="204">
        <v>2.16</v>
      </c>
      <c r="R137" s="204">
        <f>Q137*H137</f>
        <v>96.09624</v>
      </c>
      <c r="S137" s="204">
        <v>0</v>
      </c>
      <c r="T137" s="205">
        <f>S137*H137</f>
        <v>0</v>
      </c>
      <c r="AR137" s="23" t="s">
        <v>95</v>
      </c>
      <c r="AT137" s="23" t="s">
        <v>287</v>
      </c>
      <c r="AU137" s="23" t="s">
        <v>89</v>
      </c>
      <c r="AY137" s="23" t="s">
        <v>285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3" t="s">
        <v>10</v>
      </c>
      <c r="BK137" s="206">
        <f>ROUND(I137*H137,0)</f>
        <v>0</v>
      </c>
      <c r="BL137" s="23" t="s">
        <v>95</v>
      </c>
      <c r="BM137" s="23" t="s">
        <v>337</v>
      </c>
    </row>
    <row r="138" spans="2:51" s="11" customFormat="1" ht="13.5">
      <c r="B138" s="207"/>
      <c r="C138" s="208"/>
      <c r="D138" s="209" t="s">
        <v>293</v>
      </c>
      <c r="E138" s="210" t="s">
        <v>35</v>
      </c>
      <c r="F138" s="211" t="s">
        <v>338</v>
      </c>
      <c r="G138" s="208"/>
      <c r="H138" s="212">
        <v>44.489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293</v>
      </c>
      <c r="AU138" s="218" t="s">
        <v>89</v>
      </c>
      <c r="AV138" s="11" t="s">
        <v>89</v>
      </c>
      <c r="AW138" s="11" t="s">
        <v>44</v>
      </c>
      <c r="AX138" s="11" t="s">
        <v>81</v>
      </c>
      <c r="AY138" s="218" t="s">
        <v>285</v>
      </c>
    </row>
    <row r="139" spans="2:51" s="12" customFormat="1" ht="13.5">
      <c r="B139" s="219"/>
      <c r="C139" s="220"/>
      <c r="D139" s="221" t="s">
        <v>293</v>
      </c>
      <c r="E139" s="222" t="s">
        <v>35</v>
      </c>
      <c r="F139" s="223" t="s">
        <v>295</v>
      </c>
      <c r="G139" s="220"/>
      <c r="H139" s="224">
        <v>44.489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293</v>
      </c>
      <c r="AU139" s="230" t="s">
        <v>89</v>
      </c>
      <c r="AV139" s="12" t="s">
        <v>92</v>
      </c>
      <c r="AW139" s="12" t="s">
        <v>44</v>
      </c>
      <c r="AX139" s="12" t="s">
        <v>10</v>
      </c>
      <c r="AY139" s="230" t="s">
        <v>285</v>
      </c>
    </row>
    <row r="140" spans="2:65" s="1" customFormat="1" ht="22.5" customHeight="1">
      <c r="B140" s="41"/>
      <c r="C140" s="195" t="s">
        <v>339</v>
      </c>
      <c r="D140" s="195" t="s">
        <v>287</v>
      </c>
      <c r="E140" s="196" t="s">
        <v>340</v>
      </c>
      <c r="F140" s="197" t="s">
        <v>341</v>
      </c>
      <c r="G140" s="198" t="s">
        <v>290</v>
      </c>
      <c r="H140" s="199">
        <v>49.115</v>
      </c>
      <c r="I140" s="200"/>
      <c r="J140" s="201">
        <f>ROUND(I140*H140,0)</f>
        <v>0</v>
      </c>
      <c r="K140" s="197" t="s">
        <v>291</v>
      </c>
      <c r="L140" s="61"/>
      <c r="M140" s="202" t="s">
        <v>35</v>
      </c>
      <c r="N140" s="203" t="s">
        <v>52</v>
      </c>
      <c r="O140" s="42"/>
      <c r="P140" s="204">
        <f>O140*H140</f>
        <v>0</v>
      </c>
      <c r="Q140" s="204">
        <v>2.453292204</v>
      </c>
      <c r="R140" s="204">
        <f>Q140*H140</f>
        <v>120.49344659946</v>
      </c>
      <c r="S140" s="204">
        <v>0</v>
      </c>
      <c r="T140" s="205">
        <f>S140*H140</f>
        <v>0</v>
      </c>
      <c r="AR140" s="23" t="s">
        <v>95</v>
      </c>
      <c r="AT140" s="23" t="s">
        <v>287</v>
      </c>
      <c r="AU140" s="23" t="s">
        <v>89</v>
      </c>
      <c r="AY140" s="23" t="s">
        <v>285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3" t="s">
        <v>10</v>
      </c>
      <c r="BK140" s="206">
        <f>ROUND(I140*H140,0)</f>
        <v>0</v>
      </c>
      <c r="BL140" s="23" t="s">
        <v>95</v>
      </c>
      <c r="BM140" s="23" t="s">
        <v>342</v>
      </c>
    </row>
    <row r="141" spans="2:51" s="11" customFormat="1" ht="13.5">
      <c r="B141" s="207"/>
      <c r="C141" s="208"/>
      <c r="D141" s="209" t="s">
        <v>293</v>
      </c>
      <c r="E141" s="210" t="s">
        <v>35</v>
      </c>
      <c r="F141" s="211" t="s">
        <v>343</v>
      </c>
      <c r="G141" s="208"/>
      <c r="H141" s="212">
        <v>49.115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293</v>
      </c>
      <c r="AU141" s="218" t="s">
        <v>89</v>
      </c>
      <c r="AV141" s="11" t="s">
        <v>89</v>
      </c>
      <c r="AW141" s="11" t="s">
        <v>44</v>
      </c>
      <c r="AX141" s="11" t="s">
        <v>81</v>
      </c>
      <c r="AY141" s="218" t="s">
        <v>285</v>
      </c>
    </row>
    <row r="142" spans="2:51" s="12" customFormat="1" ht="13.5">
      <c r="B142" s="219"/>
      <c r="C142" s="220"/>
      <c r="D142" s="221" t="s">
        <v>293</v>
      </c>
      <c r="E142" s="222" t="s">
        <v>35</v>
      </c>
      <c r="F142" s="223" t="s">
        <v>295</v>
      </c>
      <c r="G142" s="220"/>
      <c r="H142" s="224">
        <v>49.115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293</v>
      </c>
      <c r="AU142" s="230" t="s">
        <v>89</v>
      </c>
      <c r="AV142" s="12" t="s">
        <v>92</v>
      </c>
      <c r="AW142" s="12" t="s">
        <v>44</v>
      </c>
      <c r="AX142" s="12" t="s">
        <v>10</v>
      </c>
      <c r="AY142" s="230" t="s">
        <v>285</v>
      </c>
    </row>
    <row r="143" spans="2:65" s="1" customFormat="1" ht="22.5" customHeight="1">
      <c r="B143" s="41"/>
      <c r="C143" s="195" t="s">
        <v>344</v>
      </c>
      <c r="D143" s="195" t="s">
        <v>287</v>
      </c>
      <c r="E143" s="196" t="s">
        <v>345</v>
      </c>
      <c r="F143" s="197" t="s">
        <v>346</v>
      </c>
      <c r="G143" s="198" t="s">
        <v>347</v>
      </c>
      <c r="H143" s="199">
        <v>11.805</v>
      </c>
      <c r="I143" s="200"/>
      <c r="J143" s="201">
        <f>ROUND(I143*H143,0)</f>
        <v>0</v>
      </c>
      <c r="K143" s="197" t="s">
        <v>291</v>
      </c>
      <c r="L143" s="61"/>
      <c r="M143" s="202" t="s">
        <v>35</v>
      </c>
      <c r="N143" s="203" t="s">
        <v>52</v>
      </c>
      <c r="O143" s="42"/>
      <c r="P143" s="204">
        <f>O143*H143</f>
        <v>0</v>
      </c>
      <c r="Q143" s="204">
        <v>0.0010259</v>
      </c>
      <c r="R143" s="204">
        <f>Q143*H143</f>
        <v>0.012110749499999999</v>
      </c>
      <c r="S143" s="204">
        <v>0</v>
      </c>
      <c r="T143" s="205">
        <f>S143*H143</f>
        <v>0</v>
      </c>
      <c r="AR143" s="23" t="s">
        <v>95</v>
      </c>
      <c r="AT143" s="23" t="s">
        <v>287</v>
      </c>
      <c r="AU143" s="23" t="s">
        <v>89</v>
      </c>
      <c r="AY143" s="23" t="s">
        <v>285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3" t="s">
        <v>10</v>
      </c>
      <c r="BK143" s="206">
        <f>ROUND(I143*H143,0)</f>
        <v>0</v>
      </c>
      <c r="BL143" s="23" t="s">
        <v>95</v>
      </c>
      <c r="BM143" s="23" t="s">
        <v>348</v>
      </c>
    </row>
    <row r="144" spans="2:51" s="11" customFormat="1" ht="13.5">
      <c r="B144" s="207"/>
      <c r="C144" s="208"/>
      <c r="D144" s="209" t="s">
        <v>293</v>
      </c>
      <c r="E144" s="210" t="s">
        <v>35</v>
      </c>
      <c r="F144" s="211" t="s">
        <v>349</v>
      </c>
      <c r="G144" s="208"/>
      <c r="H144" s="212">
        <v>11.805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293</v>
      </c>
      <c r="AU144" s="218" t="s">
        <v>89</v>
      </c>
      <c r="AV144" s="11" t="s">
        <v>89</v>
      </c>
      <c r="AW144" s="11" t="s">
        <v>44</v>
      </c>
      <c r="AX144" s="11" t="s">
        <v>81</v>
      </c>
      <c r="AY144" s="218" t="s">
        <v>285</v>
      </c>
    </row>
    <row r="145" spans="2:51" s="12" customFormat="1" ht="13.5">
      <c r="B145" s="219"/>
      <c r="C145" s="220"/>
      <c r="D145" s="221" t="s">
        <v>293</v>
      </c>
      <c r="E145" s="222" t="s">
        <v>35</v>
      </c>
      <c r="F145" s="223" t="s">
        <v>295</v>
      </c>
      <c r="G145" s="220"/>
      <c r="H145" s="224">
        <v>11.805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293</v>
      </c>
      <c r="AU145" s="230" t="s">
        <v>89</v>
      </c>
      <c r="AV145" s="12" t="s">
        <v>92</v>
      </c>
      <c r="AW145" s="12" t="s">
        <v>44</v>
      </c>
      <c r="AX145" s="12" t="s">
        <v>10</v>
      </c>
      <c r="AY145" s="230" t="s">
        <v>285</v>
      </c>
    </row>
    <row r="146" spans="2:65" s="1" customFormat="1" ht="22.5" customHeight="1">
      <c r="B146" s="41"/>
      <c r="C146" s="195" t="s">
        <v>350</v>
      </c>
      <c r="D146" s="195" t="s">
        <v>287</v>
      </c>
      <c r="E146" s="196" t="s">
        <v>351</v>
      </c>
      <c r="F146" s="197" t="s">
        <v>352</v>
      </c>
      <c r="G146" s="198" t="s">
        <v>347</v>
      </c>
      <c r="H146" s="199">
        <v>11.805</v>
      </c>
      <c r="I146" s="200"/>
      <c r="J146" s="201">
        <f>ROUND(I146*H146,0)</f>
        <v>0</v>
      </c>
      <c r="K146" s="197" t="s">
        <v>291</v>
      </c>
      <c r="L146" s="61"/>
      <c r="M146" s="202" t="s">
        <v>35</v>
      </c>
      <c r="N146" s="203" t="s">
        <v>52</v>
      </c>
      <c r="O146" s="42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23" t="s">
        <v>95</v>
      </c>
      <c r="AT146" s="23" t="s">
        <v>287</v>
      </c>
      <c r="AU146" s="23" t="s">
        <v>89</v>
      </c>
      <c r="AY146" s="23" t="s">
        <v>285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23" t="s">
        <v>10</v>
      </c>
      <c r="BK146" s="206">
        <f>ROUND(I146*H146,0)</f>
        <v>0</v>
      </c>
      <c r="BL146" s="23" t="s">
        <v>95</v>
      </c>
      <c r="BM146" s="23" t="s">
        <v>353</v>
      </c>
    </row>
    <row r="147" spans="2:65" s="1" customFormat="1" ht="22.5" customHeight="1">
      <c r="B147" s="41"/>
      <c r="C147" s="195" t="s">
        <v>11</v>
      </c>
      <c r="D147" s="195" t="s">
        <v>287</v>
      </c>
      <c r="E147" s="196" t="s">
        <v>354</v>
      </c>
      <c r="F147" s="197" t="s">
        <v>355</v>
      </c>
      <c r="G147" s="198" t="s">
        <v>320</v>
      </c>
      <c r="H147" s="199">
        <v>2.579</v>
      </c>
      <c r="I147" s="200"/>
      <c r="J147" s="201">
        <f>ROUND(I147*H147,0)</f>
        <v>0</v>
      </c>
      <c r="K147" s="197" t="s">
        <v>291</v>
      </c>
      <c r="L147" s="61"/>
      <c r="M147" s="202" t="s">
        <v>35</v>
      </c>
      <c r="N147" s="203" t="s">
        <v>52</v>
      </c>
      <c r="O147" s="42"/>
      <c r="P147" s="204">
        <f>O147*H147</f>
        <v>0</v>
      </c>
      <c r="Q147" s="204">
        <v>1.0530555952</v>
      </c>
      <c r="R147" s="204">
        <f>Q147*H147</f>
        <v>2.7158303800208</v>
      </c>
      <c r="S147" s="204">
        <v>0</v>
      </c>
      <c r="T147" s="205">
        <f>S147*H147</f>
        <v>0</v>
      </c>
      <c r="AR147" s="23" t="s">
        <v>95</v>
      </c>
      <c r="AT147" s="23" t="s">
        <v>287</v>
      </c>
      <c r="AU147" s="23" t="s">
        <v>89</v>
      </c>
      <c r="AY147" s="23" t="s">
        <v>285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3" t="s">
        <v>10</v>
      </c>
      <c r="BK147" s="206">
        <f>ROUND(I147*H147,0)</f>
        <v>0</v>
      </c>
      <c r="BL147" s="23" t="s">
        <v>95</v>
      </c>
      <c r="BM147" s="23" t="s">
        <v>356</v>
      </c>
    </row>
    <row r="148" spans="2:51" s="11" customFormat="1" ht="13.5">
      <c r="B148" s="207"/>
      <c r="C148" s="208"/>
      <c r="D148" s="209" t="s">
        <v>293</v>
      </c>
      <c r="E148" s="210" t="s">
        <v>35</v>
      </c>
      <c r="F148" s="211" t="s">
        <v>357</v>
      </c>
      <c r="G148" s="208"/>
      <c r="H148" s="212">
        <v>2.579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293</v>
      </c>
      <c r="AU148" s="218" t="s">
        <v>89</v>
      </c>
      <c r="AV148" s="11" t="s">
        <v>89</v>
      </c>
      <c r="AW148" s="11" t="s">
        <v>44</v>
      </c>
      <c r="AX148" s="11" t="s">
        <v>81</v>
      </c>
      <c r="AY148" s="218" t="s">
        <v>285</v>
      </c>
    </row>
    <row r="149" spans="2:51" s="12" customFormat="1" ht="13.5">
      <c r="B149" s="219"/>
      <c r="C149" s="220"/>
      <c r="D149" s="221" t="s">
        <v>293</v>
      </c>
      <c r="E149" s="222" t="s">
        <v>35</v>
      </c>
      <c r="F149" s="223" t="s">
        <v>358</v>
      </c>
      <c r="G149" s="220"/>
      <c r="H149" s="224">
        <v>2.579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293</v>
      </c>
      <c r="AU149" s="230" t="s">
        <v>89</v>
      </c>
      <c r="AV149" s="12" t="s">
        <v>92</v>
      </c>
      <c r="AW149" s="12" t="s">
        <v>44</v>
      </c>
      <c r="AX149" s="12" t="s">
        <v>10</v>
      </c>
      <c r="AY149" s="230" t="s">
        <v>285</v>
      </c>
    </row>
    <row r="150" spans="2:65" s="1" customFormat="1" ht="22.5" customHeight="1">
      <c r="B150" s="41"/>
      <c r="C150" s="195" t="s">
        <v>359</v>
      </c>
      <c r="D150" s="195" t="s">
        <v>287</v>
      </c>
      <c r="E150" s="196" t="s">
        <v>360</v>
      </c>
      <c r="F150" s="197" t="s">
        <v>361</v>
      </c>
      <c r="G150" s="198" t="s">
        <v>290</v>
      </c>
      <c r="H150" s="199">
        <v>87.288</v>
      </c>
      <c r="I150" s="200"/>
      <c r="J150" s="201">
        <f>ROUND(I150*H150,0)</f>
        <v>0</v>
      </c>
      <c r="K150" s="197" t="s">
        <v>291</v>
      </c>
      <c r="L150" s="61"/>
      <c r="M150" s="202" t="s">
        <v>35</v>
      </c>
      <c r="N150" s="203" t="s">
        <v>52</v>
      </c>
      <c r="O150" s="42"/>
      <c r="P150" s="204">
        <f>O150*H150</f>
        <v>0</v>
      </c>
      <c r="Q150" s="204">
        <v>2.256342204</v>
      </c>
      <c r="R150" s="204">
        <f>Q150*H150</f>
        <v>196.951598302752</v>
      </c>
      <c r="S150" s="204">
        <v>0</v>
      </c>
      <c r="T150" s="205">
        <f>S150*H150</f>
        <v>0</v>
      </c>
      <c r="AR150" s="23" t="s">
        <v>95</v>
      </c>
      <c r="AT150" s="23" t="s">
        <v>287</v>
      </c>
      <c r="AU150" s="23" t="s">
        <v>89</v>
      </c>
      <c r="AY150" s="23" t="s">
        <v>285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23" t="s">
        <v>10</v>
      </c>
      <c r="BK150" s="206">
        <f>ROUND(I150*H150,0)</f>
        <v>0</v>
      </c>
      <c r="BL150" s="23" t="s">
        <v>95</v>
      </c>
      <c r="BM150" s="23" t="s">
        <v>362</v>
      </c>
    </row>
    <row r="151" spans="2:51" s="11" customFormat="1" ht="13.5">
      <c r="B151" s="207"/>
      <c r="C151" s="208"/>
      <c r="D151" s="209" t="s">
        <v>293</v>
      </c>
      <c r="E151" s="210" t="s">
        <v>35</v>
      </c>
      <c r="F151" s="211" t="s">
        <v>363</v>
      </c>
      <c r="G151" s="208"/>
      <c r="H151" s="212">
        <v>50.608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293</v>
      </c>
      <c r="AU151" s="218" t="s">
        <v>89</v>
      </c>
      <c r="AV151" s="11" t="s">
        <v>89</v>
      </c>
      <c r="AW151" s="11" t="s">
        <v>44</v>
      </c>
      <c r="AX151" s="11" t="s">
        <v>81</v>
      </c>
      <c r="AY151" s="218" t="s">
        <v>285</v>
      </c>
    </row>
    <row r="152" spans="2:51" s="11" customFormat="1" ht="13.5">
      <c r="B152" s="207"/>
      <c r="C152" s="208"/>
      <c r="D152" s="209" t="s">
        <v>293</v>
      </c>
      <c r="E152" s="210" t="s">
        <v>35</v>
      </c>
      <c r="F152" s="211" t="s">
        <v>364</v>
      </c>
      <c r="G152" s="208"/>
      <c r="H152" s="212">
        <v>36.68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293</v>
      </c>
      <c r="AU152" s="218" t="s">
        <v>89</v>
      </c>
      <c r="AV152" s="11" t="s">
        <v>89</v>
      </c>
      <c r="AW152" s="11" t="s">
        <v>44</v>
      </c>
      <c r="AX152" s="11" t="s">
        <v>81</v>
      </c>
      <c r="AY152" s="218" t="s">
        <v>285</v>
      </c>
    </row>
    <row r="153" spans="2:51" s="12" customFormat="1" ht="13.5">
      <c r="B153" s="219"/>
      <c r="C153" s="220"/>
      <c r="D153" s="221" t="s">
        <v>293</v>
      </c>
      <c r="E153" s="222" t="s">
        <v>35</v>
      </c>
      <c r="F153" s="223" t="s">
        <v>295</v>
      </c>
      <c r="G153" s="220"/>
      <c r="H153" s="224">
        <v>87.288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293</v>
      </c>
      <c r="AU153" s="230" t="s">
        <v>89</v>
      </c>
      <c r="AV153" s="12" t="s">
        <v>92</v>
      </c>
      <c r="AW153" s="12" t="s">
        <v>44</v>
      </c>
      <c r="AX153" s="12" t="s">
        <v>10</v>
      </c>
      <c r="AY153" s="230" t="s">
        <v>285</v>
      </c>
    </row>
    <row r="154" spans="2:65" s="1" customFormat="1" ht="31.5" customHeight="1">
      <c r="B154" s="41"/>
      <c r="C154" s="195" t="s">
        <v>365</v>
      </c>
      <c r="D154" s="195" t="s">
        <v>287</v>
      </c>
      <c r="E154" s="196" t="s">
        <v>366</v>
      </c>
      <c r="F154" s="197" t="s">
        <v>367</v>
      </c>
      <c r="G154" s="198" t="s">
        <v>347</v>
      </c>
      <c r="H154" s="199">
        <v>69.3</v>
      </c>
      <c r="I154" s="200"/>
      <c r="J154" s="201">
        <f>ROUND(I154*H154,0)</f>
        <v>0</v>
      </c>
      <c r="K154" s="197" t="s">
        <v>291</v>
      </c>
      <c r="L154" s="61"/>
      <c r="M154" s="202" t="s">
        <v>35</v>
      </c>
      <c r="N154" s="203" t="s">
        <v>52</v>
      </c>
      <c r="O154" s="42"/>
      <c r="P154" s="204">
        <f>O154*H154</f>
        <v>0</v>
      </c>
      <c r="Q154" s="204">
        <v>0.9080203</v>
      </c>
      <c r="R154" s="204">
        <f>Q154*H154</f>
        <v>62.925806789999996</v>
      </c>
      <c r="S154" s="204">
        <v>0</v>
      </c>
      <c r="T154" s="205">
        <f>S154*H154</f>
        <v>0</v>
      </c>
      <c r="AR154" s="23" t="s">
        <v>95</v>
      </c>
      <c r="AT154" s="23" t="s">
        <v>287</v>
      </c>
      <c r="AU154" s="23" t="s">
        <v>89</v>
      </c>
      <c r="AY154" s="23" t="s">
        <v>285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3" t="s">
        <v>10</v>
      </c>
      <c r="BK154" s="206">
        <f>ROUND(I154*H154,0)</f>
        <v>0</v>
      </c>
      <c r="BL154" s="23" t="s">
        <v>95</v>
      </c>
      <c r="BM154" s="23" t="s">
        <v>368</v>
      </c>
    </row>
    <row r="155" spans="2:51" s="11" customFormat="1" ht="13.5">
      <c r="B155" s="207"/>
      <c r="C155" s="208"/>
      <c r="D155" s="209" t="s">
        <v>293</v>
      </c>
      <c r="E155" s="210" t="s">
        <v>35</v>
      </c>
      <c r="F155" s="211" t="s">
        <v>369</v>
      </c>
      <c r="G155" s="208"/>
      <c r="H155" s="212">
        <v>69.3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293</v>
      </c>
      <c r="AU155" s="218" t="s">
        <v>89</v>
      </c>
      <c r="AV155" s="11" t="s">
        <v>89</v>
      </c>
      <c r="AW155" s="11" t="s">
        <v>44</v>
      </c>
      <c r="AX155" s="11" t="s">
        <v>81</v>
      </c>
      <c r="AY155" s="218" t="s">
        <v>285</v>
      </c>
    </row>
    <row r="156" spans="2:51" s="12" customFormat="1" ht="13.5">
      <c r="B156" s="219"/>
      <c r="C156" s="220"/>
      <c r="D156" s="221" t="s">
        <v>293</v>
      </c>
      <c r="E156" s="222" t="s">
        <v>35</v>
      </c>
      <c r="F156" s="223" t="s">
        <v>295</v>
      </c>
      <c r="G156" s="220"/>
      <c r="H156" s="224">
        <v>69.3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293</v>
      </c>
      <c r="AU156" s="230" t="s">
        <v>89</v>
      </c>
      <c r="AV156" s="12" t="s">
        <v>92</v>
      </c>
      <c r="AW156" s="12" t="s">
        <v>44</v>
      </c>
      <c r="AX156" s="12" t="s">
        <v>10</v>
      </c>
      <c r="AY156" s="230" t="s">
        <v>285</v>
      </c>
    </row>
    <row r="157" spans="2:65" s="1" customFormat="1" ht="22.5" customHeight="1">
      <c r="B157" s="41"/>
      <c r="C157" s="195" t="s">
        <v>370</v>
      </c>
      <c r="D157" s="195" t="s">
        <v>287</v>
      </c>
      <c r="E157" s="196" t="s">
        <v>371</v>
      </c>
      <c r="F157" s="197" t="s">
        <v>372</v>
      </c>
      <c r="G157" s="198" t="s">
        <v>320</v>
      </c>
      <c r="H157" s="199">
        <v>1.134</v>
      </c>
      <c r="I157" s="200"/>
      <c r="J157" s="201">
        <f>ROUND(I157*H157,0)</f>
        <v>0</v>
      </c>
      <c r="K157" s="197" t="s">
        <v>291</v>
      </c>
      <c r="L157" s="61"/>
      <c r="M157" s="202" t="s">
        <v>35</v>
      </c>
      <c r="N157" s="203" t="s">
        <v>52</v>
      </c>
      <c r="O157" s="42"/>
      <c r="P157" s="204">
        <f>O157*H157</f>
        <v>0</v>
      </c>
      <c r="Q157" s="204">
        <v>1.0587076</v>
      </c>
      <c r="R157" s="204">
        <f>Q157*H157</f>
        <v>1.2005744183999998</v>
      </c>
      <c r="S157" s="204">
        <v>0</v>
      </c>
      <c r="T157" s="205">
        <f>S157*H157</f>
        <v>0</v>
      </c>
      <c r="AR157" s="23" t="s">
        <v>95</v>
      </c>
      <c r="AT157" s="23" t="s">
        <v>287</v>
      </c>
      <c r="AU157" s="23" t="s">
        <v>89</v>
      </c>
      <c r="AY157" s="23" t="s">
        <v>285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23" t="s">
        <v>10</v>
      </c>
      <c r="BK157" s="206">
        <f>ROUND(I157*H157,0)</f>
        <v>0</v>
      </c>
      <c r="BL157" s="23" t="s">
        <v>95</v>
      </c>
      <c r="BM157" s="23" t="s">
        <v>373</v>
      </c>
    </row>
    <row r="158" spans="2:51" s="11" customFormat="1" ht="13.5">
      <c r="B158" s="207"/>
      <c r="C158" s="208"/>
      <c r="D158" s="209" t="s">
        <v>293</v>
      </c>
      <c r="E158" s="210" t="s">
        <v>35</v>
      </c>
      <c r="F158" s="211" t="s">
        <v>374</v>
      </c>
      <c r="G158" s="208"/>
      <c r="H158" s="212">
        <v>0.412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293</v>
      </c>
      <c r="AU158" s="218" t="s">
        <v>89</v>
      </c>
      <c r="AV158" s="11" t="s">
        <v>89</v>
      </c>
      <c r="AW158" s="11" t="s">
        <v>44</v>
      </c>
      <c r="AX158" s="11" t="s">
        <v>81</v>
      </c>
      <c r="AY158" s="218" t="s">
        <v>285</v>
      </c>
    </row>
    <row r="159" spans="2:51" s="11" customFormat="1" ht="13.5">
      <c r="B159" s="207"/>
      <c r="C159" s="208"/>
      <c r="D159" s="209" t="s">
        <v>293</v>
      </c>
      <c r="E159" s="210" t="s">
        <v>35</v>
      </c>
      <c r="F159" s="211" t="s">
        <v>375</v>
      </c>
      <c r="G159" s="208"/>
      <c r="H159" s="212">
        <v>0.722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293</v>
      </c>
      <c r="AU159" s="218" t="s">
        <v>89</v>
      </c>
      <c r="AV159" s="11" t="s">
        <v>89</v>
      </c>
      <c r="AW159" s="11" t="s">
        <v>44</v>
      </c>
      <c r="AX159" s="11" t="s">
        <v>81</v>
      </c>
      <c r="AY159" s="218" t="s">
        <v>285</v>
      </c>
    </row>
    <row r="160" spans="2:51" s="12" customFormat="1" ht="13.5">
      <c r="B160" s="219"/>
      <c r="C160" s="220"/>
      <c r="D160" s="209" t="s">
        <v>293</v>
      </c>
      <c r="E160" s="234" t="s">
        <v>35</v>
      </c>
      <c r="F160" s="235" t="s">
        <v>295</v>
      </c>
      <c r="G160" s="220"/>
      <c r="H160" s="236">
        <v>1.134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293</v>
      </c>
      <c r="AU160" s="230" t="s">
        <v>89</v>
      </c>
      <c r="AV160" s="12" t="s">
        <v>92</v>
      </c>
      <c r="AW160" s="12" t="s">
        <v>44</v>
      </c>
      <c r="AX160" s="12" t="s">
        <v>10</v>
      </c>
      <c r="AY160" s="230" t="s">
        <v>285</v>
      </c>
    </row>
    <row r="161" spans="2:63" s="10" customFormat="1" ht="29.85" customHeight="1">
      <c r="B161" s="178"/>
      <c r="C161" s="179"/>
      <c r="D161" s="192" t="s">
        <v>80</v>
      </c>
      <c r="E161" s="193" t="s">
        <v>92</v>
      </c>
      <c r="F161" s="193" t="s">
        <v>376</v>
      </c>
      <c r="G161" s="179"/>
      <c r="H161" s="179"/>
      <c r="I161" s="182"/>
      <c r="J161" s="194">
        <f>BK161</f>
        <v>0</v>
      </c>
      <c r="K161" s="179"/>
      <c r="L161" s="184"/>
      <c r="M161" s="185"/>
      <c r="N161" s="186"/>
      <c r="O161" s="186"/>
      <c r="P161" s="187">
        <f>SUM(P162:P214)</f>
        <v>0</v>
      </c>
      <c r="Q161" s="186"/>
      <c r="R161" s="187">
        <f>SUM(R162:R214)</f>
        <v>130.653154289208</v>
      </c>
      <c r="S161" s="186"/>
      <c r="T161" s="188">
        <f>SUM(T162:T214)</f>
        <v>0</v>
      </c>
      <c r="AR161" s="189" t="s">
        <v>10</v>
      </c>
      <c r="AT161" s="190" t="s">
        <v>80</v>
      </c>
      <c r="AU161" s="190" t="s">
        <v>10</v>
      </c>
      <c r="AY161" s="189" t="s">
        <v>285</v>
      </c>
      <c r="BK161" s="191">
        <f>SUM(BK162:BK214)</f>
        <v>0</v>
      </c>
    </row>
    <row r="162" spans="2:65" s="1" customFormat="1" ht="22.5" customHeight="1">
      <c r="B162" s="41"/>
      <c r="C162" s="195" t="s">
        <v>377</v>
      </c>
      <c r="D162" s="195" t="s">
        <v>287</v>
      </c>
      <c r="E162" s="196" t="s">
        <v>378</v>
      </c>
      <c r="F162" s="197" t="s">
        <v>379</v>
      </c>
      <c r="G162" s="198" t="s">
        <v>380</v>
      </c>
      <c r="H162" s="199">
        <v>1</v>
      </c>
      <c r="I162" s="200"/>
      <c r="J162" s="201">
        <f>ROUND(I162*H162,0)</f>
        <v>0</v>
      </c>
      <c r="K162" s="197" t="s">
        <v>291</v>
      </c>
      <c r="L162" s="61"/>
      <c r="M162" s="202" t="s">
        <v>35</v>
      </c>
      <c r="N162" s="203" t="s">
        <v>52</v>
      </c>
      <c r="O162" s="42"/>
      <c r="P162" s="204">
        <f>O162*H162</f>
        <v>0</v>
      </c>
      <c r="Q162" s="204">
        <v>0.12021</v>
      </c>
      <c r="R162" s="204">
        <f>Q162*H162</f>
        <v>0.12021</v>
      </c>
      <c r="S162" s="204">
        <v>0</v>
      </c>
      <c r="T162" s="205">
        <f>S162*H162</f>
        <v>0</v>
      </c>
      <c r="AR162" s="23" t="s">
        <v>95</v>
      </c>
      <c r="AT162" s="23" t="s">
        <v>287</v>
      </c>
      <c r="AU162" s="23" t="s">
        <v>89</v>
      </c>
      <c r="AY162" s="23" t="s">
        <v>285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23" t="s">
        <v>10</v>
      </c>
      <c r="BK162" s="206">
        <f>ROUND(I162*H162,0)</f>
        <v>0</v>
      </c>
      <c r="BL162" s="23" t="s">
        <v>95</v>
      </c>
      <c r="BM162" s="23" t="s">
        <v>381</v>
      </c>
    </row>
    <row r="163" spans="2:51" s="11" customFormat="1" ht="13.5">
      <c r="B163" s="207"/>
      <c r="C163" s="208"/>
      <c r="D163" s="221" t="s">
        <v>293</v>
      </c>
      <c r="E163" s="231" t="s">
        <v>35</v>
      </c>
      <c r="F163" s="232" t="s">
        <v>382</v>
      </c>
      <c r="G163" s="208"/>
      <c r="H163" s="233">
        <v>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293</v>
      </c>
      <c r="AU163" s="218" t="s">
        <v>89</v>
      </c>
      <c r="AV163" s="11" t="s">
        <v>89</v>
      </c>
      <c r="AW163" s="11" t="s">
        <v>44</v>
      </c>
      <c r="AX163" s="11" t="s">
        <v>10</v>
      </c>
      <c r="AY163" s="218" t="s">
        <v>285</v>
      </c>
    </row>
    <row r="164" spans="2:65" s="1" customFormat="1" ht="22.5" customHeight="1">
      <c r="B164" s="41"/>
      <c r="C164" s="195" t="s">
        <v>383</v>
      </c>
      <c r="D164" s="195" t="s">
        <v>287</v>
      </c>
      <c r="E164" s="196" t="s">
        <v>384</v>
      </c>
      <c r="F164" s="197" t="s">
        <v>385</v>
      </c>
      <c r="G164" s="198" t="s">
        <v>290</v>
      </c>
      <c r="H164" s="199">
        <v>7.99</v>
      </c>
      <c r="I164" s="200"/>
      <c r="J164" s="201">
        <f>ROUND(I164*H164,0)</f>
        <v>0</v>
      </c>
      <c r="K164" s="197" t="s">
        <v>291</v>
      </c>
      <c r="L164" s="61"/>
      <c r="M164" s="202" t="s">
        <v>35</v>
      </c>
      <c r="N164" s="203" t="s">
        <v>52</v>
      </c>
      <c r="O164" s="42"/>
      <c r="P164" s="204">
        <f>O164*H164</f>
        <v>0</v>
      </c>
      <c r="Q164" s="204">
        <v>2.453292204</v>
      </c>
      <c r="R164" s="204">
        <f>Q164*H164</f>
        <v>19.60180470996</v>
      </c>
      <c r="S164" s="204">
        <v>0</v>
      </c>
      <c r="T164" s="205">
        <f>S164*H164</f>
        <v>0</v>
      </c>
      <c r="AR164" s="23" t="s">
        <v>95</v>
      </c>
      <c r="AT164" s="23" t="s">
        <v>287</v>
      </c>
      <c r="AU164" s="23" t="s">
        <v>89</v>
      </c>
      <c r="AY164" s="23" t="s">
        <v>285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3" t="s">
        <v>10</v>
      </c>
      <c r="BK164" s="206">
        <f>ROUND(I164*H164,0)</f>
        <v>0</v>
      </c>
      <c r="BL164" s="23" t="s">
        <v>95</v>
      </c>
      <c r="BM164" s="23" t="s">
        <v>386</v>
      </c>
    </row>
    <row r="165" spans="2:51" s="11" customFormat="1" ht="13.5">
      <c r="B165" s="207"/>
      <c r="C165" s="208"/>
      <c r="D165" s="209" t="s">
        <v>293</v>
      </c>
      <c r="E165" s="210" t="s">
        <v>35</v>
      </c>
      <c r="F165" s="211" t="s">
        <v>387</v>
      </c>
      <c r="G165" s="208"/>
      <c r="H165" s="212">
        <v>6.761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293</v>
      </c>
      <c r="AU165" s="218" t="s">
        <v>89</v>
      </c>
      <c r="AV165" s="11" t="s">
        <v>89</v>
      </c>
      <c r="AW165" s="11" t="s">
        <v>44</v>
      </c>
      <c r="AX165" s="11" t="s">
        <v>81</v>
      </c>
      <c r="AY165" s="218" t="s">
        <v>285</v>
      </c>
    </row>
    <row r="166" spans="2:51" s="11" customFormat="1" ht="13.5">
      <c r="B166" s="207"/>
      <c r="C166" s="208"/>
      <c r="D166" s="209" t="s">
        <v>293</v>
      </c>
      <c r="E166" s="210" t="s">
        <v>35</v>
      </c>
      <c r="F166" s="211" t="s">
        <v>388</v>
      </c>
      <c r="G166" s="208"/>
      <c r="H166" s="212">
        <v>1.229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293</v>
      </c>
      <c r="AU166" s="218" t="s">
        <v>89</v>
      </c>
      <c r="AV166" s="11" t="s">
        <v>89</v>
      </c>
      <c r="AW166" s="11" t="s">
        <v>44</v>
      </c>
      <c r="AX166" s="11" t="s">
        <v>81</v>
      </c>
      <c r="AY166" s="218" t="s">
        <v>285</v>
      </c>
    </row>
    <row r="167" spans="2:51" s="12" customFormat="1" ht="13.5">
      <c r="B167" s="219"/>
      <c r="C167" s="220"/>
      <c r="D167" s="221" t="s">
        <v>293</v>
      </c>
      <c r="E167" s="222" t="s">
        <v>35</v>
      </c>
      <c r="F167" s="223" t="s">
        <v>389</v>
      </c>
      <c r="G167" s="220"/>
      <c r="H167" s="224">
        <v>7.99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293</v>
      </c>
      <c r="AU167" s="230" t="s">
        <v>89</v>
      </c>
      <c r="AV167" s="12" t="s">
        <v>92</v>
      </c>
      <c r="AW167" s="12" t="s">
        <v>44</v>
      </c>
      <c r="AX167" s="12" t="s">
        <v>10</v>
      </c>
      <c r="AY167" s="230" t="s">
        <v>285</v>
      </c>
    </row>
    <row r="168" spans="2:65" s="1" customFormat="1" ht="22.5" customHeight="1">
      <c r="B168" s="41"/>
      <c r="C168" s="195" t="s">
        <v>9</v>
      </c>
      <c r="D168" s="195" t="s">
        <v>287</v>
      </c>
      <c r="E168" s="196" t="s">
        <v>390</v>
      </c>
      <c r="F168" s="197" t="s">
        <v>391</v>
      </c>
      <c r="G168" s="198" t="s">
        <v>347</v>
      </c>
      <c r="H168" s="199">
        <v>106.53</v>
      </c>
      <c r="I168" s="200"/>
      <c r="J168" s="201">
        <f>ROUND(I168*H168,0)</f>
        <v>0</v>
      </c>
      <c r="K168" s="197" t="s">
        <v>291</v>
      </c>
      <c r="L168" s="61"/>
      <c r="M168" s="202" t="s">
        <v>35</v>
      </c>
      <c r="N168" s="203" t="s">
        <v>52</v>
      </c>
      <c r="O168" s="42"/>
      <c r="P168" s="204">
        <f>O168*H168</f>
        <v>0</v>
      </c>
      <c r="Q168" s="204">
        <v>0.00108594</v>
      </c>
      <c r="R168" s="204">
        <f>Q168*H168</f>
        <v>0.11568518820000001</v>
      </c>
      <c r="S168" s="204">
        <v>0</v>
      </c>
      <c r="T168" s="205">
        <f>S168*H168</f>
        <v>0</v>
      </c>
      <c r="AR168" s="23" t="s">
        <v>95</v>
      </c>
      <c r="AT168" s="23" t="s">
        <v>287</v>
      </c>
      <c r="AU168" s="23" t="s">
        <v>89</v>
      </c>
      <c r="AY168" s="23" t="s">
        <v>285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23" t="s">
        <v>10</v>
      </c>
      <c r="BK168" s="206">
        <f>ROUND(I168*H168,0)</f>
        <v>0</v>
      </c>
      <c r="BL168" s="23" t="s">
        <v>95</v>
      </c>
      <c r="BM168" s="23" t="s">
        <v>392</v>
      </c>
    </row>
    <row r="169" spans="2:51" s="11" customFormat="1" ht="13.5">
      <c r="B169" s="207"/>
      <c r="C169" s="208"/>
      <c r="D169" s="209" t="s">
        <v>293</v>
      </c>
      <c r="E169" s="210" t="s">
        <v>35</v>
      </c>
      <c r="F169" s="211" t="s">
        <v>393</v>
      </c>
      <c r="G169" s="208"/>
      <c r="H169" s="212">
        <v>90.15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293</v>
      </c>
      <c r="AU169" s="218" t="s">
        <v>89</v>
      </c>
      <c r="AV169" s="11" t="s">
        <v>89</v>
      </c>
      <c r="AW169" s="11" t="s">
        <v>44</v>
      </c>
      <c r="AX169" s="11" t="s">
        <v>81</v>
      </c>
      <c r="AY169" s="218" t="s">
        <v>285</v>
      </c>
    </row>
    <row r="170" spans="2:51" s="11" customFormat="1" ht="13.5">
      <c r="B170" s="207"/>
      <c r="C170" s="208"/>
      <c r="D170" s="209" t="s">
        <v>293</v>
      </c>
      <c r="E170" s="210" t="s">
        <v>35</v>
      </c>
      <c r="F170" s="211" t="s">
        <v>394</v>
      </c>
      <c r="G170" s="208"/>
      <c r="H170" s="212">
        <v>16.38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293</v>
      </c>
      <c r="AU170" s="218" t="s">
        <v>89</v>
      </c>
      <c r="AV170" s="11" t="s">
        <v>89</v>
      </c>
      <c r="AW170" s="11" t="s">
        <v>44</v>
      </c>
      <c r="AX170" s="11" t="s">
        <v>81</v>
      </c>
      <c r="AY170" s="218" t="s">
        <v>285</v>
      </c>
    </row>
    <row r="171" spans="2:51" s="12" customFormat="1" ht="13.5">
      <c r="B171" s="219"/>
      <c r="C171" s="220"/>
      <c r="D171" s="221" t="s">
        <v>293</v>
      </c>
      <c r="E171" s="222" t="s">
        <v>35</v>
      </c>
      <c r="F171" s="223" t="s">
        <v>395</v>
      </c>
      <c r="G171" s="220"/>
      <c r="H171" s="224">
        <v>106.53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293</v>
      </c>
      <c r="AU171" s="230" t="s">
        <v>89</v>
      </c>
      <c r="AV171" s="12" t="s">
        <v>92</v>
      </c>
      <c r="AW171" s="12" t="s">
        <v>44</v>
      </c>
      <c r="AX171" s="12" t="s">
        <v>10</v>
      </c>
      <c r="AY171" s="230" t="s">
        <v>285</v>
      </c>
    </row>
    <row r="172" spans="2:65" s="1" customFormat="1" ht="22.5" customHeight="1">
      <c r="B172" s="41"/>
      <c r="C172" s="195" t="s">
        <v>396</v>
      </c>
      <c r="D172" s="195" t="s">
        <v>287</v>
      </c>
      <c r="E172" s="196" t="s">
        <v>397</v>
      </c>
      <c r="F172" s="197" t="s">
        <v>398</v>
      </c>
      <c r="G172" s="198" t="s">
        <v>347</v>
      </c>
      <c r="H172" s="199">
        <v>106.53</v>
      </c>
      <c r="I172" s="200"/>
      <c r="J172" s="201">
        <f>ROUND(I172*H172,0)</f>
        <v>0</v>
      </c>
      <c r="K172" s="197" t="s">
        <v>291</v>
      </c>
      <c r="L172" s="61"/>
      <c r="M172" s="202" t="s">
        <v>35</v>
      </c>
      <c r="N172" s="203" t="s">
        <v>52</v>
      </c>
      <c r="O172" s="42"/>
      <c r="P172" s="204">
        <f>O172*H172</f>
        <v>0</v>
      </c>
      <c r="Q172" s="204">
        <v>0</v>
      </c>
      <c r="R172" s="204">
        <f>Q172*H172</f>
        <v>0</v>
      </c>
      <c r="S172" s="204">
        <v>0</v>
      </c>
      <c r="T172" s="205">
        <f>S172*H172</f>
        <v>0</v>
      </c>
      <c r="AR172" s="23" t="s">
        <v>95</v>
      </c>
      <c r="AT172" s="23" t="s">
        <v>287</v>
      </c>
      <c r="AU172" s="23" t="s">
        <v>89</v>
      </c>
      <c r="AY172" s="23" t="s">
        <v>285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23" t="s">
        <v>10</v>
      </c>
      <c r="BK172" s="206">
        <f>ROUND(I172*H172,0)</f>
        <v>0</v>
      </c>
      <c r="BL172" s="23" t="s">
        <v>95</v>
      </c>
      <c r="BM172" s="23" t="s">
        <v>399</v>
      </c>
    </row>
    <row r="173" spans="2:65" s="1" customFormat="1" ht="22.5" customHeight="1">
      <c r="B173" s="41"/>
      <c r="C173" s="195" t="s">
        <v>400</v>
      </c>
      <c r="D173" s="195" t="s">
        <v>287</v>
      </c>
      <c r="E173" s="196" t="s">
        <v>401</v>
      </c>
      <c r="F173" s="197" t="s">
        <v>402</v>
      </c>
      <c r="G173" s="198" t="s">
        <v>320</v>
      </c>
      <c r="H173" s="199">
        <v>0.615</v>
      </c>
      <c r="I173" s="200"/>
      <c r="J173" s="201">
        <f>ROUND(I173*H173,0)</f>
        <v>0</v>
      </c>
      <c r="K173" s="197" t="s">
        <v>291</v>
      </c>
      <c r="L173" s="61"/>
      <c r="M173" s="202" t="s">
        <v>35</v>
      </c>
      <c r="N173" s="203" t="s">
        <v>52</v>
      </c>
      <c r="O173" s="42"/>
      <c r="P173" s="204">
        <f>O173*H173</f>
        <v>0</v>
      </c>
      <c r="Q173" s="204">
        <v>1.0530555952</v>
      </c>
      <c r="R173" s="204">
        <f>Q173*H173</f>
        <v>0.647629191048</v>
      </c>
      <c r="S173" s="204">
        <v>0</v>
      </c>
      <c r="T173" s="205">
        <f>S173*H173</f>
        <v>0</v>
      </c>
      <c r="AR173" s="23" t="s">
        <v>95</v>
      </c>
      <c r="AT173" s="23" t="s">
        <v>287</v>
      </c>
      <c r="AU173" s="23" t="s">
        <v>89</v>
      </c>
      <c r="AY173" s="23" t="s">
        <v>285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23" t="s">
        <v>10</v>
      </c>
      <c r="BK173" s="206">
        <f>ROUND(I173*H173,0)</f>
        <v>0</v>
      </c>
      <c r="BL173" s="23" t="s">
        <v>95</v>
      </c>
      <c r="BM173" s="23" t="s">
        <v>403</v>
      </c>
    </row>
    <row r="174" spans="2:51" s="11" customFormat="1" ht="13.5">
      <c r="B174" s="207"/>
      <c r="C174" s="208"/>
      <c r="D174" s="209" t="s">
        <v>293</v>
      </c>
      <c r="E174" s="210" t="s">
        <v>35</v>
      </c>
      <c r="F174" s="211" t="s">
        <v>404</v>
      </c>
      <c r="G174" s="208"/>
      <c r="H174" s="212">
        <v>0.52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293</v>
      </c>
      <c r="AU174" s="218" t="s">
        <v>89</v>
      </c>
      <c r="AV174" s="11" t="s">
        <v>89</v>
      </c>
      <c r="AW174" s="11" t="s">
        <v>44</v>
      </c>
      <c r="AX174" s="11" t="s">
        <v>81</v>
      </c>
      <c r="AY174" s="218" t="s">
        <v>285</v>
      </c>
    </row>
    <row r="175" spans="2:51" s="11" customFormat="1" ht="13.5">
      <c r="B175" s="207"/>
      <c r="C175" s="208"/>
      <c r="D175" s="209" t="s">
        <v>293</v>
      </c>
      <c r="E175" s="210" t="s">
        <v>35</v>
      </c>
      <c r="F175" s="211" t="s">
        <v>405</v>
      </c>
      <c r="G175" s="208"/>
      <c r="H175" s="212">
        <v>0.095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293</v>
      </c>
      <c r="AU175" s="218" t="s">
        <v>89</v>
      </c>
      <c r="AV175" s="11" t="s">
        <v>89</v>
      </c>
      <c r="AW175" s="11" t="s">
        <v>44</v>
      </c>
      <c r="AX175" s="11" t="s">
        <v>81</v>
      </c>
      <c r="AY175" s="218" t="s">
        <v>285</v>
      </c>
    </row>
    <row r="176" spans="2:51" s="12" customFormat="1" ht="13.5">
      <c r="B176" s="219"/>
      <c r="C176" s="220"/>
      <c r="D176" s="221" t="s">
        <v>293</v>
      </c>
      <c r="E176" s="222" t="s">
        <v>35</v>
      </c>
      <c r="F176" s="223" t="s">
        <v>406</v>
      </c>
      <c r="G176" s="220"/>
      <c r="H176" s="224">
        <v>0.615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293</v>
      </c>
      <c r="AU176" s="230" t="s">
        <v>89</v>
      </c>
      <c r="AV176" s="12" t="s">
        <v>92</v>
      </c>
      <c r="AW176" s="12" t="s">
        <v>44</v>
      </c>
      <c r="AX176" s="12" t="s">
        <v>10</v>
      </c>
      <c r="AY176" s="230" t="s">
        <v>285</v>
      </c>
    </row>
    <row r="177" spans="2:65" s="1" customFormat="1" ht="22.5" customHeight="1">
      <c r="B177" s="41"/>
      <c r="C177" s="195" t="s">
        <v>407</v>
      </c>
      <c r="D177" s="195" t="s">
        <v>287</v>
      </c>
      <c r="E177" s="196" t="s">
        <v>408</v>
      </c>
      <c r="F177" s="197" t="s">
        <v>409</v>
      </c>
      <c r="G177" s="198" t="s">
        <v>380</v>
      </c>
      <c r="H177" s="199">
        <v>7</v>
      </c>
      <c r="I177" s="200"/>
      <c r="J177" s="201">
        <f>ROUND(I177*H177,0)</f>
        <v>0</v>
      </c>
      <c r="K177" s="197" t="s">
        <v>291</v>
      </c>
      <c r="L177" s="61"/>
      <c r="M177" s="202" t="s">
        <v>35</v>
      </c>
      <c r="N177" s="203" t="s">
        <v>52</v>
      </c>
      <c r="O177" s="42"/>
      <c r="P177" s="204">
        <f>O177*H177</f>
        <v>0</v>
      </c>
      <c r="Q177" s="204">
        <v>0.01807</v>
      </c>
      <c r="R177" s="204">
        <f>Q177*H177</f>
        <v>0.12649</v>
      </c>
      <c r="S177" s="204">
        <v>0</v>
      </c>
      <c r="T177" s="205">
        <f>S177*H177</f>
        <v>0</v>
      </c>
      <c r="AR177" s="23" t="s">
        <v>95</v>
      </c>
      <c r="AT177" s="23" t="s">
        <v>287</v>
      </c>
      <c r="AU177" s="23" t="s">
        <v>89</v>
      </c>
      <c r="AY177" s="23" t="s">
        <v>285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23" t="s">
        <v>10</v>
      </c>
      <c r="BK177" s="206">
        <f>ROUND(I177*H177,0)</f>
        <v>0</v>
      </c>
      <c r="BL177" s="23" t="s">
        <v>95</v>
      </c>
      <c r="BM177" s="23" t="s">
        <v>410</v>
      </c>
    </row>
    <row r="178" spans="2:51" s="11" customFormat="1" ht="13.5">
      <c r="B178" s="207"/>
      <c r="C178" s="208"/>
      <c r="D178" s="221" t="s">
        <v>293</v>
      </c>
      <c r="E178" s="231" t="s">
        <v>35</v>
      </c>
      <c r="F178" s="232" t="s">
        <v>104</v>
      </c>
      <c r="G178" s="208"/>
      <c r="H178" s="233">
        <v>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293</v>
      </c>
      <c r="AU178" s="218" t="s">
        <v>89</v>
      </c>
      <c r="AV178" s="11" t="s">
        <v>89</v>
      </c>
      <c r="AW178" s="11" t="s">
        <v>44</v>
      </c>
      <c r="AX178" s="11" t="s">
        <v>10</v>
      </c>
      <c r="AY178" s="218" t="s">
        <v>285</v>
      </c>
    </row>
    <row r="179" spans="2:65" s="1" customFormat="1" ht="22.5" customHeight="1">
      <c r="B179" s="41"/>
      <c r="C179" s="195" t="s">
        <v>411</v>
      </c>
      <c r="D179" s="195" t="s">
        <v>287</v>
      </c>
      <c r="E179" s="196" t="s">
        <v>412</v>
      </c>
      <c r="F179" s="197" t="s">
        <v>413</v>
      </c>
      <c r="G179" s="198" t="s">
        <v>380</v>
      </c>
      <c r="H179" s="199">
        <v>11</v>
      </c>
      <c r="I179" s="200"/>
      <c r="J179" s="201">
        <f>ROUND(I179*H179,0)</f>
        <v>0</v>
      </c>
      <c r="K179" s="197" t="s">
        <v>291</v>
      </c>
      <c r="L179" s="61"/>
      <c r="M179" s="202" t="s">
        <v>35</v>
      </c>
      <c r="N179" s="203" t="s">
        <v>52</v>
      </c>
      <c r="O179" s="42"/>
      <c r="P179" s="204">
        <f>O179*H179</f>
        <v>0</v>
      </c>
      <c r="Q179" s="204">
        <v>0.01913</v>
      </c>
      <c r="R179" s="204">
        <f>Q179*H179</f>
        <v>0.21043</v>
      </c>
      <c r="S179" s="204">
        <v>0</v>
      </c>
      <c r="T179" s="205">
        <f>S179*H179</f>
        <v>0</v>
      </c>
      <c r="AR179" s="23" t="s">
        <v>95</v>
      </c>
      <c r="AT179" s="23" t="s">
        <v>287</v>
      </c>
      <c r="AU179" s="23" t="s">
        <v>89</v>
      </c>
      <c r="AY179" s="23" t="s">
        <v>285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23" t="s">
        <v>10</v>
      </c>
      <c r="BK179" s="206">
        <f>ROUND(I179*H179,0)</f>
        <v>0</v>
      </c>
      <c r="BL179" s="23" t="s">
        <v>95</v>
      </c>
      <c r="BM179" s="23" t="s">
        <v>414</v>
      </c>
    </row>
    <row r="180" spans="2:51" s="11" customFormat="1" ht="13.5">
      <c r="B180" s="207"/>
      <c r="C180" s="208"/>
      <c r="D180" s="221" t="s">
        <v>293</v>
      </c>
      <c r="E180" s="231" t="s">
        <v>35</v>
      </c>
      <c r="F180" s="232" t="s">
        <v>334</v>
      </c>
      <c r="G180" s="208"/>
      <c r="H180" s="233">
        <v>11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293</v>
      </c>
      <c r="AU180" s="218" t="s">
        <v>89</v>
      </c>
      <c r="AV180" s="11" t="s">
        <v>89</v>
      </c>
      <c r="AW180" s="11" t="s">
        <v>44</v>
      </c>
      <c r="AX180" s="11" t="s">
        <v>10</v>
      </c>
      <c r="AY180" s="218" t="s">
        <v>285</v>
      </c>
    </row>
    <row r="181" spans="2:65" s="1" customFormat="1" ht="22.5" customHeight="1">
      <c r="B181" s="41"/>
      <c r="C181" s="195" t="s">
        <v>415</v>
      </c>
      <c r="D181" s="195" t="s">
        <v>287</v>
      </c>
      <c r="E181" s="196" t="s">
        <v>416</v>
      </c>
      <c r="F181" s="197" t="s">
        <v>417</v>
      </c>
      <c r="G181" s="198" t="s">
        <v>380</v>
      </c>
      <c r="H181" s="199">
        <v>2</v>
      </c>
      <c r="I181" s="200"/>
      <c r="J181" s="201">
        <f>ROUND(I181*H181,0)</f>
        <v>0</v>
      </c>
      <c r="K181" s="197" t="s">
        <v>291</v>
      </c>
      <c r="L181" s="61"/>
      <c r="M181" s="202" t="s">
        <v>35</v>
      </c>
      <c r="N181" s="203" t="s">
        <v>52</v>
      </c>
      <c r="O181" s="42"/>
      <c r="P181" s="204">
        <f>O181*H181</f>
        <v>0</v>
      </c>
      <c r="Q181" s="204">
        <v>0.0703</v>
      </c>
      <c r="R181" s="204">
        <f>Q181*H181</f>
        <v>0.1406</v>
      </c>
      <c r="S181" s="204">
        <v>0</v>
      </c>
      <c r="T181" s="205">
        <f>S181*H181</f>
        <v>0</v>
      </c>
      <c r="AR181" s="23" t="s">
        <v>95</v>
      </c>
      <c r="AT181" s="23" t="s">
        <v>287</v>
      </c>
      <c r="AU181" s="23" t="s">
        <v>89</v>
      </c>
      <c r="AY181" s="23" t="s">
        <v>285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23" t="s">
        <v>10</v>
      </c>
      <c r="BK181" s="206">
        <f>ROUND(I181*H181,0)</f>
        <v>0</v>
      </c>
      <c r="BL181" s="23" t="s">
        <v>95</v>
      </c>
      <c r="BM181" s="23" t="s">
        <v>418</v>
      </c>
    </row>
    <row r="182" spans="2:51" s="11" customFormat="1" ht="13.5">
      <c r="B182" s="207"/>
      <c r="C182" s="208"/>
      <c r="D182" s="221" t="s">
        <v>293</v>
      </c>
      <c r="E182" s="231" t="s">
        <v>35</v>
      </c>
      <c r="F182" s="232" t="s">
        <v>89</v>
      </c>
      <c r="G182" s="208"/>
      <c r="H182" s="233">
        <v>2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293</v>
      </c>
      <c r="AU182" s="218" t="s">
        <v>89</v>
      </c>
      <c r="AV182" s="11" t="s">
        <v>89</v>
      </c>
      <c r="AW182" s="11" t="s">
        <v>44</v>
      </c>
      <c r="AX182" s="11" t="s">
        <v>10</v>
      </c>
      <c r="AY182" s="218" t="s">
        <v>285</v>
      </c>
    </row>
    <row r="183" spans="2:65" s="1" customFormat="1" ht="22.5" customHeight="1">
      <c r="B183" s="41"/>
      <c r="C183" s="195" t="s">
        <v>419</v>
      </c>
      <c r="D183" s="195" t="s">
        <v>287</v>
      </c>
      <c r="E183" s="196" t="s">
        <v>420</v>
      </c>
      <c r="F183" s="197" t="s">
        <v>421</v>
      </c>
      <c r="G183" s="198" t="s">
        <v>380</v>
      </c>
      <c r="H183" s="199">
        <v>13</v>
      </c>
      <c r="I183" s="200"/>
      <c r="J183" s="201">
        <f>ROUND(I183*H183,0)</f>
        <v>0</v>
      </c>
      <c r="K183" s="197" t="s">
        <v>291</v>
      </c>
      <c r="L183" s="61"/>
      <c r="M183" s="202" t="s">
        <v>35</v>
      </c>
      <c r="N183" s="203" t="s">
        <v>52</v>
      </c>
      <c r="O183" s="42"/>
      <c r="P183" s="204">
        <f>O183*H183</f>
        <v>0</v>
      </c>
      <c r="Q183" s="204">
        <v>0.0806</v>
      </c>
      <c r="R183" s="204">
        <f>Q183*H183</f>
        <v>1.0478</v>
      </c>
      <c r="S183" s="204">
        <v>0</v>
      </c>
      <c r="T183" s="205">
        <f>S183*H183</f>
        <v>0</v>
      </c>
      <c r="AR183" s="23" t="s">
        <v>95</v>
      </c>
      <c r="AT183" s="23" t="s">
        <v>287</v>
      </c>
      <c r="AU183" s="23" t="s">
        <v>89</v>
      </c>
      <c r="AY183" s="23" t="s">
        <v>285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3" t="s">
        <v>10</v>
      </c>
      <c r="BK183" s="206">
        <f>ROUND(I183*H183,0)</f>
        <v>0</v>
      </c>
      <c r="BL183" s="23" t="s">
        <v>95</v>
      </c>
      <c r="BM183" s="23" t="s">
        <v>422</v>
      </c>
    </row>
    <row r="184" spans="2:51" s="11" customFormat="1" ht="13.5">
      <c r="B184" s="207"/>
      <c r="C184" s="208"/>
      <c r="D184" s="221" t="s">
        <v>293</v>
      </c>
      <c r="E184" s="231" t="s">
        <v>35</v>
      </c>
      <c r="F184" s="232" t="s">
        <v>344</v>
      </c>
      <c r="G184" s="208"/>
      <c r="H184" s="233">
        <v>13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293</v>
      </c>
      <c r="AU184" s="218" t="s">
        <v>89</v>
      </c>
      <c r="AV184" s="11" t="s">
        <v>89</v>
      </c>
      <c r="AW184" s="11" t="s">
        <v>44</v>
      </c>
      <c r="AX184" s="11" t="s">
        <v>10</v>
      </c>
      <c r="AY184" s="218" t="s">
        <v>285</v>
      </c>
    </row>
    <row r="185" spans="2:65" s="1" customFormat="1" ht="22.5" customHeight="1">
      <c r="B185" s="41"/>
      <c r="C185" s="195" t="s">
        <v>423</v>
      </c>
      <c r="D185" s="195" t="s">
        <v>287</v>
      </c>
      <c r="E185" s="196" t="s">
        <v>424</v>
      </c>
      <c r="F185" s="197" t="s">
        <v>425</v>
      </c>
      <c r="G185" s="198" t="s">
        <v>380</v>
      </c>
      <c r="H185" s="199">
        <v>2</v>
      </c>
      <c r="I185" s="200"/>
      <c r="J185" s="201">
        <f>ROUND(I185*H185,0)</f>
        <v>0</v>
      </c>
      <c r="K185" s="197" t="s">
        <v>291</v>
      </c>
      <c r="L185" s="61"/>
      <c r="M185" s="202" t="s">
        <v>35</v>
      </c>
      <c r="N185" s="203" t="s">
        <v>52</v>
      </c>
      <c r="O185" s="42"/>
      <c r="P185" s="204">
        <f>O185*H185</f>
        <v>0</v>
      </c>
      <c r="Q185" s="204">
        <v>0.08374</v>
      </c>
      <c r="R185" s="204">
        <f>Q185*H185</f>
        <v>0.16748</v>
      </c>
      <c r="S185" s="204">
        <v>0</v>
      </c>
      <c r="T185" s="205">
        <f>S185*H185</f>
        <v>0</v>
      </c>
      <c r="AR185" s="23" t="s">
        <v>95</v>
      </c>
      <c r="AT185" s="23" t="s">
        <v>287</v>
      </c>
      <c r="AU185" s="23" t="s">
        <v>89</v>
      </c>
      <c r="AY185" s="23" t="s">
        <v>285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23" t="s">
        <v>10</v>
      </c>
      <c r="BK185" s="206">
        <f>ROUND(I185*H185,0)</f>
        <v>0</v>
      </c>
      <c r="BL185" s="23" t="s">
        <v>95</v>
      </c>
      <c r="BM185" s="23" t="s">
        <v>426</v>
      </c>
    </row>
    <row r="186" spans="2:51" s="11" customFormat="1" ht="13.5">
      <c r="B186" s="207"/>
      <c r="C186" s="208"/>
      <c r="D186" s="221" t="s">
        <v>293</v>
      </c>
      <c r="E186" s="231" t="s">
        <v>35</v>
      </c>
      <c r="F186" s="232" t="s">
        <v>89</v>
      </c>
      <c r="G186" s="208"/>
      <c r="H186" s="233">
        <v>2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293</v>
      </c>
      <c r="AU186" s="218" t="s">
        <v>89</v>
      </c>
      <c r="AV186" s="11" t="s">
        <v>89</v>
      </c>
      <c r="AW186" s="11" t="s">
        <v>44</v>
      </c>
      <c r="AX186" s="11" t="s">
        <v>10</v>
      </c>
      <c r="AY186" s="218" t="s">
        <v>285</v>
      </c>
    </row>
    <row r="187" spans="2:65" s="1" customFormat="1" ht="22.5" customHeight="1">
      <c r="B187" s="41"/>
      <c r="C187" s="195" t="s">
        <v>427</v>
      </c>
      <c r="D187" s="195" t="s">
        <v>287</v>
      </c>
      <c r="E187" s="196" t="s">
        <v>428</v>
      </c>
      <c r="F187" s="197" t="s">
        <v>429</v>
      </c>
      <c r="G187" s="198" t="s">
        <v>380</v>
      </c>
      <c r="H187" s="199">
        <v>8</v>
      </c>
      <c r="I187" s="200"/>
      <c r="J187" s="201">
        <f>ROUND(I187*H187,0)</f>
        <v>0</v>
      </c>
      <c r="K187" s="197" t="s">
        <v>291</v>
      </c>
      <c r="L187" s="61"/>
      <c r="M187" s="202" t="s">
        <v>35</v>
      </c>
      <c r="N187" s="203" t="s">
        <v>52</v>
      </c>
      <c r="O187" s="42"/>
      <c r="P187" s="204">
        <f>O187*H187</f>
        <v>0</v>
      </c>
      <c r="Q187" s="204">
        <v>0.11258</v>
      </c>
      <c r="R187" s="204">
        <f>Q187*H187</f>
        <v>0.90064</v>
      </c>
      <c r="S187" s="204">
        <v>0</v>
      </c>
      <c r="T187" s="205">
        <f>S187*H187</f>
        <v>0</v>
      </c>
      <c r="AR187" s="23" t="s">
        <v>95</v>
      </c>
      <c r="AT187" s="23" t="s">
        <v>287</v>
      </c>
      <c r="AU187" s="23" t="s">
        <v>89</v>
      </c>
      <c r="AY187" s="23" t="s">
        <v>285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23" t="s">
        <v>10</v>
      </c>
      <c r="BK187" s="206">
        <f>ROUND(I187*H187,0)</f>
        <v>0</v>
      </c>
      <c r="BL187" s="23" t="s">
        <v>95</v>
      </c>
      <c r="BM187" s="23" t="s">
        <v>430</v>
      </c>
    </row>
    <row r="188" spans="2:51" s="11" customFormat="1" ht="13.5">
      <c r="B188" s="207"/>
      <c r="C188" s="208"/>
      <c r="D188" s="221" t="s">
        <v>293</v>
      </c>
      <c r="E188" s="231" t="s">
        <v>35</v>
      </c>
      <c r="F188" s="232" t="s">
        <v>107</v>
      </c>
      <c r="G188" s="208"/>
      <c r="H188" s="233">
        <v>8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293</v>
      </c>
      <c r="AU188" s="218" t="s">
        <v>89</v>
      </c>
      <c r="AV188" s="11" t="s">
        <v>89</v>
      </c>
      <c r="AW188" s="11" t="s">
        <v>44</v>
      </c>
      <c r="AX188" s="11" t="s">
        <v>10</v>
      </c>
      <c r="AY188" s="218" t="s">
        <v>285</v>
      </c>
    </row>
    <row r="189" spans="2:65" s="1" customFormat="1" ht="22.5" customHeight="1">
      <c r="B189" s="41"/>
      <c r="C189" s="195" t="s">
        <v>431</v>
      </c>
      <c r="D189" s="195" t="s">
        <v>287</v>
      </c>
      <c r="E189" s="196" t="s">
        <v>432</v>
      </c>
      <c r="F189" s="197" t="s">
        <v>433</v>
      </c>
      <c r="G189" s="198" t="s">
        <v>380</v>
      </c>
      <c r="H189" s="199">
        <v>9</v>
      </c>
      <c r="I189" s="200"/>
      <c r="J189" s="201">
        <f>ROUND(I189*H189,0)</f>
        <v>0</v>
      </c>
      <c r="K189" s="197" t="s">
        <v>291</v>
      </c>
      <c r="L189" s="61"/>
      <c r="M189" s="202" t="s">
        <v>35</v>
      </c>
      <c r="N189" s="203" t="s">
        <v>52</v>
      </c>
      <c r="O189" s="42"/>
      <c r="P189" s="204">
        <f>O189*H189</f>
        <v>0</v>
      </c>
      <c r="Q189" s="204">
        <v>0.12914</v>
      </c>
      <c r="R189" s="204">
        <f>Q189*H189</f>
        <v>1.16226</v>
      </c>
      <c r="S189" s="204">
        <v>0</v>
      </c>
      <c r="T189" s="205">
        <f>S189*H189</f>
        <v>0</v>
      </c>
      <c r="AR189" s="23" t="s">
        <v>95</v>
      </c>
      <c r="AT189" s="23" t="s">
        <v>287</v>
      </c>
      <c r="AU189" s="23" t="s">
        <v>89</v>
      </c>
      <c r="AY189" s="23" t="s">
        <v>285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3" t="s">
        <v>10</v>
      </c>
      <c r="BK189" s="206">
        <f>ROUND(I189*H189,0)</f>
        <v>0</v>
      </c>
      <c r="BL189" s="23" t="s">
        <v>95</v>
      </c>
      <c r="BM189" s="23" t="s">
        <v>434</v>
      </c>
    </row>
    <row r="190" spans="2:51" s="11" customFormat="1" ht="13.5">
      <c r="B190" s="207"/>
      <c r="C190" s="208"/>
      <c r="D190" s="221" t="s">
        <v>293</v>
      </c>
      <c r="E190" s="231" t="s">
        <v>35</v>
      </c>
      <c r="F190" s="232" t="s">
        <v>110</v>
      </c>
      <c r="G190" s="208"/>
      <c r="H190" s="233">
        <v>9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293</v>
      </c>
      <c r="AU190" s="218" t="s">
        <v>89</v>
      </c>
      <c r="AV190" s="11" t="s">
        <v>89</v>
      </c>
      <c r="AW190" s="11" t="s">
        <v>44</v>
      </c>
      <c r="AX190" s="11" t="s">
        <v>10</v>
      </c>
      <c r="AY190" s="218" t="s">
        <v>285</v>
      </c>
    </row>
    <row r="191" spans="2:65" s="1" customFormat="1" ht="22.5" customHeight="1">
      <c r="B191" s="41"/>
      <c r="C191" s="195" t="s">
        <v>435</v>
      </c>
      <c r="D191" s="195" t="s">
        <v>287</v>
      </c>
      <c r="E191" s="196" t="s">
        <v>436</v>
      </c>
      <c r="F191" s="197" t="s">
        <v>437</v>
      </c>
      <c r="G191" s="198" t="s">
        <v>320</v>
      </c>
      <c r="H191" s="199">
        <v>0.008</v>
      </c>
      <c r="I191" s="200"/>
      <c r="J191" s="201">
        <f>ROUND(I191*H191,0)</f>
        <v>0</v>
      </c>
      <c r="K191" s="197" t="s">
        <v>291</v>
      </c>
      <c r="L191" s="61"/>
      <c r="M191" s="202" t="s">
        <v>35</v>
      </c>
      <c r="N191" s="203" t="s">
        <v>52</v>
      </c>
      <c r="O191" s="42"/>
      <c r="P191" s="204">
        <f>O191*H191</f>
        <v>0</v>
      </c>
      <c r="Q191" s="204">
        <v>1.09</v>
      </c>
      <c r="R191" s="204">
        <f>Q191*H191</f>
        <v>0.00872</v>
      </c>
      <c r="S191" s="204">
        <v>0</v>
      </c>
      <c r="T191" s="205">
        <f>S191*H191</f>
        <v>0</v>
      </c>
      <c r="AR191" s="23" t="s">
        <v>95</v>
      </c>
      <c r="AT191" s="23" t="s">
        <v>287</v>
      </c>
      <c r="AU191" s="23" t="s">
        <v>89</v>
      </c>
      <c r="AY191" s="23" t="s">
        <v>285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3" t="s">
        <v>10</v>
      </c>
      <c r="BK191" s="206">
        <f>ROUND(I191*H191,0)</f>
        <v>0</v>
      </c>
      <c r="BL191" s="23" t="s">
        <v>95</v>
      </c>
      <c r="BM191" s="23" t="s">
        <v>438</v>
      </c>
    </row>
    <row r="192" spans="2:51" s="11" customFormat="1" ht="13.5">
      <c r="B192" s="207"/>
      <c r="C192" s="208"/>
      <c r="D192" s="221" t="s">
        <v>293</v>
      </c>
      <c r="E192" s="231" t="s">
        <v>35</v>
      </c>
      <c r="F192" s="232" t="s">
        <v>439</v>
      </c>
      <c r="G192" s="208"/>
      <c r="H192" s="233">
        <v>0.008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293</v>
      </c>
      <c r="AU192" s="218" t="s">
        <v>89</v>
      </c>
      <c r="AV192" s="11" t="s">
        <v>89</v>
      </c>
      <c r="AW192" s="11" t="s">
        <v>44</v>
      </c>
      <c r="AX192" s="11" t="s">
        <v>10</v>
      </c>
      <c r="AY192" s="218" t="s">
        <v>285</v>
      </c>
    </row>
    <row r="193" spans="2:65" s="1" customFormat="1" ht="31.5" customHeight="1">
      <c r="B193" s="41"/>
      <c r="C193" s="195" t="s">
        <v>440</v>
      </c>
      <c r="D193" s="195" t="s">
        <v>287</v>
      </c>
      <c r="E193" s="196" t="s">
        <v>441</v>
      </c>
      <c r="F193" s="197" t="s">
        <v>442</v>
      </c>
      <c r="G193" s="198" t="s">
        <v>347</v>
      </c>
      <c r="H193" s="199">
        <v>32.438</v>
      </c>
      <c r="I193" s="200"/>
      <c r="J193" s="201">
        <f>ROUND(I193*H193,0)</f>
        <v>0</v>
      </c>
      <c r="K193" s="197" t="s">
        <v>291</v>
      </c>
      <c r="L193" s="61"/>
      <c r="M193" s="202" t="s">
        <v>35</v>
      </c>
      <c r="N193" s="203" t="s">
        <v>52</v>
      </c>
      <c r="O193" s="42"/>
      <c r="P193" s="204">
        <f>O193*H193</f>
        <v>0</v>
      </c>
      <c r="Q193" s="204">
        <v>0.14994</v>
      </c>
      <c r="R193" s="204">
        <f>Q193*H193</f>
        <v>4.86375372</v>
      </c>
      <c r="S193" s="204">
        <v>0</v>
      </c>
      <c r="T193" s="205">
        <f>S193*H193</f>
        <v>0</v>
      </c>
      <c r="AR193" s="23" t="s">
        <v>95</v>
      </c>
      <c r="AT193" s="23" t="s">
        <v>287</v>
      </c>
      <c r="AU193" s="23" t="s">
        <v>89</v>
      </c>
      <c r="AY193" s="23" t="s">
        <v>285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23" t="s">
        <v>10</v>
      </c>
      <c r="BK193" s="206">
        <f>ROUND(I193*H193,0)</f>
        <v>0</v>
      </c>
      <c r="BL193" s="23" t="s">
        <v>95</v>
      </c>
      <c r="BM193" s="23" t="s">
        <v>443</v>
      </c>
    </row>
    <row r="194" spans="2:51" s="11" customFormat="1" ht="13.5">
      <c r="B194" s="207"/>
      <c r="C194" s="208"/>
      <c r="D194" s="209" t="s">
        <v>293</v>
      </c>
      <c r="E194" s="210" t="s">
        <v>35</v>
      </c>
      <c r="F194" s="211" t="s">
        <v>444</v>
      </c>
      <c r="G194" s="208"/>
      <c r="H194" s="212">
        <v>32.438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293</v>
      </c>
      <c r="AU194" s="218" t="s">
        <v>89</v>
      </c>
      <c r="AV194" s="11" t="s">
        <v>89</v>
      </c>
      <c r="AW194" s="11" t="s">
        <v>44</v>
      </c>
      <c r="AX194" s="11" t="s">
        <v>81</v>
      </c>
      <c r="AY194" s="218" t="s">
        <v>285</v>
      </c>
    </row>
    <row r="195" spans="2:51" s="12" customFormat="1" ht="13.5">
      <c r="B195" s="219"/>
      <c r="C195" s="220"/>
      <c r="D195" s="221" t="s">
        <v>293</v>
      </c>
      <c r="E195" s="222" t="s">
        <v>225</v>
      </c>
      <c r="F195" s="223" t="s">
        <v>295</v>
      </c>
      <c r="G195" s="220"/>
      <c r="H195" s="224">
        <v>32.438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293</v>
      </c>
      <c r="AU195" s="230" t="s">
        <v>89</v>
      </c>
      <c r="AV195" s="12" t="s">
        <v>92</v>
      </c>
      <c r="AW195" s="12" t="s">
        <v>44</v>
      </c>
      <c r="AX195" s="12" t="s">
        <v>10</v>
      </c>
      <c r="AY195" s="230" t="s">
        <v>285</v>
      </c>
    </row>
    <row r="196" spans="2:65" s="1" customFormat="1" ht="31.5" customHeight="1">
      <c r="B196" s="41"/>
      <c r="C196" s="195" t="s">
        <v>445</v>
      </c>
      <c r="D196" s="195" t="s">
        <v>287</v>
      </c>
      <c r="E196" s="196" t="s">
        <v>446</v>
      </c>
      <c r="F196" s="197" t="s">
        <v>447</v>
      </c>
      <c r="G196" s="198" t="s">
        <v>347</v>
      </c>
      <c r="H196" s="199">
        <v>168</v>
      </c>
      <c r="I196" s="200"/>
      <c r="J196" s="201">
        <f>ROUND(I196*H196,0)</f>
        <v>0</v>
      </c>
      <c r="K196" s="197" t="s">
        <v>291</v>
      </c>
      <c r="L196" s="61"/>
      <c r="M196" s="202" t="s">
        <v>35</v>
      </c>
      <c r="N196" s="203" t="s">
        <v>52</v>
      </c>
      <c r="O196" s="42"/>
      <c r="P196" s="204">
        <f>O196*H196</f>
        <v>0</v>
      </c>
      <c r="Q196" s="204">
        <v>0.17517</v>
      </c>
      <c r="R196" s="204">
        <f>Q196*H196</f>
        <v>29.428559999999997</v>
      </c>
      <c r="S196" s="204">
        <v>0</v>
      </c>
      <c r="T196" s="205">
        <f>S196*H196</f>
        <v>0</v>
      </c>
      <c r="AR196" s="23" t="s">
        <v>95</v>
      </c>
      <c r="AT196" s="23" t="s">
        <v>287</v>
      </c>
      <c r="AU196" s="23" t="s">
        <v>89</v>
      </c>
      <c r="AY196" s="23" t="s">
        <v>285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23" t="s">
        <v>10</v>
      </c>
      <c r="BK196" s="206">
        <f>ROUND(I196*H196,0)</f>
        <v>0</v>
      </c>
      <c r="BL196" s="23" t="s">
        <v>95</v>
      </c>
      <c r="BM196" s="23" t="s">
        <v>448</v>
      </c>
    </row>
    <row r="197" spans="2:51" s="11" customFormat="1" ht="13.5">
      <c r="B197" s="207"/>
      <c r="C197" s="208"/>
      <c r="D197" s="209" t="s">
        <v>293</v>
      </c>
      <c r="E197" s="210" t="s">
        <v>35</v>
      </c>
      <c r="F197" s="211" t="s">
        <v>449</v>
      </c>
      <c r="G197" s="208"/>
      <c r="H197" s="212">
        <v>201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293</v>
      </c>
      <c r="AU197" s="218" t="s">
        <v>89</v>
      </c>
      <c r="AV197" s="11" t="s">
        <v>89</v>
      </c>
      <c r="AW197" s="11" t="s">
        <v>44</v>
      </c>
      <c r="AX197" s="11" t="s">
        <v>81</v>
      </c>
      <c r="AY197" s="218" t="s">
        <v>285</v>
      </c>
    </row>
    <row r="198" spans="2:51" s="11" customFormat="1" ht="13.5">
      <c r="B198" s="207"/>
      <c r="C198" s="208"/>
      <c r="D198" s="209" t="s">
        <v>293</v>
      </c>
      <c r="E198" s="210" t="s">
        <v>35</v>
      </c>
      <c r="F198" s="211" t="s">
        <v>450</v>
      </c>
      <c r="G198" s="208"/>
      <c r="H198" s="212">
        <v>-2.025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293</v>
      </c>
      <c r="AU198" s="218" t="s">
        <v>89</v>
      </c>
      <c r="AV198" s="11" t="s">
        <v>89</v>
      </c>
      <c r="AW198" s="11" t="s">
        <v>44</v>
      </c>
      <c r="AX198" s="11" t="s">
        <v>81</v>
      </c>
      <c r="AY198" s="218" t="s">
        <v>285</v>
      </c>
    </row>
    <row r="199" spans="2:51" s="11" customFormat="1" ht="13.5">
      <c r="B199" s="207"/>
      <c r="C199" s="208"/>
      <c r="D199" s="209" t="s">
        <v>293</v>
      </c>
      <c r="E199" s="210" t="s">
        <v>35</v>
      </c>
      <c r="F199" s="211" t="s">
        <v>451</v>
      </c>
      <c r="G199" s="208"/>
      <c r="H199" s="212">
        <v>-18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293</v>
      </c>
      <c r="AU199" s="218" t="s">
        <v>89</v>
      </c>
      <c r="AV199" s="11" t="s">
        <v>89</v>
      </c>
      <c r="AW199" s="11" t="s">
        <v>44</v>
      </c>
      <c r="AX199" s="11" t="s">
        <v>81</v>
      </c>
      <c r="AY199" s="218" t="s">
        <v>285</v>
      </c>
    </row>
    <row r="200" spans="2:51" s="11" customFormat="1" ht="13.5">
      <c r="B200" s="207"/>
      <c r="C200" s="208"/>
      <c r="D200" s="209" t="s">
        <v>293</v>
      </c>
      <c r="E200" s="210" t="s">
        <v>35</v>
      </c>
      <c r="F200" s="211" t="s">
        <v>452</v>
      </c>
      <c r="G200" s="208"/>
      <c r="H200" s="212">
        <v>-12.375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293</v>
      </c>
      <c r="AU200" s="218" t="s">
        <v>89</v>
      </c>
      <c r="AV200" s="11" t="s">
        <v>89</v>
      </c>
      <c r="AW200" s="11" t="s">
        <v>44</v>
      </c>
      <c r="AX200" s="11" t="s">
        <v>81</v>
      </c>
      <c r="AY200" s="218" t="s">
        <v>285</v>
      </c>
    </row>
    <row r="201" spans="2:51" s="11" customFormat="1" ht="13.5">
      <c r="B201" s="207"/>
      <c r="C201" s="208"/>
      <c r="D201" s="209" t="s">
        <v>293</v>
      </c>
      <c r="E201" s="210" t="s">
        <v>35</v>
      </c>
      <c r="F201" s="211" t="s">
        <v>453</v>
      </c>
      <c r="G201" s="208"/>
      <c r="H201" s="212">
        <v>-0.6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293</v>
      </c>
      <c r="AU201" s="218" t="s">
        <v>89</v>
      </c>
      <c r="AV201" s="11" t="s">
        <v>89</v>
      </c>
      <c r="AW201" s="11" t="s">
        <v>44</v>
      </c>
      <c r="AX201" s="11" t="s">
        <v>81</v>
      </c>
      <c r="AY201" s="218" t="s">
        <v>285</v>
      </c>
    </row>
    <row r="202" spans="2:51" s="12" customFormat="1" ht="13.5">
      <c r="B202" s="219"/>
      <c r="C202" s="220"/>
      <c r="D202" s="221" t="s">
        <v>293</v>
      </c>
      <c r="E202" s="222" t="s">
        <v>228</v>
      </c>
      <c r="F202" s="223" t="s">
        <v>295</v>
      </c>
      <c r="G202" s="220"/>
      <c r="H202" s="224">
        <v>168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293</v>
      </c>
      <c r="AU202" s="230" t="s">
        <v>89</v>
      </c>
      <c r="AV202" s="12" t="s">
        <v>92</v>
      </c>
      <c r="AW202" s="12" t="s">
        <v>44</v>
      </c>
      <c r="AX202" s="12" t="s">
        <v>10</v>
      </c>
      <c r="AY202" s="230" t="s">
        <v>285</v>
      </c>
    </row>
    <row r="203" spans="2:65" s="1" customFormat="1" ht="31.5" customHeight="1">
      <c r="B203" s="41"/>
      <c r="C203" s="195" t="s">
        <v>454</v>
      </c>
      <c r="D203" s="195" t="s">
        <v>287</v>
      </c>
      <c r="E203" s="196" t="s">
        <v>455</v>
      </c>
      <c r="F203" s="197" t="s">
        <v>456</v>
      </c>
      <c r="G203" s="198" t="s">
        <v>347</v>
      </c>
      <c r="H203" s="199">
        <v>255.685</v>
      </c>
      <c r="I203" s="200"/>
      <c r="J203" s="201">
        <f>ROUND(I203*H203,0)</f>
        <v>0</v>
      </c>
      <c r="K203" s="197" t="s">
        <v>291</v>
      </c>
      <c r="L203" s="61"/>
      <c r="M203" s="202" t="s">
        <v>35</v>
      </c>
      <c r="N203" s="203" t="s">
        <v>52</v>
      </c>
      <c r="O203" s="42"/>
      <c r="P203" s="204">
        <f>O203*H203</f>
        <v>0</v>
      </c>
      <c r="Q203" s="204">
        <v>0.16929</v>
      </c>
      <c r="R203" s="204">
        <f>Q203*H203</f>
        <v>43.28491365</v>
      </c>
      <c r="S203" s="204">
        <v>0</v>
      </c>
      <c r="T203" s="205">
        <f>S203*H203</f>
        <v>0</v>
      </c>
      <c r="AR203" s="23" t="s">
        <v>95</v>
      </c>
      <c r="AT203" s="23" t="s">
        <v>287</v>
      </c>
      <c r="AU203" s="23" t="s">
        <v>89</v>
      </c>
      <c r="AY203" s="23" t="s">
        <v>285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23" t="s">
        <v>10</v>
      </c>
      <c r="BK203" s="206">
        <f>ROUND(I203*H203,0)</f>
        <v>0</v>
      </c>
      <c r="BL203" s="23" t="s">
        <v>95</v>
      </c>
      <c r="BM203" s="23" t="s">
        <v>457</v>
      </c>
    </row>
    <row r="204" spans="2:51" s="11" customFormat="1" ht="13.5">
      <c r="B204" s="207"/>
      <c r="C204" s="208"/>
      <c r="D204" s="209" t="s">
        <v>293</v>
      </c>
      <c r="E204" s="210" t="s">
        <v>35</v>
      </c>
      <c r="F204" s="211" t="s">
        <v>458</v>
      </c>
      <c r="G204" s="208"/>
      <c r="H204" s="212">
        <v>290.625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293</v>
      </c>
      <c r="AU204" s="218" t="s">
        <v>89</v>
      </c>
      <c r="AV204" s="11" t="s">
        <v>89</v>
      </c>
      <c r="AW204" s="11" t="s">
        <v>44</v>
      </c>
      <c r="AX204" s="11" t="s">
        <v>81</v>
      </c>
      <c r="AY204" s="218" t="s">
        <v>285</v>
      </c>
    </row>
    <row r="205" spans="2:51" s="11" customFormat="1" ht="13.5">
      <c r="B205" s="207"/>
      <c r="C205" s="208"/>
      <c r="D205" s="209" t="s">
        <v>293</v>
      </c>
      <c r="E205" s="210" t="s">
        <v>35</v>
      </c>
      <c r="F205" s="211" t="s">
        <v>459</v>
      </c>
      <c r="G205" s="208"/>
      <c r="H205" s="212">
        <v>-6.6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293</v>
      </c>
      <c r="AU205" s="218" t="s">
        <v>89</v>
      </c>
      <c r="AV205" s="11" t="s">
        <v>89</v>
      </c>
      <c r="AW205" s="11" t="s">
        <v>44</v>
      </c>
      <c r="AX205" s="11" t="s">
        <v>81</v>
      </c>
      <c r="AY205" s="218" t="s">
        <v>285</v>
      </c>
    </row>
    <row r="206" spans="2:51" s="11" customFormat="1" ht="13.5">
      <c r="B206" s="207"/>
      <c r="C206" s="208"/>
      <c r="D206" s="209" t="s">
        <v>293</v>
      </c>
      <c r="E206" s="210" t="s">
        <v>35</v>
      </c>
      <c r="F206" s="211" t="s">
        <v>460</v>
      </c>
      <c r="G206" s="208"/>
      <c r="H206" s="212">
        <v>-1.28</v>
      </c>
      <c r="I206" s="213"/>
      <c r="J206" s="208"/>
      <c r="K206" s="208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293</v>
      </c>
      <c r="AU206" s="218" t="s">
        <v>89</v>
      </c>
      <c r="AV206" s="11" t="s">
        <v>89</v>
      </c>
      <c r="AW206" s="11" t="s">
        <v>44</v>
      </c>
      <c r="AX206" s="11" t="s">
        <v>81</v>
      </c>
      <c r="AY206" s="218" t="s">
        <v>285</v>
      </c>
    </row>
    <row r="207" spans="2:51" s="11" customFormat="1" ht="13.5">
      <c r="B207" s="207"/>
      <c r="C207" s="208"/>
      <c r="D207" s="209" t="s">
        <v>293</v>
      </c>
      <c r="E207" s="210" t="s">
        <v>35</v>
      </c>
      <c r="F207" s="211" t="s">
        <v>461</v>
      </c>
      <c r="G207" s="208"/>
      <c r="H207" s="212">
        <v>-5.76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293</v>
      </c>
      <c r="AU207" s="218" t="s">
        <v>89</v>
      </c>
      <c r="AV207" s="11" t="s">
        <v>89</v>
      </c>
      <c r="AW207" s="11" t="s">
        <v>44</v>
      </c>
      <c r="AX207" s="11" t="s">
        <v>81</v>
      </c>
      <c r="AY207" s="218" t="s">
        <v>285</v>
      </c>
    </row>
    <row r="208" spans="2:51" s="11" customFormat="1" ht="13.5">
      <c r="B208" s="207"/>
      <c r="C208" s="208"/>
      <c r="D208" s="209" t="s">
        <v>293</v>
      </c>
      <c r="E208" s="210" t="s">
        <v>35</v>
      </c>
      <c r="F208" s="211" t="s">
        <v>462</v>
      </c>
      <c r="G208" s="208"/>
      <c r="H208" s="212">
        <v>-2.4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293</v>
      </c>
      <c r="AU208" s="218" t="s">
        <v>89</v>
      </c>
      <c r="AV208" s="11" t="s">
        <v>89</v>
      </c>
      <c r="AW208" s="11" t="s">
        <v>44</v>
      </c>
      <c r="AX208" s="11" t="s">
        <v>81</v>
      </c>
      <c r="AY208" s="218" t="s">
        <v>285</v>
      </c>
    </row>
    <row r="209" spans="2:51" s="11" customFormat="1" ht="13.5">
      <c r="B209" s="207"/>
      <c r="C209" s="208"/>
      <c r="D209" s="209" t="s">
        <v>293</v>
      </c>
      <c r="E209" s="210" t="s">
        <v>35</v>
      </c>
      <c r="F209" s="211" t="s">
        <v>463</v>
      </c>
      <c r="G209" s="208"/>
      <c r="H209" s="212">
        <v>-18.9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293</v>
      </c>
      <c r="AU209" s="218" t="s">
        <v>89</v>
      </c>
      <c r="AV209" s="11" t="s">
        <v>89</v>
      </c>
      <c r="AW209" s="11" t="s">
        <v>44</v>
      </c>
      <c r="AX209" s="11" t="s">
        <v>81</v>
      </c>
      <c r="AY209" s="218" t="s">
        <v>285</v>
      </c>
    </row>
    <row r="210" spans="2:51" s="12" customFormat="1" ht="13.5">
      <c r="B210" s="219"/>
      <c r="C210" s="220"/>
      <c r="D210" s="221" t="s">
        <v>293</v>
      </c>
      <c r="E210" s="222" t="s">
        <v>35</v>
      </c>
      <c r="F210" s="223" t="s">
        <v>295</v>
      </c>
      <c r="G210" s="220"/>
      <c r="H210" s="224">
        <v>255.685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293</v>
      </c>
      <c r="AU210" s="230" t="s">
        <v>89</v>
      </c>
      <c r="AV210" s="12" t="s">
        <v>92</v>
      </c>
      <c r="AW210" s="12" t="s">
        <v>44</v>
      </c>
      <c r="AX210" s="12" t="s">
        <v>10</v>
      </c>
      <c r="AY210" s="230" t="s">
        <v>285</v>
      </c>
    </row>
    <row r="211" spans="2:65" s="1" customFormat="1" ht="31.5" customHeight="1">
      <c r="B211" s="41"/>
      <c r="C211" s="195" t="s">
        <v>464</v>
      </c>
      <c r="D211" s="195" t="s">
        <v>287</v>
      </c>
      <c r="E211" s="196" t="s">
        <v>465</v>
      </c>
      <c r="F211" s="197" t="s">
        <v>466</v>
      </c>
      <c r="G211" s="198" t="s">
        <v>347</v>
      </c>
      <c r="H211" s="199">
        <v>331.069</v>
      </c>
      <c r="I211" s="200"/>
      <c r="J211" s="201">
        <f>ROUND(I211*H211,0)</f>
        <v>0</v>
      </c>
      <c r="K211" s="197" t="s">
        <v>291</v>
      </c>
      <c r="L211" s="61"/>
      <c r="M211" s="202" t="s">
        <v>35</v>
      </c>
      <c r="N211" s="203" t="s">
        <v>52</v>
      </c>
      <c r="O211" s="42"/>
      <c r="P211" s="204">
        <f>O211*H211</f>
        <v>0</v>
      </c>
      <c r="Q211" s="204">
        <v>0.08707</v>
      </c>
      <c r="R211" s="204">
        <f>Q211*H211</f>
        <v>28.82617783</v>
      </c>
      <c r="S211" s="204">
        <v>0</v>
      </c>
      <c r="T211" s="205">
        <f>S211*H211</f>
        <v>0</v>
      </c>
      <c r="AR211" s="23" t="s">
        <v>95</v>
      </c>
      <c r="AT211" s="23" t="s">
        <v>287</v>
      </c>
      <c r="AU211" s="23" t="s">
        <v>89</v>
      </c>
      <c r="AY211" s="23" t="s">
        <v>285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3" t="s">
        <v>10</v>
      </c>
      <c r="BK211" s="206">
        <f>ROUND(I211*H211,0)</f>
        <v>0</v>
      </c>
      <c r="BL211" s="23" t="s">
        <v>95</v>
      </c>
      <c r="BM211" s="23" t="s">
        <v>467</v>
      </c>
    </row>
    <row r="212" spans="2:51" s="11" customFormat="1" ht="27">
      <c r="B212" s="207"/>
      <c r="C212" s="208"/>
      <c r="D212" s="209" t="s">
        <v>293</v>
      </c>
      <c r="E212" s="210" t="s">
        <v>35</v>
      </c>
      <c r="F212" s="211" t="s">
        <v>468</v>
      </c>
      <c r="G212" s="208"/>
      <c r="H212" s="212">
        <v>360.469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293</v>
      </c>
      <c r="AU212" s="218" t="s">
        <v>89</v>
      </c>
      <c r="AV212" s="11" t="s">
        <v>89</v>
      </c>
      <c r="AW212" s="11" t="s">
        <v>44</v>
      </c>
      <c r="AX212" s="11" t="s">
        <v>81</v>
      </c>
      <c r="AY212" s="218" t="s">
        <v>285</v>
      </c>
    </row>
    <row r="213" spans="2:51" s="11" customFormat="1" ht="13.5">
      <c r="B213" s="207"/>
      <c r="C213" s="208"/>
      <c r="D213" s="209" t="s">
        <v>293</v>
      </c>
      <c r="E213" s="210" t="s">
        <v>35</v>
      </c>
      <c r="F213" s="211" t="s">
        <v>469</v>
      </c>
      <c r="G213" s="208"/>
      <c r="H213" s="212">
        <v>-29.4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293</v>
      </c>
      <c r="AU213" s="218" t="s">
        <v>89</v>
      </c>
      <c r="AV213" s="11" t="s">
        <v>89</v>
      </c>
      <c r="AW213" s="11" t="s">
        <v>44</v>
      </c>
      <c r="AX213" s="11" t="s">
        <v>81</v>
      </c>
      <c r="AY213" s="218" t="s">
        <v>285</v>
      </c>
    </row>
    <row r="214" spans="2:51" s="12" customFormat="1" ht="13.5">
      <c r="B214" s="219"/>
      <c r="C214" s="220"/>
      <c r="D214" s="209" t="s">
        <v>293</v>
      </c>
      <c r="E214" s="234" t="s">
        <v>231</v>
      </c>
      <c r="F214" s="235" t="s">
        <v>295</v>
      </c>
      <c r="G214" s="220"/>
      <c r="H214" s="236">
        <v>331.069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293</v>
      </c>
      <c r="AU214" s="230" t="s">
        <v>89</v>
      </c>
      <c r="AV214" s="12" t="s">
        <v>92</v>
      </c>
      <c r="AW214" s="12" t="s">
        <v>44</v>
      </c>
      <c r="AX214" s="12" t="s">
        <v>10</v>
      </c>
      <c r="AY214" s="230" t="s">
        <v>285</v>
      </c>
    </row>
    <row r="215" spans="2:63" s="10" customFormat="1" ht="29.85" customHeight="1">
      <c r="B215" s="178"/>
      <c r="C215" s="179"/>
      <c r="D215" s="192" t="s">
        <v>80</v>
      </c>
      <c r="E215" s="193" t="s">
        <v>95</v>
      </c>
      <c r="F215" s="193" t="s">
        <v>470</v>
      </c>
      <c r="G215" s="179"/>
      <c r="H215" s="179"/>
      <c r="I215" s="182"/>
      <c r="J215" s="194">
        <f>BK215</f>
        <v>0</v>
      </c>
      <c r="K215" s="179"/>
      <c r="L215" s="184"/>
      <c r="M215" s="185"/>
      <c r="N215" s="186"/>
      <c r="O215" s="186"/>
      <c r="P215" s="187">
        <f>SUM(P216:P230)</f>
        <v>0</v>
      </c>
      <c r="Q215" s="186"/>
      <c r="R215" s="187">
        <f>SUM(R216:R230)</f>
        <v>184.02866220132722</v>
      </c>
      <c r="S215" s="186"/>
      <c r="T215" s="188">
        <f>SUM(T216:T230)</f>
        <v>0</v>
      </c>
      <c r="AR215" s="189" t="s">
        <v>10</v>
      </c>
      <c r="AT215" s="190" t="s">
        <v>80</v>
      </c>
      <c r="AU215" s="190" t="s">
        <v>10</v>
      </c>
      <c r="AY215" s="189" t="s">
        <v>285</v>
      </c>
      <c r="BK215" s="191">
        <f>SUM(BK216:BK230)</f>
        <v>0</v>
      </c>
    </row>
    <row r="216" spans="2:65" s="1" customFormat="1" ht="22.5" customHeight="1">
      <c r="B216" s="41"/>
      <c r="C216" s="195" t="s">
        <v>171</v>
      </c>
      <c r="D216" s="195" t="s">
        <v>287</v>
      </c>
      <c r="E216" s="196" t="s">
        <v>471</v>
      </c>
      <c r="F216" s="197" t="s">
        <v>472</v>
      </c>
      <c r="G216" s="198" t="s">
        <v>290</v>
      </c>
      <c r="H216" s="199">
        <v>71.171</v>
      </c>
      <c r="I216" s="200"/>
      <c r="J216" s="201">
        <f>ROUND(I216*H216,0)</f>
        <v>0</v>
      </c>
      <c r="K216" s="197" t="s">
        <v>291</v>
      </c>
      <c r="L216" s="61"/>
      <c r="M216" s="202" t="s">
        <v>35</v>
      </c>
      <c r="N216" s="203" t="s">
        <v>52</v>
      </c>
      <c r="O216" s="42"/>
      <c r="P216" s="204">
        <f>O216*H216</f>
        <v>0</v>
      </c>
      <c r="Q216" s="204">
        <v>2.45343</v>
      </c>
      <c r="R216" s="204">
        <f>Q216*H216</f>
        <v>174.61306653000003</v>
      </c>
      <c r="S216" s="204">
        <v>0</v>
      </c>
      <c r="T216" s="205">
        <f>S216*H216</f>
        <v>0</v>
      </c>
      <c r="AR216" s="23" t="s">
        <v>95</v>
      </c>
      <c r="AT216" s="23" t="s">
        <v>287</v>
      </c>
      <c r="AU216" s="23" t="s">
        <v>89</v>
      </c>
      <c r="AY216" s="23" t="s">
        <v>285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3" t="s">
        <v>10</v>
      </c>
      <c r="BK216" s="206">
        <f>ROUND(I216*H216,0)</f>
        <v>0</v>
      </c>
      <c r="BL216" s="23" t="s">
        <v>95</v>
      </c>
      <c r="BM216" s="23" t="s">
        <v>473</v>
      </c>
    </row>
    <row r="217" spans="2:51" s="11" customFormat="1" ht="13.5">
      <c r="B217" s="207"/>
      <c r="C217" s="208"/>
      <c r="D217" s="209" t="s">
        <v>293</v>
      </c>
      <c r="E217" s="210" t="s">
        <v>35</v>
      </c>
      <c r="F217" s="211" t="s">
        <v>474</v>
      </c>
      <c r="G217" s="208"/>
      <c r="H217" s="212">
        <v>71.171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293</v>
      </c>
      <c r="AU217" s="218" t="s">
        <v>89</v>
      </c>
      <c r="AV217" s="11" t="s">
        <v>89</v>
      </c>
      <c r="AW217" s="11" t="s">
        <v>44</v>
      </c>
      <c r="AX217" s="11" t="s">
        <v>81</v>
      </c>
      <c r="AY217" s="218" t="s">
        <v>285</v>
      </c>
    </row>
    <row r="218" spans="2:51" s="12" customFormat="1" ht="13.5">
      <c r="B218" s="219"/>
      <c r="C218" s="220"/>
      <c r="D218" s="221" t="s">
        <v>293</v>
      </c>
      <c r="E218" s="222" t="s">
        <v>35</v>
      </c>
      <c r="F218" s="223" t="s">
        <v>295</v>
      </c>
      <c r="G218" s="220"/>
      <c r="H218" s="224">
        <v>71.171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293</v>
      </c>
      <c r="AU218" s="230" t="s">
        <v>89</v>
      </c>
      <c r="AV218" s="12" t="s">
        <v>92</v>
      </c>
      <c r="AW218" s="12" t="s">
        <v>44</v>
      </c>
      <c r="AX218" s="12" t="s">
        <v>10</v>
      </c>
      <c r="AY218" s="230" t="s">
        <v>285</v>
      </c>
    </row>
    <row r="219" spans="2:65" s="1" customFormat="1" ht="22.5" customHeight="1">
      <c r="B219" s="41"/>
      <c r="C219" s="195" t="s">
        <v>475</v>
      </c>
      <c r="D219" s="195" t="s">
        <v>287</v>
      </c>
      <c r="E219" s="196" t="s">
        <v>476</v>
      </c>
      <c r="F219" s="197" t="s">
        <v>477</v>
      </c>
      <c r="G219" s="198" t="s">
        <v>347</v>
      </c>
      <c r="H219" s="199">
        <v>340.731</v>
      </c>
      <c r="I219" s="200"/>
      <c r="J219" s="201">
        <f>ROUND(I219*H219,0)</f>
        <v>0</v>
      </c>
      <c r="K219" s="197" t="s">
        <v>291</v>
      </c>
      <c r="L219" s="61"/>
      <c r="M219" s="202" t="s">
        <v>35</v>
      </c>
      <c r="N219" s="203" t="s">
        <v>52</v>
      </c>
      <c r="O219" s="42"/>
      <c r="P219" s="204">
        <f>O219*H219</f>
        <v>0</v>
      </c>
      <c r="Q219" s="204">
        <v>0.00215268</v>
      </c>
      <c r="R219" s="204">
        <f>Q219*H219</f>
        <v>0.73348480908</v>
      </c>
      <c r="S219" s="204">
        <v>0</v>
      </c>
      <c r="T219" s="205">
        <f>S219*H219</f>
        <v>0</v>
      </c>
      <c r="AR219" s="23" t="s">
        <v>95</v>
      </c>
      <c r="AT219" s="23" t="s">
        <v>287</v>
      </c>
      <c r="AU219" s="23" t="s">
        <v>89</v>
      </c>
      <c r="AY219" s="23" t="s">
        <v>285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23" t="s">
        <v>10</v>
      </c>
      <c r="BK219" s="206">
        <f>ROUND(I219*H219,0)</f>
        <v>0</v>
      </c>
      <c r="BL219" s="23" t="s">
        <v>95</v>
      </c>
      <c r="BM219" s="23" t="s">
        <v>478</v>
      </c>
    </row>
    <row r="220" spans="2:51" s="11" customFormat="1" ht="13.5">
      <c r="B220" s="207"/>
      <c r="C220" s="208"/>
      <c r="D220" s="209" t="s">
        <v>293</v>
      </c>
      <c r="E220" s="210" t="s">
        <v>35</v>
      </c>
      <c r="F220" s="211" t="s">
        <v>479</v>
      </c>
      <c r="G220" s="208"/>
      <c r="H220" s="212">
        <v>323.505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293</v>
      </c>
      <c r="AU220" s="218" t="s">
        <v>89</v>
      </c>
      <c r="AV220" s="11" t="s">
        <v>89</v>
      </c>
      <c r="AW220" s="11" t="s">
        <v>44</v>
      </c>
      <c r="AX220" s="11" t="s">
        <v>81</v>
      </c>
      <c r="AY220" s="218" t="s">
        <v>285</v>
      </c>
    </row>
    <row r="221" spans="2:51" s="11" customFormat="1" ht="13.5">
      <c r="B221" s="207"/>
      <c r="C221" s="208"/>
      <c r="D221" s="209" t="s">
        <v>293</v>
      </c>
      <c r="E221" s="210" t="s">
        <v>35</v>
      </c>
      <c r="F221" s="211" t="s">
        <v>480</v>
      </c>
      <c r="G221" s="208"/>
      <c r="H221" s="212">
        <v>17.226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293</v>
      </c>
      <c r="AU221" s="218" t="s">
        <v>89</v>
      </c>
      <c r="AV221" s="11" t="s">
        <v>89</v>
      </c>
      <c r="AW221" s="11" t="s">
        <v>44</v>
      </c>
      <c r="AX221" s="11" t="s">
        <v>81</v>
      </c>
      <c r="AY221" s="218" t="s">
        <v>285</v>
      </c>
    </row>
    <row r="222" spans="2:51" s="12" customFormat="1" ht="13.5">
      <c r="B222" s="219"/>
      <c r="C222" s="220"/>
      <c r="D222" s="221" t="s">
        <v>293</v>
      </c>
      <c r="E222" s="222" t="s">
        <v>35</v>
      </c>
      <c r="F222" s="223" t="s">
        <v>295</v>
      </c>
      <c r="G222" s="220"/>
      <c r="H222" s="224">
        <v>340.731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293</v>
      </c>
      <c r="AU222" s="230" t="s">
        <v>89</v>
      </c>
      <c r="AV222" s="12" t="s">
        <v>92</v>
      </c>
      <c r="AW222" s="12" t="s">
        <v>44</v>
      </c>
      <c r="AX222" s="12" t="s">
        <v>10</v>
      </c>
      <c r="AY222" s="230" t="s">
        <v>285</v>
      </c>
    </row>
    <row r="223" spans="2:65" s="1" customFormat="1" ht="22.5" customHeight="1">
      <c r="B223" s="41"/>
      <c r="C223" s="195" t="s">
        <v>481</v>
      </c>
      <c r="D223" s="195" t="s">
        <v>287</v>
      </c>
      <c r="E223" s="196" t="s">
        <v>482</v>
      </c>
      <c r="F223" s="197" t="s">
        <v>483</v>
      </c>
      <c r="G223" s="198" t="s">
        <v>347</v>
      </c>
      <c r="H223" s="199">
        <v>340.731</v>
      </c>
      <c r="I223" s="200"/>
      <c r="J223" s="201">
        <f>ROUND(I223*H223,0)</f>
        <v>0</v>
      </c>
      <c r="K223" s="197" t="s">
        <v>291</v>
      </c>
      <c r="L223" s="61"/>
      <c r="M223" s="202" t="s">
        <v>35</v>
      </c>
      <c r="N223" s="203" t="s">
        <v>52</v>
      </c>
      <c r="O223" s="42"/>
      <c r="P223" s="204">
        <f>O223*H223</f>
        <v>0</v>
      </c>
      <c r="Q223" s="204">
        <v>0</v>
      </c>
      <c r="R223" s="204">
        <f>Q223*H223</f>
        <v>0</v>
      </c>
      <c r="S223" s="204">
        <v>0</v>
      </c>
      <c r="T223" s="205">
        <f>S223*H223</f>
        <v>0</v>
      </c>
      <c r="AR223" s="23" t="s">
        <v>95</v>
      </c>
      <c r="AT223" s="23" t="s">
        <v>287</v>
      </c>
      <c r="AU223" s="23" t="s">
        <v>89</v>
      </c>
      <c r="AY223" s="23" t="s">
        <v>285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23" t="s">
        <v>10</v>
      </c>
      <c r="BK223" s="206">
        <f>ROUND(I223*H223,0)</f>
        <v>0</v>
      </c>
      <c r="BL223" s="23" t="s">
        <v>95</v>
      </c>
      <c r="BM223" s="23" t="s">
        <v>484</v>
      </c>
    </row>
    <row r="224" spans="2:65" s="1" customFormat="1" ht="22.5" customHeight="1">
      <c r="B224" s="41"/>
      <c r="C224" s="195" t="s">
        <v>485</v>
      </c>
      <c r="D224" s="195" t="s">
        <v>287</v>
      </c>
      <c r="E224" s="196" t="s">
        <v>486</v>
      </c>
      <c r="F224" s="197" t="s">
        <v>487</v>
      </c>
      <c r="G224" s="198" t="s">
        <v>347</v>
      </c>
      <c r="H224" s="199">
        <v>323.505</v>
      </c>
      <c r="I224" s="200"/>
      <c r="J224" s="201">
        <f>ROUND(I224*H224,0)</f>
        <v>0</v>
      </c>
      <c r="K224" s="197" t="s">
        <v>291</v>
      </c>
      <c r="L224" s="61"/>
      <c r="M224" s="202" t="s">
        <v>35</v>
      </c>
      <c r="N224" s="203" t="s">
        <v>52</v>
      </c>
      <c r="O224" s="42"/>
      <c r="P224" s="204">
        <f>O224*H224</f>
        <v>0</v>
      </c>
      <c r="Q224" s="204">
        <v>0.0052365</v>
      </c>
      <c r="R224" s="204">
        <f>Q224*H224</f>
        <v>1.6940339325</v>
      </c>
      <c r="S224" s="204">
        <v>0</v>
      </c>
      <c r="T224" s="205">
        <f>S224*H224</f>
        <v>0</v>
      </c>
      <c r="AR224" s="23" t="s">
        <v>95</v>
      </c>
      <c r="AT224" s="23" t="s">
        <v>287</v>
      </c>
      <c r="AU224" s="23" t="s">
        <v>89</v>
      </c>
      <c r="AY224" s="23" t="s">
        <v>285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23" t="s">
        <v>10</v>
      </c>
      <c r="BK224" s="206">
        <f>ROUND(I224*H224,0)</f>
        <v>0</v>
      </c>
      <c r="BL224" s="23" t="s">
        <v>95</v>
      </c>
      <c r="BM224" s="23" t="s">
        <v>488</v>
      </c>
    </row>
    <row r="225" spans="2:51" s="11" customFormat="1" ht="13.5">
      <c r="B225" s="207"/>
      <c r="C225" s="208"/>
      <c r="D225" s="209" t="s">
        <v>293</v>
      </c>
      <c r="E225" s="210" t="s">
        <v>35</v>
      </c>
      <c r="F225" s="211" t="s">
        <v>479</v>
      </c>
      <c r="G225" s="208"/>
      <c r="H225" s="212">
        <v>323.505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293</v>
      </c>
      <c r="AU225" s="218" t="s">
        <v>89</v>
      </c>
      <c r="AV225" s="11" t="s">
        <v>89</v>
      </c>
      <c r="AW225" s="11" t="s">
        <v>44</v>
      </c>
      <c r="AX225" s="11" t="s">
        <v>81</v>
      </c>
      <c r="AY225" s="218" t="s">
        <v>285</v>
      </c>
    </row>
    <row r="226" spans="2:51" s="12" customFormat="1" ht="13.5">
      <c r="B226" s="219"/>
      <c r="C226" s="220"/>
      <c r="D226" s="221" t="s">
        <v>293</v>
      </c>
      <c r="E226" s="222" t="s">
        <v>35</v>
      </c>
      <c r="F226" s="223" t="s">
        <v>295</v>
      </c>
      <c r="G226" s="220"/>
      <c r="H226" s="224">
        <v>323.505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293</v>
      </c>
      <c r="AU226" s="230" t="s">
        <v>89</v>
      </c>
      <c r="AV226" s="12" t="s">
        <v>92</v>
      </c>
      <c r="AW226" s="12" t="s">
        <v>44</v>
      </c>
      <c r="AX226" s="12" t="s">
        <v>10</v>
      </c>
      <c r="AY226" s="230" t="s">
        <v>285</v>
      </c>
    </row>
    <row r="227" spans="2:65" s="1" customFormat="1" ht="22.5" customHeight="1">
      <c r="B227" s="41"/>
      <c r="C227" s="195" t="s">
        <v>489</v>
      </c>
      <c r="D227" s="195" t="s">
        <v>287</v>
      </c>
      <c r="E227" s="196" t="s">
        <v>490</v>
      </c>
      <c r="F227" s="197" t="s">
        <v>491</v>
      </c>
      <c r="G227" s="198" t="s">
        <v>347</v>
      </c>
      <c r="H227" s="199">
        <v>323.505</v>
      </c>
      <c r="I227" s="200"/>
      <c r="J227" s="201">
        <f>ROUND(I227*H227,0)</f>
        <v>0</v>
      </c>
      <c r="K227" s="197" t="s">
        <v>291</v>
      </c>
      <c r="L227" s="61"/>
      <c r="M227" s="202" t="s">
        <v>35</v>
      </c>
      <c r="N227" s="203" t="s">
        <v>52</v>
      </c>
      <c r="O227" s="42"/>
      <c r="P227" s="204">
        <f>O227*H227</f>
        <v>0</v>
      </c>
      <c r="Q227" s="204">
        <v>0</v>
      </c>
      <c r="R227" s="204">
        <f>Q227*H227</f>
        <v>0</v>
      </c>
      <c r="S227" s="204">
        <v>0</v>
      </c>
      <c r="T227" s="205">
        <f>S227*H227</f>
        <v>0</v>
      </c>
      <c r="AR227" s="23" t="s">
        <v>95</v>
      </c>
      <c r="AT227" s="23" t="s">
        <v>287</v>
      </c>
      <c r="AU227" s="23" t="s">
        <v>89</v>
      </c>
      <c r="AY227" s="23" t="s">
        <v>285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23" t="s">
        <v>10</v>
      </c>
      <c r="BK227" s="206">
        <f>ROUND(I227*H227,0)</f>
        <v>0</v>
      </c>
      <c r="BL227" s="23" t="s">
        <v>95</v>
      </c>
      <c r="BM227" s="23" t="s">
        <v>492</v>
      </c>
    </row>
    <row r="228" spans="2:65" s="1" customFormat="1" ht="22.5" customHeight="1">
      <c r="B228" s="41"/>
      <c r="C228" s="195" t="s">
        <v>493</v>
      </c>
      <c r="D228" s="195" t="s">
        <v>287</v>
      </c>
      <c r="E228" s="196" t="s">
        <v>494</v>
      </c>
      <c r="F228" s="197" t="s">
        <v>495</v>
      </c>
      <c r="G228" s="198" t="s">
        <v>320</v>
      </c>
      <c r="H228" s="199">
        <v>6.636</v>
      </c>
      <c r="I228" s="200"/>
      <c r="J228" s="201">
        <f>ROUND(I228*H228,0)</f>
        <v>0</v>
      </c>
      <c r="K228" s="197" t="s">
        <v>291</v>
      </c>
      <c r="L228" s="61"/>
      <c r="M228" s="202" t="s">
        <v>35</v>
      </c>
      <c r="N228" s="203" t="s">
        <v>52</v>
      </c>
      <c r="O228" s="42"/>
      <c r="P228" s="204">
        <f>O228*H228</f>
        <v>0</v>
      </c>
      <c r="Q228" s="204">
        <v>1.0530555952</v>
      </c>
      <c r="R228" s="204">
        <f>Q228*H228</f>
        <v>6.9880769297472005</v>
      </c>
      <c r="S228" s="204">
        <v>0</v>
      </c>
      <c r="T228" s="205">
        <f>S228*H228</f>
        <v>0</v>
      </c>
      <c r="AR228" s="23" t="s">
        <v>95</v>
      </c>
      <c r="AT228" s="23" t="s">
        <v>287</v>
      </c>
      <c r="AU228" s="23" t="s">
        <v>89</v>
      </c>
      <c r="AY228" s="23" t="s">
        <v>285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23" t="s">
        <v>10</v>
      </c>
      <c r="BK228" s="206">
        <f>ROUND(I228*H228,0)</f>
        <v>0</v>
      </c>
      <c r="BL228" s="23" t="s">
        <v>95</v>
      </c>
      <c r="BM228" s="23" t="s">
        <v>496</v>
      </c>
    </row>
    <row r="229" spans="2:51" s="11" customFormat="1" ht="13.5">
      <c r="B229" s="207"/>
      <c r="C229" s="208"/>
      <c r="D229" s="209" t="s">
        <v>293</v>
      </c>
      <c r="E229" s="210" t="s">
        <v>35</v>
      </c>
      <c r="F229" s="211" t="s">
        <v>497</v>
      </c>
      <c r="G229" s="208"/>
      <c r="H229" s="212">
        <v>6.636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293</v>
      </c>
      <c r="AU229" s="218" t="s">
        <v>89</v>
      </c>
      <c r="AV229" s="11" t="s">
        <v>89</v>
      </c>
      <c r="AW229" s="11" t="s">
        <v>44</v>
      </c>
      <c r="AX229" s="11" t="s">
        <v>81</v>
      </c>
      <c r="AY229" s="218" t="s">
        <v>285</v>
      </c>
    </row>
    <row r="230" spans="2:51" s="12" customFormat="1" ht="13.5">
      <c r="B230" s="219"/>
      <c r="C230" s="220"/>
      <c r="D230" s="209" t="s">
        <v>293</v>
      </c>
      <c r="E230" s="234" t="s">
        <v>35</v>
      </c>
      <c r="F230" s="235" t="s">
        <v>498</v>
      </c>
      <c r="G230" s="220"/>
      <c r="H230" s="236">
        <v>6.636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293</v>
      </c>
      <c r="AU230" s="230" t="s">
        <v>89</v>
      </c>
      <c r="AV230" s="12" t="s">
        <v>92</v>
      </c>
      <c r="AW230" s="12" t="s">
        <v>44</v>
      </c>
      <c r="AX230" s="12" t="s">
        <v>10</v>
      </c>
      <c r="AY230" s="230" t="s">
        <v>285</v>
      </c>
    </row>
    <row r="231" spans="2:63" s="10" customFormat="1" ht="29.85" customHeight="1">
      <c r="B231" s="178"/>
      <c r="C231" s="179"/>
      <c r="D231" s="192" t="s">
        <v>80</v>
      </c>
      <c r="E231" s="193" t="s">
        <v>101</v>
      </c>
      <c r="F231" s="193" t="s">
        <v>499</v>
      </c>
      <c r="G231" s="179"/>
      <c r="H231" s="179"/>
      <c r="I231" s="182"/>
      <c r="J231" s="194">
        <f>BK231</f>
        <v>0</v>
      </c>
      <c r="K231" s="179"/>
      <c r="L231" s="184"/>
      <c r="M231" s="185"/>
      <c r="N231" s="186"/>
      <c r="O231" s="186"/>
      <c r="P231" s="187">
        <f>SUM(P232:P384)</f>
        <v>0</v>
      </c>
      <c r="Q231" s="186"/>
      <c r="R231" s="187">
        <f>SUM(R232:R384)</f>
        <v>60.6447980274912</v>
      </c>
      <c r="S231" s="186"/>
      <c r="T231" s="188">
        <f>SUM(T232:T384)</f>
        <v>0</v>
      </c>
      <c r="AR231" s="189" t="s">
        <v>10</v>
      </c>
      <c r="AT231" s="190" t="s">
        <v>80</v>
      </c>
      <c r="AU231" s="190" t="s">
        <v>10</v>
      </c>
      <c r="AY231" s="189" t="s">
        <v>285</v>
      </c>
      <c r="BK231" s="191">
        <f>SUM(BK232:BK384)</f>
        <v>0</v>
      </c>
    </row>
    <row r="232" spans="2:65" s="1" customFormat="1" ht="22.5" customHeight="1">
      <c r="B232" s="41"/>
      <c r="C232" s="195" t="s">
        <v>500</v>
      </c>
      <c r="D232" s="195" t="s">
        <v>287</v>
      </c>
      <c r="E232" s="196" t="s">
        <v>501</v>
      </c>
      <c r="F232" s="197" t="s">
        <v>502</v>
      </c>
      <c r="G232" s="198" t="s">
        <v>347</v>
      </c>
      <c r="H232" s="199">
        <v>17.17</v>
      </c>
      <c r="I232" s="200"/>
      <c r="J232" s="201">
        <f>ROUND(I232*H232,0)</f>
        <v>0</v>
      </c>
      <c r="K232" s="197" t="s">
        <v>291</v>
      </c>
      <c r="L232" s="61"/>
      <c r="M232" s="202" t="s">
        <v>35</v>
      </c>
      <c r="N232" s="203" t="s">
        <v>52</v>
      </c>
      <c r="O232" s="42"/>
      <c r="P232" s="204">
        <f>O232*H232</f>
        <v>0</v>
      </c>
      <c r="Q232" s="204">
        <v>0.00489</v>
      </c>
      <c r="R232" s="204">
        <f>Q232*H232</f>
        <v>0.08396130000000002</v>
      </c>
      <c r="S232" s="204">
        <v>0</v>
      </c>
      <c r="T232" s="205">
        <f>S232*H232</f>
        <v>0</v>
      </c>
      <c r="AR232" s="23" t="s">
        <v>95</v>
      </c>
      <c r="AT232" s="23" t="s">
        <v>287</v>
      </c>
      <c r="AU232" s="23" t="s">
        <v>89</v>
      </c>
      <c r="AY232" s="23" t="s">
        <v>285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23" t="s">
        <v>10</v>
      </c>
      <c r="BK232" s="206">
        <f>ROUND(I232*H232,0)</f>
        <v>0</v>
      </c>
      <c r="BL232" s="23" t="s">
        <v>95</v>
      </c>
      <c r="BM232" s="23" t="s">
        <v>503</v>
      </c>
    </row>
    <row r="233" spans="2:51" s="11" customFormat="1" ht="13.5">
      <c r="B233" s="207"/>
      <c r="C233" s="208"/>
      <c r="D233" s="209" t="s">
        <v>293</v>
      </c>
      <c r="E233" s="210" t="s">
        <v>35</v>
      </c>
      <c r="F233" s="211" t="s">
        <v>504</v>
      </c>
      <c r="G233" s="208"/>
      <c r="H233" s="212">
        <v>17.17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293</v>
      </c>
      <c r="AU233" s="218" t="s">
        <v>89</v>
      </c>
      <c r="AV233" s="11" t="s">
        <v>89</v>
      </c>
      <c r="AW233" s="11" t="s">
        <v>44</v>
      </c>
      <c r="AX233" s="11" t="s">
        <v>81</v>
      </c>
      <c r="AY233" s="218" t="s">
        <v>285</v>
      </c>
    </row>
    <row r="234" spans="2:51" s="12" customFormat="1" ht="13.5">
      <c r="B234" s="219"/>
      <c r="C234" s="220"/>
      <c r="D234" s="209" t="s">
        <v>293</v>
      </c>
      <c r="E234" s="234" t="s">
        <v>35</v>
      </c>
      <c r="F234" s="235" t="s">
        <v>295</v>
      </c>
      <c r="G234" s="220"/>
      <c r="H234" s="236">
        <v>17.17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293</v>
      </c>
      <c r="AU234" s="230" t="s">
        <v>89</v>
      </c>
      <c r="AV234" s="12" t="s">
        <v>92</v>
      </c>
      <c r="AW234" s="12" t="s">
        <v>44</v>
      </c>
      <c r="AX234" s="12" t="s">
        <v>81</v>
      </c>
      <c r="AY234" s="230" t="s">
        <v>285</v>
      </c>
    </row>
    <row r="235" spans="2:51" s="13" customFormat="1" ht="13.5">
      <c r="B235" s="237"/>
      <c r="C235" s="238"/>
      <c r="D235" s="221" t="s">
        <v>293</v>
      </c>
      <c r="E235" s="239" t="s">
        <v>131</v>
      </c>
      <c r="F235" s="240" t="s">
        <v>505</v>
      </c>
      <c r="G235" s="238"/>
      <c r="H235" s="241">
        <v>17.17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293</v>
      </c>
      <c r="AU235" s="247" t="s">
        <v>89</v>
      </c>
      <c r="AV235" s="13" t="s">
        <v>95</v>
      </c>
      <c r="AW235" s="13" t="s">
        <v>44</v>
      </c>
      <c r="AX235" s="13" t="s">
        <v>10</v>
      </c>
      <c r="AY235" s="247" t="s">
        <v>285</v>
      </c>
    </row>
    <row r="236" spans="2:65" s="1" customFormat="1" ht="22.5" customHeight="1">
      <c r="B236" s="41"/>
      <c r="C236" s="195" t="s">
        <v>506</v>
      </c>
      <c r="D236" s="195" t="s">
        <v>287</v>
      </c>
      <c r="E236" s="196" t="s">
        <v>507</v>
      </c>
      <c r="F236" s="197" t="s">
        <v>508</v>
      </c>
      <c r="G236" s="198" t="s">
        <v>347</v>
      </c>
      <c r="H236" s="199">
        <v>17.17</v>
      </c>
      <c r="I236" s="200"/>
      <c r="J236" s="201">
        <f>ROUND(I236*H236,0)</f>
        <v>0</v>
      </c>
      <c r="K236" s="197" t="s">
        <v>291</v>
      </c>
      <c r="L236" s="61"/>
      <c r="M236" s="202" t="s">
        <v>35</v>
      </c>
      <c r="N236" s="203" t="s">
        <v>52</v>
      </c>
      <c r="O236" s="42"/>
      <c r="P236" s="204">
        <f>O236*H236</f>
        <v>0</v>
      </c>
      <c r="Q236" s="204">
        <v>0.003</v>
      </c>
      <c r="R236" s="204">
        <f>Q236*H236</f>
        <v>0.05151000000000001</v>
      </c>
      <c r="S236" s="204">
        <v>0</v>
      </c>
      <c r="T236" s="205">
        <f>S236*H236</f>
        <v>0</v>
      </c>
      <c r="AR236" s="23" t="s">
        <v>95</v>
      </c>
      <c r="AT236" s="23" t="s">
        <v>287</v>
      </c>
      <c r="AU236" s="23" t="s">
        <v>89</v>
      </c>
      <c r="AY236" s="23" t="s">
        <v>285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23" t="s">
        <v>10</v>
      </c>
      <c r="BK236" s="206">
        <f>ROUND(I236*H236,0)</f>
        <v>0</v>
      </c>
      <c r="BL236" s="23" t="s">
        <v>95</v>
      </c>
      <c r="BM236" s="23" t="s">
        <v>509</v>
      </c>
    </row>
    <row r="237" spans="2:51" s="11" customFormat="1" ht="13.5">
      <c r="B237" s="207"/>
      <c r="C237" s="208"/>
      <c r="D237" s="221" t="s">
        <v>293</v>
      </c>
      <c r="E237" s="231" t="s">
        <v>35</v>
      </c>
      <c r="F237" s="232" t="s">
        <v>131</v>
      </c>
      <c r="G237" s="208"/>
      <c r="H237" s="233">
        <v>17.17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293</v>
      </c>
      <c r="AU237" s="218" t="s">
        <v>89</v>
      </c>
      <c r="AV237" s="11" t="s">
        <v>89</v>
      </c>
      <c r="AW237" s="11" t="s">
        <v>44</v>
      </c>
      <c r="AX237" s="11" t="s">
        <v>10</v>
      </c>
      <c r="AY237" s="218" t="s">
        <v>285</v>
      </c>
    </row>
    <row r="238" spans="2:65" s="1" customFormat="1" ht="22.5" customHeight="1">
      <c r="B238" s="41"/>
      <c r="C238" s="195" t="s">
        <v>510</v>
      </c>
      <c r="D238" s="195" t="s">
        <v>287</v>
      </c>
      <c r="E238" s="196" t="s">
        <v>511</v>
      </c>
      <c r="F238" s="197" t="s">
        <v>512</v>
      </c>
      <c r="G238" s="198" t="s">
        <v>347</v>
      </c>
      <c r="H238" s="199">
        <v>1339.279</v>
      </c>
      <c r="I238" s="200"/>
      <c r="J238" s="201">
        <f>ROUND(I238*H238,0)</f>
        <v>0</v>
      </c>
      <c r="K238" s="197" t="s">
        <v>291</v>
      </c>
      <c r="L238" s="61"/>
      <c r="M238" s="202" t="s">
        <v>35</v>
      </c>
      <c r="N238" s="203" t="s">
        <v>52</v>
      </c>
      <c r="O238" s="42"/>
      <c r="P238" s="204">
        <f>O238*H238</f>
        <v>0</v>
      </c>
      <c r="Q238" s="204">
        <v>0.00489</v>
      </c>
      <c r="R238" s="204">
        <f>Q238*H238</f>
        <v>6.54907431</v>
      </c>
      <c r="S238" s="204">
        <v>0</v>
      </c>
      <c r="T238" s="205">
        <f>S238*H238</f>
        <v>0</v>
      </c>
      <c r="AR238" s="23" t="s">
        <v>95</v>
      </c>
      <c r="AT238" s="23" t="s">
        <v>287</v>
      </c>
      <c r="AU238" s="23" t="s">
        <v>89</v>
      </c>
      <c r="AY238" s="23" t="s">
        <v>285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3" t="s">
        <v>10</v>
      </c>
      <c r="BK238" s="206">
        <f>ROUND(I238*H238,0)</f>
        <v>0</v>
      </c>
      <c r="BL238" s="23" t="s">
        <v>95</v>
      </c>
      <c r="BM238" s="23" t="s">
        <v>513</v>
      </c>
    </row>
    <row r="239" spans="2:51" s="11" customFormat="1" ht="13.5">
      <c r="B239" s="207"/>
      <c r="C239" s="208"/>
      <c r="D239" s="209" t="s">
        <v>293</v>
      </c>
      <c r="E239" s="210" t="s">
        <v>35</v>
      </c>
      <c r="F239" s="211" t="s">
        <v>514</v>
      </c>
      <c r="G239" s="208"/>
      <c r="H239" s="212">
        <v>286.125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293</v>
      </c>
      <c r="AU239" s="218" t="s">
        <v>89</v>
      </c>
      <c r="AV239" s="11" t="s">
        <v>89</v>
      </c>
      <c r="AW239" s="11" t="s">
        <v>44</v>
      </c>
      <c r="AX239" s="11" t="s">
        <v>81</v>
      </c>
      <c r="AY239" s="218" t="s">
        <v>285</v>
      </c>
    </row>
    <row r="240" spans="2:51" s="11" customFormat="1" ht="13.5">
      <c r="B240" s="207"/>
      <c r="C240" s="208"/>
      <c r="D240" s="209" t="s">
        <v>293</v>
      </c>
      <c r="E240" s="210" t="s">
        <v>35</v>
      </c>
      <c r="F240" s="211" t="s">
        <v>515</v>
      </c>
      <c r="G240" s="208"/>
      <c r="H240" s="212">
        <v>-6.12</v>
      </c>
      <c r="I240" s="213"/>
      <c r="J240" s="208"/>
      <c r="K240" s="208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293</v>
      </c>
      <c r="AU240" s="218" t="s">
        <v>89</v>
      </c>
      <c r="AV240" s="11" t="s">
        <v>89</v>
      </c>
      <c r="AW240" s="11" t="s">
        <v>44</v>
      </c>
      <c r="AX240" s="11" t="s">
        <v>81</v>
      </c>
      <c r="AY240" s="218" t="s">
        <v>285</v>
      </c>
    </row>
    <row r="241" spans="2:51" s="11" customFormat="1" ht="13.5">
      <c r="B241" s="207"/>
      <c r="C241" s="208"/>
      <c r="D241" s="209" t="s">
        <v>293</v>
      </c>
      <c r="E241" s="210" t="s">
        <v>35</v>
      </c>
      <c r="F241" s="211" t="s">
        <v>516</v>
      </c>
      <c r="G241" s="208"/>
      <c r="H241" s="212">
        <v>3.15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293</v>
      </c>
      <c r="AU241" s="218" t="s">
        <v>89</v>
      </c>
      <c r="AV241" s="11" t="s">
        <v>89</v>
      </c>
      <c r="AW241" s="11" t="s">
        <v>44</v>
      </c>
      <c r="AX241" s="11" t="s">
        <v>81</v>
      </c>
      <c r="AY241" s="218" t="s">
        <v>285</v>
      </c>
    </row>
    <row r="242" spans="2:51" s="11" customFormat="1" ht="13.5">
      <c r="B242" s="207"/>
      <c r="C242" s="208"/>
      <c r="D242" s="209" t="s">
        <v>293</v>
      </c>
      <c r="E242" s="210" t="s">
        <v>35</v>
      </c>
      <c r="F242" s="211" t="s">
        <v>460</v>
      </c>
      <c r="G242" s="208"/>
      <c r="H242" s="212">
        <v>-1.28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293</v>
      </c>
      <c r="AU242" s="218" t="s">
        <v>89</v>
      </c>
      <c r="AV242" s="11" t="s">
        <v>89</v>
      </c>
      <c r="AW242" s="11" t="s">
        <v>44</v>
      </c>
      <c r="AX242" s="11" t="s">
        <v>81</v>
      </c>
      <c r="AY242" s="218" t="s">
        <v>285</v>
      </c>
    </row>
    <row r="243" spans="2:51" s="11" customFormat="1" ht="13.5">
      <c r="B243" s="207"/>
      <c r="C243" s="208"/>
      <c r="D243" s="209" t="s">
        <v>293</v>
      </c>
      <c r="E243" s="210" t="s">
        <v>35</v>
      </c>
      <c r="F243" s="211" t="s">
        <v>517</v>
      </c>
      <c r="G243" s="208"/>
      <c r="H243" s="212">
        <v>1.6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293</v>
      </c>
      <c r="AU243" s="218" t="s">
        <v>89</v>
      </c>
      <c r="AV243" s="11" t="s">
        <v>89</v>
      </c>
      <c r="AW243" s="11" t="s">
        <v>44</v>
      </c>
      <c r="AX243" s="11" t="s">
        <v>81</v>
      </c>
      <c r="AY243" s="218" t="s">
        <v>285</v>
      </c>
    </row>
    <row r="244" spans="2:51" s="11" customFormat="1" ht="13.5">
      <c r="B244" s="207"/>
      <c r="C244" s="208"/>
      <c r="D244" s="209" t="s">
        <v>293</v>
      </c>
      <c r="E244" s="210" t="s">
        <v>35</v>
      </c>
      <c r="F244" s="211" t="s">
        <v>461</v>
      </c>
      <c r="G244" s="208"/>
      <c r="H244" s="212">
        <v>-5.76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293</v>
      </c>
      <c r="AU244" s="218" t="s">
        <v>89</v>
      </c>
      <c r="AV244" s="11" t="s">
        <v>89</v>
      </c>
      <c r="AW244" s="11" t="s">
        <v>44</v>
      </c>
      <c r="AX244" s="11" t="s">
        <v>81</v>
      </c>
      <c r="AY244" s="218" t="s">
        <v>285</v>
      </c>
    </row>
    <row r="245" spans="2:51" s="11" customFormat="1" ht="13.5">
      <c r="B245" s="207"/>
      <c r="C245" s="208"/>
      <c r="D245" s="209" t="s">
        <v>293</v>
      </c>
      <c r="E245" s="210" t="s">
        <v>35</v>
      </c>
      <c r="F245" s="211" t="s">
        <v>518</v>
      </c>
      <c r="G245" s="208"/>
      <c r="H245" s="212">
        <v>6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293</v>
      </c>
      <c r="AU245" s="218" t="s">
        <v>89</v>
      </c>
      <c r="AV245" s="11" t="s">
        <v>89</v>
      </c>
      <c r="AW245" s="11" t="s">
        <v>44</v>
      </c>
      <c r="AX245" s="11" t="s">
        <v>81</v>
      </c>
      <c r="AY245" s="218" t="s">
        <v>285</v>
      </c>
    </row>
    <row r="246" spans="2:51" s="11" customFormat="1" ht="13.5">
      <c r="B246" s="207"/>
      <c r="C246" s="208"/>
      <c r="D246" s="209" t="s">
        <v>293</v>
      </c>
      <c r="E246" s="210" t="s">
        <v>35</v>
      </c>
      <c r="F246" s="211" t="s">
        <v>462</v>
      </c>
      <c r="G246" s="208"/>
      <c r="H246" s="212">
        <v>-2.4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293</v>
      </c>
      <c r="AU246" s="218" t="s">
        <v>89</v>
      </c>
      <c r="AV246" s="11" t="s">
        <v>89</v>
      </c>
      <c r="AW246" s="11" t="s">
        <v>44</v>
      </c>
      <c r="AX246" s="11" t="s">
        <v>81</v>
      </c>
      <c r="AY246" s="218" t="s">
        <v>285</v>
      </c>
    </row>
    <row r="247" spans="2:51" s="11" customFormat="1" ht="13.5">
      <c r="B247" s="207"/>
      <c r="C247" s="208"/>
      <c r="D247" s="209" t="s">
        <v>293</v>
      </c>
      <c r="E247" s="210" t="s">
        <v>35</v>
      </c>
      <c r="F247" s="211" t="s">
        <v>519</v>
      </c>
      <c r="G247" s="208"/>
      <c r="H247" s="212">
        <v>2.3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293</v>
      </c>
      <c r="AU247" s="218" t="s">
        <v>89</v>
      </c>
      <c r="AV247" s="11" t="s">
        <v>89</v>
      </c>
      <c r="AW247" s="11" t="s">
        <v>44</v>
      </c>
      <c r="AX247" s="11" t="s">
        <v>81</v>
      </c>
      <c r="AY247" s="218" t="s">
        <v>285</v>
      </c>
    </row>
    <row r="248" spans="2:51" s="11" customFormat="1" ht="13.5">
      <c r="B248" s="207"/>
      <c r="C248" s="208"/>
      <c r="D248" s="209" t="s">
        <v>293</v>
      </c>
      <c r="E248" s="210" t="s">
        <v>35</v>
      </c>
      <c r="F248" s="211" t="s">
        <v>463</v>
      </c>
      <c r="G248" s="208"/>
      <c r="H248" s="212">
        <v>-18.9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293</v>
      </c>
      <c r="AU248" s="218" t="s">
        <v>89</v>
      </c>
      <c r="AV248" s="11" t="s">
        <v>89</v>
      </c>
      <c r="AW248" s="11" t="s">
        <v>44</v>
      </c>
      <c r="AX248" s="11" t="s">
        <v>81</v>
      </c>
      <c r="AY248" s="218" t="s">
        <v>285</v>
      </c>
    </row>
    <row r="249" spans="2:51" s="11" customFormat="1" ht="13.5">
      <c r="B249" s="207"/>
      <c r="C249" s="208"/>
      <c r="D249" s="209" t="s">
        <v>293</v>
      </c>
      <c r="E249" s="210" t="s">
        <v>35</v>
      </c>
      <c r="F249" s="211" t="s">
        <v>520</v>
      </c>
      <c r="G249" s="208"/>
      <c r="H249" s="212">
        <v>11.55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293</v>
      </c>
      <c r="AU249" s="218" t="s">
        <v>89</v>
      </c>
      <c r="AV249" s="11" t="s">
        <v>89</v>
      </c>
      <c r="AW249" s="11" t="s">
        <v>44</v>
      </c>
      <c r="AX249" s="11" t="s">
        <v>81</v>
      </c>
      <c r="AY249" s="218" t="s">
        <v>285</v>
      </c>
    </row>
    <row r="250" spans="2:51" s="12" customFormat="1" ht="13.5">
      <c r="B250" s="219"/>
      <c r="C250" s="220"/>
      <c r="D250" s="209" t="s">
        <v>293</v>
      </c>
      <c r="E250" s="234" t="s">
        <v>35</v>
      </c>
      <c r="F250" s="235" t="s">
        <v>521</v>
      </c>
      <c r="G250" s="220"/>
      <c r="H250" s="236">
        <v>276.265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293</v>
      </c>
      <c r="AU250" s="230" t="s">
        <v>89</v>
      </c>
      <c r="AV250" s="12" t="s">
        <v>92</v>
      </c>
      <c r="AW250" s="12" t="s">
        <v>44</v>
      </c>
      <c r="AX250" s="12" t="s">
        <v>81</v>
      </c>
      <c r="AY250" s="230" t="s">
        <v>285</v>
      </c>
    </row>
    <row r="251" spans="2:51" s="11" customFormat="1" ht="13.5">
      <c r="B251" s="207"/>
      <c r="C251" s="208"/>
      <c r="D251" s="209" t="s">
        <v>293</v>
      </c>
      <c r="E251" s="210" t="s">
        <v>35</v>
      </c>
      <c r="F251" s="211" t="s">
        <v>522</v>
      </c>
      <c r="G251" s="208"/>
      <c r="H251" s="212">
        <v>64.876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293</v>
      </c>
      <c r="AU251" s="218" t="s">
        <v>89</v>
      </c>
      <c r="AV251" s="11" t="s">
        <v>89</v>
      </c>
      <c r="AW251" s="11" t="s">
        <v>44</v>
      </c>
      <c r="AX251" s="11" t="s">
        <v>81</v>
      </c>
      <c r="AY251" s="218" t="s">
        <v>285</v>
      </c>
    </row>
    <row r="252" spans="2:51" s="11" customFormat="1" ht="13.5">
      <c r="B252" s="207"/>
      <c r="C252" s="208"/>
      <c r="D252" s="209" t="s">
        <v>293</v>
      </c>
      <c r="E252" s="210" t="s">
        <v>35</v>
      </c>
      <c r="F252" s="211" t="s">
        <v>523</v>
      </c>
      <c r="G252" s="208"/>
      <c r="H252" s="212">
        <v>336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293</v>
      </c>
      <c r="AU252" s="218" t="s">
        <v>89</v>
      </c>
      <c r="AV252" s="11" t="s">
        <v>89</v>
      </c>
      <c r="AW252" s="11" t="s">
        <v>44</v>
      </c>
      <c r="AX252" s="11" t="s">
        <v>81</v>
      </c>
      <c r="AY252" s="218" t="s">
        <v>285</v>
      </c>
    </row>
    <row r="253" spans="2:51" s="11" customFormat="1" ht="13.5">
      <c r="B253" s="207"/>
      <c r="C253" s="208"/>
      <c r="D253" s="209" t="s">
        <v>293</v>
      </c>
      <c r="E253" s="210" t="s">
        <v>35</v>
      </c>
      <c r="F253" s="211" t="s">
        <v>524</v>
      </c>
      <c r="G253" s="208"/>
      <c r="H253" s="212">
        <v>662.138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293</v>
      </c>
      <c r="AU253" s="218" t="s">
        <v>89</v>
      </c>
      <c r="AV253" s="11" t="s">
        <v>89</v>
      </c>
      <c r="AW253" s="11" t="s">
        <v>44</v>
      </c>
      <c r="AX253" s="11" t="s">
        <v>81</v>
      </c>
      <c r="AY253" s="218" t="s">
        <v>285</v>
      </c>
    </row>
    <row r="254" spans="2:51" s="12" customFormat="1" ht="13.5">
      <c r="B254" s="219"/>
      <c r="C254" s="220"/>
      <c r="D254" s="209" t="s">
        <v>293</v>
      </c>
      <c r="E254" s="234" t="s">
        <v>35</v>
      </c>
      <c r="F254" s="235" t="s">
        <v>525</v>
      </c>
      <c r="G254" s="220"/>
      <c r="H254" s="236">
        <v>1063.014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293</v>
      </c>
      <c r="AU254" s="230" t="s">
        <v>89</v>
      </c>
      <c r="AV254" s="12" t="s">
        <v>92</v>
      </c>
      <c r="AW254" s="12" t="s">
        <v>44</v>
      </c>
      <c r="AX254" s="12" t="s">
        <v>81</v>
      </c>
      <c r="AY254" s="230" t="s">
        <v>285</v>
      </c>
    </row>
    <row r="255" spans="2:51" s="13" customFormat="1" ht="13.5">
      <c r="B255" s="237"/>
      <c r="C255" s="238"/>
      <c r="D255" s="221" t="s">
        <v>293</v>
      </c>
      <c r="E255" s="239" t="s">
        <v>134</v>
      </c>
      <c r="F255" s="240" t="s">
        <v>505</v>
      </c>
      <c r="G255" s="238"/>
      <c r="H255" s="241">
        <v>1339.279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293</v>
      </c>
      <c r="AU255" s="247" t="s">
        <v>89</v>
      </c>
      <c r="AV255" s="13" t="s">
        <v>95</v>
      </c>
      <c r="AW255" s="13" t="s">
        <v>44</v>
      </c>
      <c r="AX255" s="13" t="s">
        <v>10</v>
      </c>
      <c r="AY255" s="247" t="s">
        <v>285</v>
      </c>
    </row>
    <row r="256" spans="2:65" s="1" customFormat="1" ht="22.5" customHeight="1">
      <c r="B256" s="41"/>
      <c r="C256" s="195" t="s">
        <v>526</v>
      </c>
      <c r="D256" s="195" t="s">
        <v>287</v>
      </c>
      <c r="E256" s="196" t="s">
        <v>527</v>
      </c>
      <c r="F256" s="197" t="s">
        <v>528</v>
      </c>
      <c r="G256" s="198" t="s">
        <v>347</v>
      </c>
      <c r="H256" s="199">
        <v>942.135</v>
      </c>
      <c r="I256" s="200"/>
      <c r="J256" s="201">
        <f>ROUND(I256*H256,0)</f>
        <v>0</v>
      </c>
      <c r="K256" s="197" t="s">
        <v>291</v>
      </c>
      <c r="L256" s="61"/>
      <c r="M256" s="202" t="s">
        <v>35</v>
      </c>
      <c r="N256" s="203" t="s">
        <v>52</v>
      </c>
      <c r="O256" s="42"/>
      <c r="P256" s="204">
        <f>O256*H256</f>
        <v>0</v>
      </c>
      <c r="Q256" s="204">
        <v>0.003</v>
      </c>
      <c r="R256" s="204">
        <f>Q256*H256</f>
        <v>2.826405</v>
      </c>
      <c r="S256" s="204">
        <v>0</v>
      </c>
      <c r="T256" s="205">
        <f>S256*H256</f>
        <v>0</v>
      </c>
      <c r="AR256" s="23" t="s">
        <v>95</v>
      </c>
      <c r="AT256" s="23" t="s">
        <v>287</v>
      </c>
      <c r="AU256" s="23" t="s">
        <v>89</v>
      </c>
      <c r="AY256" s="23" t="s">
        <v>285</v>
      </c>
      <c r="BE256" s="206">
        <f>IF(N256="základní",J256,0)</f>
        <v>0</v>
      </c>
      <c r="BF256" s="206">
        <f>IF(N256="snížená",J256,0)</f>
        <v>0</v>
      </c>
      <c r="BG256" s="206">
        <f>IF(N256="zákl. přenesená",J256,0)</f>
        <v>0</v>
      </c>
      <c r="BH256" s="206">
        <f>IF(N256="sníž. přenesená",J256,0)</f>
        <v>0</v>
      </c>
      <c r="BI256" s="206">
        <f>IF(N256="nulová",J256,0)</f>
        <v>0</v>
      </c>
      <c r="BJ256" s="23" t="s">
        <v>10</v>
      </c>
      <c r="BK256" s="206">
        <f>ROUND(I256*H256,0)</f>
        <v>0</v>
      </c>
      <c r="BL256" s="23" t="s">
        <v>95</v>
      </c>
      <c r="BM256" s="23" t="s">
        <v>529</v>
      </c>
    </row>
    <row r="257" spans="2:51" s="11" customFormat="1" ht="13.5">
      <c r="B257" s="207"/>
      <c r="C257" s="208"/>
      <c r="D257" s="209" t="s">
        <v>293</v>
      </c>
      <c r="E257" s="210" t="s">
        <v>35</v>
      </c>
      <c r="F257" s="211" t="s">
        <v>134</v>
      </c>
      <c r="G257" s="208"/>
      <c r="H257" s="212">
        <v>1339.279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293</v>
      </c>
      <c r="AU257" s="218" t="s">
        <v>89</v>
      </c>
      <c r="AV257" s="11" t="s">
        <v>89</v>
      </c>
      <c r="AW257" s="11" t="s">
        <v>44</v>
      </c>
      <c r="AX257" s="11" t="s">
        <v>81</v>
      </c>
      <c r="AY257" s="218" t="s">
        <v>285</v>
      </c>
    </row>
    <row r="258" spans="2:51" s="11" customFormat="1" ht="13.5">
      <c r="B258" s="207"/>
      <c r="C258" s="208"/>
      <c r="D258" s="209" t="s">
        <v>293</v>
      </c>
      <c r="E258" s="210" t="s">
        <v>35</v>
      </c>
      <c r="F258" s="211" t="s">
        <v>530</v>
      </c>
      <c r="G258" s="208"/>
      <c r="H258" s="212">
        <v>-397.144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293</v>
      </c>
      <c r="AU258" s="218" t="s">
        <v>89</v>
      </c>
      <c r="AV258" s="11" t="s">
        <v>89</v>
      </c>
      <c r="AW258" s="11" t="s">
        <v>44</v>
      </c>
      <c r="AX258" s="11" t="s">
        <v>81</v>
      </c>
      <c r="AY258" s="218" t="s">
        <v>285</v>
      </c>
    </row>
    <row r="259" spans="2:51" s="12" customFormat="1" ht="13.5">
      <c r="B259" s="219"/>
      <c r="C259" s="220"/>
      <c r="D259" s="221" t="s">
        <v>293</v>
      </c>
      <c r="E259" s="222" t="s">
        <v>35</v>
      </c>
      <c r="F259" s="223" t="s">
        <v>295</v>
      </c>
      <c r="G259" s="220"/>
      <c r="H259" s="224">
        <v>942.135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293</v>
      </c>
      <c r="AU259" s="230" t="s">
        <v>89</v>
      </c>
      <c r="AV259" s="12" t="s">
        <v>92</v>
      </c>
      <c r="AW259" s="12" t="s">
        <v>44</v>
      </c>
      <c r="AX259" s="12" t="s">
        <v>10</v>
      </c>
      <c r="AY259" s="230" t="s">
        <v>285</v>
      </c>
    </row>
    <row r="260" spans="2:65" s="1" customFormat="1" ht="22.5" customHeight="1">
      <c r="B260" s="41"/>
      <c r="C260" s="195" t="s">
        <v>531</v>
      </c>
      <c r="D260" s="195" t="s">
        <v>287</v>
      </c>
      <c r="E260" s="196" t="s">
        <v>532</v>
      </c>
      <c r="F260" s="197" t="s">
        <v>533</v>
      </c>
      <c r="G260" s="198" t="s">
        <v>347</v>
      </c>
      <c r="H260" s="199">
        <v>3.735</v>
      </c>
      <c r="I260" s="200"/>
      <c r="J260" s="201">
        <f>ROUND(I260*H260,0)</f>
        <v>0</v>
      </c>
      <c r="K260" s="197" t="s">
        <v>291</v>
      </c>
      <c r="L260" s="61"/>
      <c r="M260" s="202" t="s">
        <v>35</v>
      </c>
      <c r="N260" s="203" t="s">
        <v>52</v>
      </c>
      <c r="O260" s="42"/>
      <c r="P260" s="204">
        <f>O260*H260</f>
        <v>0</v>
      </c>
      <c r="Q260" s="204">
        <v>0.00864384</v>
      </c>
      <c r="R260" s="204">
        <f>Q260*H260</f>
        <v>0.0322847424</v>
      </c>
      <c r="S260" s="204">
        <v>0</v>
      </c>
      <c r="T260" s="205">
        <f>S260*H260</f>
        <v>0</v>
      </c>
      <c r="AR260" s="23" t="s">
        <v>95</v>
      </c>
      <c r="AT260" s="23" t="s">
        <v>287</v>
      </c>
      <c r="AU260" s="23" t="s">
        <v>89</v>
      </c>
      <c r="AY260" s="23" t="s">
        <v>285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23" t="s">
        <v>10</v>
      </c>
      <c r="BK260" s="206">
        <f>ROUND(I260*H260,0)</f>
        <v>0</v>
      </c>
      <c r="BL260" s="23" t="s">
        <v>95</v>
      </c>
      <c r="BM260" s="23" t="s">
        <v>534</v>
      </c>
    </row>
    <row r="261" spans="2:51" s="11" customFormat="1" ht="13.5">
      <c r="B261" s="207"/>
      <c r="C261" s="208"/>
      <c r="D261" s="209" t="s">
        <v>293</v>
      </c>
      <c r="E261" s="210" t="s">
        <v>35</v>
      </c>
      <c r="F261" s="211" t="s">
        <v>535</v>
      </c>
      <c r="G261" s="208"/>
      <c r="H261" s="212">
        <v>3.735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293</v>
      </c>
      <c r="AU261" s="218" t="s">
        <v>89</v>
      </c>
      <c r="AV261" s="11" t="s">
        <v>89</v>
      </c>
      <c r="AW261" s="11" t="s">
        <v>44</v>
      </c>
      <c r="AX261" s="11" t="s">
        <v>81</v>
      </c>
      <c r="AY261" s="218" t="s">
        <v>285</v>
      </c>
    </row>
    <row r="262" spans="2:51" s="12" customFormat="1" ht="13.5">
      <c r="B262" s="219"/>
      <c r="C262" s="220"/>
      <c r="D262" s="221" t="s">
        <v>293</v>
      </c>
      <c r="E262" s="222" t="s">
        <v>144</v>
      </c>
      <c r="F262" s="223" t="s">
        <v>295</v>
      </c>
      <c r="G262" s="220"/>
      <c r="H262" s="224">
        <v>3.735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293</v>
      </c>
      <c r="AU262" s="230" t="s">
        <v>89</v>
      </c>
      <c r="AV262" s="12" t="s">
        <v>92</v>
      </c>
      <c r="AW262" s="12" t="s">
        <v>44</v>
      </c>
      <c r="AX262" s="12" t="s">
        <v>10</v>
      </c>
      <c r="AY262" s="230" t="s">
        <v>285</v>
      </c>
    </row>
    <row r="263" spans="2:65" s="1" customFormat="1" ht="22.5" customHeight="1">
      <c r="B263" s="41"/>
      <c r="C263" s="248" t="s">
        <v>536</v>
      </c>
      <c r="D263" s="248" t="s">
        <v>537</v>
      </c>
      <c r="E263" s="249" t="s">
        <v>538</v>
      </c>
      <c r="F263" s="250" t="s">
        <v>539</v>
      </c>
      <c r="G263" s="251" t="s">
        <v>347</v>
      </c>
      <c r="H263" s="252">
        <v>3.922</v>
      </c>
      <c r="I263" s="253"/>
      <c r="J263" s="254">
        <f>ROUND(I263*H263,0)</f>
        <v>0</v>
      </c>
      <c r="K263" s="250" t="s">
        <v>291</v>
      </c>
      <c r="L263" s="255"/>
      <c r="M263" s="256" t="s">
        <v>35</v>
      </c>
      <c r="N263" s="257" t="s">
        <v>52</v>
      </c>
      <c r="O263" s="42"/>
      <c r="P263" s="204">
        <f>O263*H263</f>
        <v>0</v>
      </c>
      <c r="Q263" s="204">
        <v>0.00368</v>
      </c>
      <c r="R263" s="204">
        <f>Q263*H263</f>
        <v>0.014432960000000002</v>
      </c>
      <c r="S263" s="204">
        <v>0</v>
      </c>
      <c r="T263" s="205">
        <f>S263*H263</f>
        <v>0</v>
      </c>
      <c r="AR263" s="23" t="s">
        <v>107</v>
      </c>
      <c r="AT263" s="23" t="s">
        <v>537</v>
      </c>
      <c r="AU263" s="23" t="s">
        <v>89</v>
      </c>
      <c r="AY263" s="23" t="s">
        <v>285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23" t="s">
        <v>10</v>
      </c>
      <c r="BK263" s="206">
        <f>ROUND(I263*H263,0)</f>
        <v>0</v>
      </c>
      <c r="BL263" s="23" t="s">
        <v>95</v>
      </c>
      <c r="BM263" s="23" t="s">
        <v>540</v>
      </c>
    </row>
    <row r="264" spans="2:51" s="11" customFormat="1" ht="13.5">
      <c r="B264" s="207"/>
      <c r="C264" s="208"/>
      <c r="D264" s="221" t="s">
        <v>293</v>
      </c>
      <c r="E264" s="231" t="s">
        <v>35</v>
      </c>
      <c r="F264" s="232" t="s">
        <v>541</v>
      </c>
      <c r="G264" s="208"/>
      <c r="H264" s="233">
        <v>3.922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293</v>
      </c>
      <c r="AU264" s="218" t="s">
        <v>89</v>
      </c>
      <c r="AV264" s="11" t="s">
        <v>89</v>
      </c>
      <c r="AW264" s="11" t="s">
        <v>44</v>
      </c>
      <c r="AX264" s="11" t="s">
        <v>10</v>
      </c>
      <c r="AY264" s="218" t="s">
        <v>285</v>
      </c>
    </row>
    <row r="265" spans="2:65" s="1" customFormat="1" ht="22.5" customHeight="1">
      <c r="B265" s="41"/>
      <c r="C265" s="195" t="s">
        <v>542</v>
      </c>
      <c r="D265" s="195" t="s">
        <v>287</v>
      </c>
      <c r="E265" s="196" t="s">
        <v>543</v>
      </c>
      <c r="F265" s="197" t="s">
        <v>544</v>
      </c>
      <c r="G265" s="198" t="s">
        <v>347</v>
      </c>
      <c r="H265" s="199">
        <v>3.735</v>
      </c>
      <c r="I265" s="200"/>
      <c r="J265" s="201">
        <f>ROUND(I265*H265,0)</f>
        <v>0</v>
      </c>
      <c r="K265" s="197" t="s">
        <v>291</v>
      </c>
      <c r="L265" s="61"/>
      <c r="M265" s="202" t="s">
        <v>35</v>
      </c>
      <c r="N265" s="203" t="s">
        <v>52</v>
      </c>
      <c r="O265" s="42"/>
      <c r="P265" s="204">
        <f>O265*H265</f>
        <v>0</v>
      </c>
      <c r="Q265" s="204">
        <v>0.00268</v>
      </c>
      <c r="R265" s="204">
        <f>Q265*H265</f>
        <v>0.0100098</v>
      </c>
      <c r="S265" s="204">
        <v>0</v>
      </c>
      <c r="T265" s="205">
        <f>S265*H265</f>
        <v>0</v>
      </c>
      <c r="AR265" s="23" t="s">
        <v>95</v>
      </c>
      <c r="AT265" s="23" t="s">
        <v>287</v>
      </c>
      <c r="AU265" s="23" t="s">
        <v>89</v>
      </c>
      <c r="AY265" s="23" t="s">
        <v>285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23" t="s">
        <v>10</v>
      </c>
      <c r="BK265" s="206">
        <f>ROUND(I265*H265,0)</f>
        <v>0</v>
      </c>
      <c r="BL265" s="23" t="s">
        <v>95</v>
      </c>
      <c r="BM265" s="23" t="s">
        <v>545</v>
      </c>
    </row>
    <row r="266" spans="2:51" s="11" customFormat="1" ht="13.5">
      <c r="B266" s="207"/>
      <c r="C266" s="208"/>
      <c r="D266" s="221" t="s">
        <v>293</v>
      </c>
      <c r="E266" s="231" t="s">
        <v>35</v>
      </c>
      <c r="F266" s="232" t="s">
        <v>144</v>
      </c>
      <c r="G266" s="208"/>
      <c r="H266" s="233">
        <v>3.735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293</v>
      </c>
      <c r="AU266" s="218" t="s">
        <v>89</v>
      </c>
      <c r="AV266" s="11" t="s">
        <v>89</v>
      </c>
      <c r="AW266" s="11" t="s">
        <v>44</v>
      </c>
      <c r="AX266" s="11" t="s">
        <v>10</v>
      </c>
      <c r="AY266" s="218" t="s">
        <v>285</v>
      </c>
    </row>
    <row r="267" spans="2:65" s="1" customFormat="1" ht="22.5" customHeight="1">
      <c r="B267" s="41"/>
      <c r="C267" s="195" t="s">
        <v>546</v>
      </c>
      <c r="D267" s="195" t="s">
        <v>287</v>
      </c>
      <c r="E267" s="196" t="s">
        <v>547</v>
      </c>
      <c r="F267" s="197" t="s">
        <v>548</v>
      </c>
      <c r="G267" s="198" t="s">
        <v>347</v>
      </c>
      <c r="H267" s="199">
        <v>50.945</v>
      </c>
      <c r="I267" s="200"/>
      <c r="J267" s="201">
        <f>ROUND(I267*H267,0)</f>
        <v>0</v>
      </c>
      <c r="K267" s="197" t="s">
        <v>291</v>
      </c>
      <c r="L267" s="61"/>
      <c r="M267" s="202" t="s">
        <v>35</v>
      </c>
      <c r="N267" s="203" t="s">
        <v>52</v>
      </c>
      <c r="O267" s="42"/>
      <c r="P267" s="204">
        <f>O267*H267</f>
        <v>0</v>
      </c>
      <c r="Q267" s="204">
        <v>0.00825048</v>
      </c>
      <c r="R267" s="204">
        <f>Q267*H267</f>
        <v>0.42032070359999996</v>
      </c>
      <c r="S267" s="204">
        <v>0</v>
      </c>
      <c r="T267" s="205">
        <f>S267*H267</f>
        <v>0</v>
      </c>
      <c r="AR267" s="23" t="s">
        <v>95</v>
      </c>
      <c r="AT267" s="23" t="s">
        <v>287</v>
      </c>
      <c r="AU267" s="23" t="s">
        <v>89</v>
      </c>
      <c r="AY267" s="23" t="s">
        <v>285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23" t="s">
        <v>10</v>
      </c>
      <c r="BK267" s="206">
        <f>ROUND(I267*H267,0)</f>
        <v>0</v>
      </c>
      <c r="BL267" s="23" t="s">
        <v>95</v>
      </c>
      <c r="BM267" s="23" t="s">
        <v>549</v>
      </c>
    </row>
    <row r="268" spans="2:51" s="11" customFormat="1" ht="13.5">
      <c r="B268" s="207"/>
      <c r="C268" s="208"/>
      <c r="D268" s="209" t="s">
        <v>293</v>
      </c>
      <c r="E268" s="210" t="s">
        <v>35</v>
      </c>
      <c r="F268" s="211" t="s">
        <v>550</v>
      </c>
      <c r="G268" s="208"/>
      <c r="H268" s="212">
        <v>19.935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293</v>
      </c>
      <c r="AU268" s="218" t="s">
        <v>89</v>
      </c>
      <c r="AV268" s="11" t="s">
        <v>89</v>
      </c>
      <c r="AW268" s="11" t="s">
        <v>44</v>
      </c>
      <c r="AX268" s="11" t="s">
        <v>81</v>
      </c>
      <c r="AY268" s="218" t="s">
        <v>285</v>
      </c>
    </row>
    <row r="269" spans="2:51" s="12" customFormat="1" ht="13.5">
      <c r="B269" s="219"/>
      <c r="C269" s="220"/>
      <c r="D269" s="209" t="s">
        <v>293</v>
      </c>
      <c r="E269" s="234" t="s">
        <v>148</v>
      </c>
      <c r="F269" s="235" t="s">
        <v>551</v>
      </c>
      <c r="G269" s="220"/>
      <c r="H269" s="236">
        <v>19.935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293</v>
      </c>
      <c r="AU269" s="230" t="s">
        <v>89</v>
      </c>
      <c r="AV269" s="12" t="s">
        <v>92</v>
      </c>
      <c r="AW269" s="12" t="s">
        <v>44</v>
      </c>
      <c r="AX269" s="12" t="s">
        <v>81</v>
      </c>
      <c r="AY269" s="230" t="s">
        <v>285</v>
      </c>
    </row>
    <row r="270" spans="2:51" s="11" customFormat="1" ht="13.5">
      <c r="B270" s="207"/>
      <c r="C270" s="208"/>
      <c r="D270" s="209" t="s">
        <v>293</v>
      </c>
      <c r="E270" s="210" t="s">
        <v>35</v>
      </c>
      <c r="F270" s="211" t="s">
        <v>552</v>
      </c>
      <c r="G270" s="208"/>
      <c r="H270" s="212">
        <v>31.01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293</v>
      </c>
      <c r="AU270" s="218" t="s">
        <v>89</v>
      </c>
      <c r="AV270" s="11" t="s">
        <v>89</v>
      </c>
      <c r="AW270" s="11" t="s">
        <v>44</v>
      </c>
      <c r="AX270" s="11" t="s">
        <v>81</v>
      </c>
      <c r="AY270" s="218" t="s">
        <v>285</v>
      </c>
    </row>
    <row r="271" spans="2:51" s="12" customFormat="1" ht="13.5">
      <c r="B271" s="219"/>
      <c r="C271" s="220"/>
      <c r="D271" s="209" t="s">
        <v>293</v>
      </c>
      <c r="E271" s="234" t="s">
        <v>151</v>
      </c>
      <c r="F271" s="235" t="s">
        <v>553</v>
      </c>
      <c r="G271" s="220"/>
      <c r="H271" s="236">
        <v>31.01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293</v>
      </c>
      <c r="AU271" s="230" t="s">
        <v>89</v>
      </c>
      <c r="AV271" s="12" t="s">
        <v>92</v>
      </c>
      <c r="AW271" s="12" t="s">
        <v>44</v>
      </c>
      <c r="AX271" s="12" t="s">
        <v>81</v>
      </c>
      <c r="AY271" s="230" t="s">
        <v>285</v>
      </c>
    </row>
    <row r="272" spans="2:51" s="13" customFormat="1" ht="13.5">
      <c r="B272" s="237"/>
      <c r="C272" s="238"/>
      <c r="D272" s="221" t="s">
        <v>293</v>
      </c>
      <c r="E272" s="239" t="s">
        <v>35</v>
      </c>
      <c r="F272" s="240" t="s">
        <v>505</v>
      </c>
      <c r="G272" s="238"/>
      <c r="H272" s="241">
        <v>50.945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293</v>
      </c>
      <c r="AU272" s="247" t="s">
        <v>89</v>
      </c>
      <c r="AV272" s="13" t="s">
        <v>95</v>
      </c>
      <c r="AW272" s="13" t="s">
        <v>44</v>
      </c>
      <c r="AX272" s="13" t="s">
        <v>10</v>
      </c>
      <c r="AY272" s="247" t="s">
        <v>285</v>
      </c>
    </row>
    <row r="273" spans="2:65" s="1" customFormat="1" ht="22.5" customHeight="1">
      <c r="B273" s="41"/>
      <c r="C273" s="248" t="s">
        <v>554</v>
      </c>
      <c r="D273" s="248" t="s">
        <v>537</v>
      </c>
      <c r="E273" s="249" t="s">
        <v>555</v>
      </c>
      <c r="F273" s="250" t="s">
        <v>556</v>
      </c>
      <c r="G273" s="251" t="s">
        <v>347</v>
      </c>
      <c r="H273" s="252">
        <v>51.964</v>
      </c>
      <c r="I273" s="253"/>
      <c r="J273" s="254">
        <f>ROUND(I273*H273,0)</f>
        <v>0</v>
      </c>
      <c r="K273" s="250" t="s">
        <v>291</v>
      </c>
      <c r="L273" s="255"/>
      <c r="M273" s="256" t="s">
        <v>35</v>
      </c>
      <c r="N273" s="257" t="s">
        <v>52</v>
      </c>
      <c r="O273" s="42"/>
      <c r="P273" s="204">
        <f>O273*H273</f>
        <v>0</v>
      </c>
      <c r="Q273" s="204">
        <v>0.0024</v>
      </c>
      <c r="R273" s="204">
        <f>Q273*H273</f>
        <v>0.12471359999999998</v>
      </c>
      <c r="S273" s="204">
        <v>0</v>
      </c>
      <c r="T273" s="205">
        <f>S273*H273</f>
        <v>0</v>
      </c>
      <c r="AR273" s="23" t="s">
        <v>107</v>
      </c>
      <c r="AT273" s="23" t="s">
        <v>537</v>
      </c>
      <c r="AU273" s="23" t="s">
        <v>89</v>
      </c>
      <c r="AY273" s="23" t="s">
        <v>285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23" t="s">
        <v>10</v>
      </c>
      <c r="BK273" s="206">
        <f>ROUND(I273*H273,0)</f>
        <v>0</v>
      </c>
      <c r="BL273" s="23" t="s">
        <v>95</v>
      </c>
      <c r="BM273" s="23" t="s">
        <v>557</v>
      </c>
    </row>
    <row r="274" spans="2:51" s="11" customFormat="1" ht="13.5">
      <c r="B274" s="207"/>
      <c r="C274" s="208"/>
      <c r="D274" s="209" t="s">
        <v>293</v>
      </c>
      <c r="E274" s="210" t="s">
        <v>35</v>
      </c>
      <c r="F274" s="211" t="s">
        <v>558</v>
      </c>
      <c r="G274" s="208"/>
      <c r="H274" s="212">
        <v>20.334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293</v>
      </c>
      <c r="AU274" s="218" t="s">
        <v>89</v>
      </c>
      <c r="AV274" s="11" t="s">
        <v>89</v>
      </c>
      <c r="AW274" s="11" t="s">
        <v>44</v>
      </c>
      <c r="AX274" s="11" t="s">
        <v>81</v>
      </c>
      <c r="AY274" s="218" t="s">
        <v>285</v>
      </c>
    </row>
    <row r="275" spans="2:51" s="11" customFormat="1" ht="13.5">
      <c r="B275" s="207"/>
      <c r="C275" s="208"/>
      <c r="D275" s="209" t="s">
        <v>293</v>
      </c>
      <c r="E275" s="210" t="s">
        <v>35</v>
      </c>
      <c r="F275" s="211" t="s">
        <v>559</v>
      </c>
      <c r="G275" s="208"/>
      <c r="H275" s="212">
        <v>31.63</v>
      </c>
      <c r="I275" s="213"/>
      <c r="J275" s="208"/>
      <c r="K275" s="208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293</v>
      </c>
      <c r="AU275" s="218" t="s">
        <v>89</v>
      </c>
      <c r="AV275" s="11" t="s">
        <v>89</v>
      </c>
      <c r="AW275" s="11" t="s">
        <v>44</v>
      </c>
      <c r="AX275" s="11" t="s">
        <v>81</v>
      </c>
      <c r="AY275" s="218" t="s">
        <v>285</v>
      </c>
    </row>
    <row r="276" spans="2:51" s="12" customFormat="1" ht="13.5">
      <c r="B276" s="219"/>
      <c r="C276" s="220"/>
      <c r="D276" s="221" t="s">
        <v>293</v>
      </c>
      <c r="E276" s="222" t="s">
        <v>35</v>
      </c>
      <c r="F276" s="223" t="s">
        <v>295</v>
      </c>
      <c r="G276" s="220"/>
      <c r="H276" s="224">
        <v>51.964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293</v>
      </c>
      <c r="AU276" s="230" t="s">
        <v>89</v>
      </c>
      <c r="AV276" s="12" t="s">
        <v>92</v>
      </c>
      <c r="AW276" s="12" t="s">
        <v>44</v>
      </c>
      <c r="AX276" s="12" t="s">
        <v>10</v>
      </c>
      <c r="AY276" s="230" t="s">
        <v>285</v>
      </c>
    </row>
    <row r="277" spans="2:65" s="1" customFormat="1" ht="22.5" customHeight="1">
      <c r="B277" s="41"/>
      <c r="C277" s="195" t="s">
        <v>560</v>
      </c>
      <c r="D277" s="195" t="s">
        <v>287</v>
      </c>
      <c r="E277" s="196" t="s">
        <v>561</v>
      </c>
      <c r="F277" s="197" t="s">
        <v>562</v>
      </c>
      <c r="G277" s="198" t="s">
        <v>347</v>
      </c>
      <c r="H277" s="199">
        <v>106.563</v>
      </c>
      <c r="I277" s="200"/>
      <c r="J277" s="201">
        <f>ROUND(I277*H277,0)</f>
        <v>0</v>
      </c>
      <c r="K277" s="197" t="s">
        <v>291</v>
      </c>
      <c r="L277" s="61"/>
      <c r="M277" s="202" t="s">
        <v>35</v>
      </c>
      <c r="N277" s="203" t="s">
        <v>52</v>
      </c>
      <c r="O277" s="42"/>
      <c r="P277" s="204">
        <f>O277*H277</f>
        <v>0</v>
      </c>
      <c r="Q277" s="204">
        <v>0.00831256</v>
      </c>
      <c r="R277" s="204">
        <f>Q277*H277</f>
        <v>0.88581133128</v>
      </c>
      <c r="S277" s="204">
        <v>0</v>
      </c>
      <c r="T277" s="205">
        <f>S277*H277</f>
        <v>0</v>
      </c>
      <c r="AR277" s="23" t="s">
        <v>95</v>
      </c>
      <c r="AT277" s="23" t="s">
        <v>287</v>
      </c>
      <c r="AU277" s="23" t="s">
        <v>89</v>
      </c>
      <c r="AY277" s="23" t="s">
        <v>285</v>
      </c>
      <c r="BE277" s="206">
        <f>IF(N277="základní",J277,0)</f>
        <v>0</v>
      </c>
      <c r="BF277" s="206">
        <f>IF(N277="snížená",J277,0)</f>
        <v>0</v>
      </c>
      <c r="BG277" s="206">
        <f>IF(N277="zákl. přenesená",J277,0)</f>
        <v>0</v>
      </c>
      <c r="BH277" s="206">
        <f>IF(N277="sníž. přenesená",J277,0)</f>
        <v>0</v>
      </c>
      <c r="BI277" s="206">
        <f>IF(N277="nulová",J277,0)</f>
        <v>0</v>
      </c>
      <c r="BJ277" s="23" t="s">
        <v>10</v>
      </c>
      <c r="BK277" s="206">
        <f>ROUND(I277*H277,0)</f>
        <v>0</v>
      </c>
      <c r="BL277" s="23" t="s">
        <v>95</v>
      </c>
      <c r="BM277" s="23" t="s">
        <v>563</v>
      </c>
    </row>
    <row r="278" spans="2:51" s="11" customFormat="1" ht="13.5">
      <c r="B278" s="207"/>
      <c r="C278" s="208"/>
      <c r="D278" s="209" t="s">
        <v>293</v>
      </c>
      <c r="E278" s="210" t="s">
        <v>35</v>
      </c>
      <c r="F278" s="211" t="s">
        <v>564</v>
      </c>
      <c r="G278" s="208"/>
      <c r="H278" s="212">
        <v>65.25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293</v>
      </c>
      <c r="AU278" s="218" t="s">
        <v>89</v>
      </c>
      <c r="AV278" s="11" t="s">
        <v>89</v>
      </c>
      <c r="AW278" s="11" t="s">
        <v>44</v>
      </c>
      <c r="AX278" s="11" t="s">
        <v>81</v>
      </c>
      <c r="AY278" s="218" t="s">
        <v>285</v>
      </c>
    </row>
    <row r="279" spans="2:51" s="11" customFormat="1" ht="13.5">
      <c r="B279" s="207"/>
      <c r="C279" s="208"/>
      <c r="D279" s="209" t="s">
        <v>293</v>
      </c>
      <c r="E279" s="210" t="s">
        <v>35</v>
      </c>
      <c r="F279" s="211" t="s">
        <v>565</v>
      </c>
      <c r="G279" s="208"/>
      <c r="H279" s="212">
        <v>73.073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293</v>
      </c>
      <c r="AU279" s="218" t="s">
        <v>89</v>
      </c>
      <c r="AV279" s="11" t="s">
        <v>89</v>
      </c>
      <c r="AW279" s="11" t="s">
        <v>44</v>
      </c>
      <c r="AX279" s="11" t="s">
        <v>81</v>
      </c>
      <c r="AY279" s="218" t="s">
        <v>285</v>
      </c>
    </row>
    <row r="280" spans="2:51" s="11" customFormat="1" ht="13.5">
      <c r="B280" s="207"/>
      <c r="C280" s="208"/>
      <c r="D280" s="209" t="s">
        <v>293</v>
      </c>
      <c r="E280" s="210" t="s">
        <v>35</v>
      </c>
      <c r="F280" s="211" t="s">
        <v>515</v>
      </c>
      <c r="G280" s="208"/>
      <c r="H280" s="212">
        <v>-6.12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293</v>
      </c>
      <c r="AU280" s="218" t="s">
        <v>89</v>
      </c>
      <c r="AV280" s="11" t="s">
        <v>89</v>
      </c>
      <c r="AW280" s="11" t="s">
        <v>44</v>
      </c>
      <c r="AX280" s="11" t="s">
        <v>81</v>
      </c>
      <c r="AY280" s="218" t="s">
        <v>285</v>
      </c>
    </row>
    <row r="281" spans="2:51" s="11" customFormat="1" ht="13.5">
      <c r="B281" s="207"/>
      <c r="C281" s="208"/>
      <c r="D281" s="209" t="s">
        <v>293</v>
      </c>
      <c r="E281" s="210" t="s">
        <v>35</v>
      </c>
      <c r="F281" s="211" t="s">
        <v>460</v>
      </c>
      <c r="G281" s="208"/>
      <c r="H281" s="212">
        <v>-1.28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293</v>
      </c>
      <c r="AU281" s="218" t="s">
        <v>89</v>
      </c>
      <c r="AV281" s="11" t="s">
        <v>89</v>
      </c>
      <c r="AW281" s="11" t="s">
        <v>44</v>
      </c>
      <c r="AX281" s="11" t="s">
        <v>81</v>
      </c>
      <c r="AY281" s="218" t="s">
        <v>285</v>
      </c>
    </row>
    <row r="282" spans="2:51" s="11" customFormat="1" ht="13.5">
      <c r="B282" s="207"/>
      <c r="C282" s="208"/>
      <c r="D282" s="209" t="s">
        <v>293</v>
      </c>
      <c r="E282" s="210" t="s">
        <v>35</v>
      </c>
      <c r="F282" s="211" t="s">
        <v>461</v>
      </c>
      <c r="G282" s="208"/>
      <c r="H282" s="212">
        <v>-5.76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293</v>
      </c>
      <c r="AU282" s="218" t="s">
        <v>89</v>
      </c>
      <c r="AV282" s="11" t="s">
        <v>89</v>
      </c>
      <c r="AW282" s="11" t="s">
        <v>44</v>
      </c>
      <c r="AX282" s="11" t="s">
        <v>81</v>
      </c>
      <c r="AY282" s="218" t="s">
        <v>285</v>
      </c>
    </row>
    <row r="283" spans="2:51" s="11" customFormat="1" ht="13.5">
      <c r="B283" s="207"/>
      <c r="C283" s="208"/>
      <c r="D283" s="209" t="s">
        <v>293</v>
      </c>
      <c r="E283" s="210" t="s">
        <v>35</v>
      </c>
      <c r="F283" s="211" t="s">
        <v>462</v>
      </c>
      <c r="G283" s="208"/>
      <c r="H283" s="212">
        <v>-2.4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293</v>
      </c>
      <c r="AU283" s="218" t="s">
        <v>89</v>
      </c>
      <c r="AV283" s="11" t="s">
        <v>89</v>
      </c>
      <c r="AW283" s="11" t="s">
        <v>44</v>
      </c>
      <c r="AX283" s="11" t="s">
        <v>81</v>
      </c>
      <c r="AY283" s="218" t="s">
        <v>285</v>
      </c>
    </row>
    <row r="284" spans="2:51" s="11" customFormat="1" ht="13.5">
      <c r="B284" s="207"/>
      <c r="C284" s="208"/>
      <c r="D284" s="209" t="s">
        <v>293</v>
      </c>
      <c r="E284" s="210" t="s">
        <v>35</v>
      </c>
      <c r="F284" s="211" t="s">
        <v>566</v>
      </c>
      <c r="G284" s="208"/>
      <c r="H284" s="212">
        <v>-16.2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293</v>
      </c>
      <c r="AU284" s="218" t="s">
        <v>89</v>
      </c>
      <c r="AV284" s="11" t="s">
        <v>89</v>
      </c>
      <c r="AW284" s="11" t="s">
        <v>44</v>
      </c>
      <c r="AX284" s="11" t="s">
        <v>81</v>
      </c>
      <c r="AY284" s="218" t="s">
        <v>285</v>
      </c>
    </row>
    <row r="285" spans="2:51" s="12" customFormat="1" ht="13.5">
      <c r="B285" s="219"/>
      <c r="C285" s="220"/>
      <c r="D285" s="221" t="s">
        <v>293</v>
      </c>
      <c r="E285" s="222" t="s">
        <v>154</v>
      </c>
      <c r="F285" s="223" t="s">
        <v>567</v>
      </c>
      <c r="G285" s="220"/>
      <c r="H285" s="224">
        <v>106.563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293</v>
      </c>
      <c r="AU285" s="230" t="s">
        <v>89</v>
      </c>
      <c r="AV285" s="12" t="s">
        <v>92</v>
      </c>
      <c r="AW285" s="12" t="s">
        <v>44</v>
      </c>
      <c r="AX285" s="12" t="s">
        <v>10</v>
      </c>
      <c r="AY285" s="230" t="s">
        <v>285</v>
      </c>
    </row>
    <row r="286" spans="2:65" s="1" customFormat="1" ht="22.5" customHeight="1">
      <c r="B286" s="41"/>
      <c r="C286" s="248" t="s">
        <v>568</v>
      </c>
      <c r="D286" s="248" t="s">
        <v>537</v>
      </c>
      <c r="E286" s="249" t="s">
        <v>569</v>
      </c>
      <c r="F286" s="250" t="s">
        <v>570</v>
      </c>
      <c r="G286" s="251" t="s">
        <v>347</v>
      </c>
      <c r="H286" s="252">
        <v>108.694</v>
      </c>
      <c r="I286" s="253"/>
      <c r="J286" s="254">
        <f>ROUND(I286*H286,0)</f>
        <v>0</v>
      </c>
      <c r="K286" s="250" t="s">
        <v>291</v>
      </c>
      <c r="L286" s="255"/>
      <c r="M286" s="256" t="s">
        <v>35</v>
      </c>
      <c r="N286" s="257" t="s">
        <v>52</v>
      </c>
      <c r="O286" s="42"/>
      <c r="P286" s="204">
        <f>O286*H286</f>
        <v>0</v>
      </c>
      <c r="Q286" s="204">
        <v>0.0023</v>
      </c>
      <c r="R286" s="204">
        <f>Q286*H286</f>
        <v>0.2499962</v>
      </c>
      <c r="S286" s="204">
        <v>0</v>
      </c>
      <c r="T286" s="205">
        <f>S286*H286</f>
        <v>0</v>
      </c>
      <c r="AR286" s="23" t="s">
        <v>107</v>
      </c>
      <c r="AT286" s="23" t="s">
        <v>537</v>
      </c>
      <c r="AU286" s="23" t="s">
        <v>89</v>
      </c>
      <c r="AY286" s="23" t="s">
        <v>285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23" t="s">
        <v>10</v>
      </c>
      <c r="BK286" s="206">
        <f>ROUND(I286*H286,0)</f>
        <v>0</v>
      </c>
      <c r="BL286" s="23" t="s">
        <v>95</v>
      </c>
      <c r="BM286" s="23" t="s">
        <v>571</v>
      </c>
    </row>
    <row r="287" spans="2:51" s="11" customFormat="1" ht="13.5">
      <c r="B287" s="207"/>
      <c r="C287" s="208"/>
      <c r="D287" s="221" t="s">
        <v>293</v>
      </c>
      <c r="E287" s="231" t="s">
        <v>35</v>
      </c>
      <c r="F287" s="232" t="s">
        <v>572</v>
      </c>
      <c r="G287" s="208"/>
      <c r="H287" s="233">
        <v>108.694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293</v>
      </c>
      <c r="AU287" s="218" t="s">
        <v>89</v>
      </c>
      <c r="AV287" s="11" t="s">
        <v>89</v>
      </c>
      <c r="AW287" s="11" t="s">
        <v>44</v>
      </c>
      <c r="AX287" s="11" t="s">
        <v>10</v>
      </c>
      <c r="AY287" s="218" t="s">
        <v>285</v>
      </c>
    </row>
    <row r="288" spans="2:65" s="1" customFormat="1" ht="22.5" customHeight="1">
      <c r="B288" s="41"/>
      <c r="C288" s="195" t="s">
        <v>573</v>
      </c>
      <c r="D288" s="195" t="s">
        <v>287</v>
      </c>
      <c r="E288" s="196" t="s">
        <v>574</v>
      </c>
      <c r="F288" s="197" t="s">
        <v>575</v>
      </c>
      <c r="G288" s="198" t="s">
        <v>347</v>
      </c>
      <c r="H288" s="199">
        <v>241.411</v>
      </c>
      <c r="I288" s="200"/>
      <c r="J288" s="201">
        <f>ROUND(I288*H288,0)</f>
        <v>0</v>
      </c>
      <c r="K288" s="197" t="s">
        <v>291</v>
      </c>
      <c r="L288" s="61"/>
      <c r="M288" s="202" t="s">
        <v>35</v>
      </c>
      <c r="N288" s="203" t="s">
        <v>52</v>
      </c>
      <c r="O288" s="42"/>
      <c r="P288" s="204">
        <f>O288*H288</f>
        <v>0</v>
      </c>
      <c r="Q288" s="204">
        <v>0.00849256</v>
      </c>
      <c r="R288" s="204">
        <f>Q288*H288</f>
        <v>2.05019740216</v>
      </c>
      <c r="S288" s="204">
        <v>0</v>
      </c>
      <c r="T288" s="205">
        <f>S288*H288</f>
        <v>0</v>
      </c>
      <c r="AR288" s="23" t="s">
        <v>95</v>
      </c>
      <c r="AT288" s="23" t="s">
        <v>287</v>
      </c>
      <c r="AU288" s="23" t="s">
        <v>89</v>
      </c>
      <c r="AY288" s="23" t="s">
        <v>285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23" t="s">
        <v>10</v>
      </c>
      <c r="BK288" s="206">
        <f>ROUND(I288*H288,0)</f>
        <v>0</v>
      </c>
      <c r="BL288" s="23" t="s">
        <v>95</v>
      </c>
      <c r="BM288" s="23" t="s">
        <v>576</v>
      </c>
    </row>
    <row r="289" spans="2:51" s="11" customFormat="1" ht="13.5">
      <c r="B289" s="207"/>
      <c r="C289" s="208"/>
      <c r="D289" s="209" t="s">
        <v>293</v>
      </c>
      <c r="E289" s="210" t="s">
        <v>35</v>
      </c>
      <c r="F289" s="211" t="s">
        <v>577</v>
      </c>
      <c r="G289" s="208"/>
      <c r="H289" s="212">
        <v>16.2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293</v>
      </c>
      <c r="AU289" s="218" t="s">
        <v>89</v>
      </c>
      <c r="AV289" s="11" t="s">
        <v>89</v>
      </c>
      <c r="AW289" s="11" t="s">
        <v>44</v>
      </c>
      <c r="AX289" s="11" t="s">
        <v>81</v>
      </c>
      <c r="AY289" s="218" t="s">
        <v>285</v>
      </c>
    </row>
    <row r="290" spans="2:51" s="12" customFormat="1" ht="13.5">
      <c r="B290" s="219"/>
      <c r="C290" s="220"/>
      <c r="D290" s="209" t="s">
        <v>293</v>
      </c>
      <c r="E290" s="234" t="s">
        <v>578</v>
      </c>
      <c r="F290" s="235" t="s">
        <v>579</v>
      </c>
      <c r="G290" s="220"/>
      <c r="H290" s="236">
        <v>16.2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293</v>
      </c>
      <c r="AU290" s="230" t="s">
        <v>89</v>
      </c>
      <c r="AV290" s="12" t="s">
        <v>92</v>
      </c>
      <c r="AW290" s="12" t="s">
        <v>44</v>
      </c>
      <c r="AX290" s="12" t="s">
        <v>81</v>
      </c>
      <c r="AY290" s="230" t="s">
        <v>285</v>
      </c>
    </row>
    <row r="291" spans="2:51" s="11" customFormat="1" ht="13.5">
      <c r="B291" s="207"/>
      <c r="C291" s="208"/>
      <c r="D291" s="209" t="s">
        <v>293</v>
      </c>
      <c r="E291" s="210" t="s">
        <v>35</v>
      </c>
      <c r="F291" s="211" t="s">
        <v>580</v>
      </c>
      <c r="G291" s="208"/>
      <c r="H291" s="212">
        <v>25.2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293</v>
      </c>
      <c r="AU291" s="218" t="s">
        <v>89</v>
      </c>
      <c r="AV291" s="11" t="s">
        <v>89</v>
      </c>
      <c r="AW291" s="11" t="s">
        <v>44</v>
      </c>
      <c r="AX291" s="11" t="s">
        <v>81</v>
      </c>
      <c r="AY291" s="218" t="s">
        <v>285</v>
      </c>
    </row>
    <row r="292" spans="2:51" s="12" customFormat="1" ht="13.5">
      <c r="B292" s="219"/>
      <c r="C292" s="220"/>
      <c r="D292" s="209" t="s">
        <v>293</v>
      </c>
      <c r="E292" s="234" t="s">
        <v>157</v>
      </c>
      <c r="F292" s="235" t="s">
        <v>581</v>
      </c>
      <c r="G292" s="220"/>
      <c r="H292" s="236">
        <v>25.2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293</v>
      </c>
      <c r="AU292" s="230" t="s">
        <v>89</v>
      </c>
      <c r="AV292" s="12" t="s">
        <v>92</v>
      </c>
      <c r="AW292" s="12" t="s">
        <v>44</v>
      </c>
      <c r="AX292" s="12" t="s">
        <v>81</v>
      </c>
      <c r="AY292" s="230" t="s">
        <v>285</v>
      </c>
    </row>
    <row r="293" spans="2:51" s="11" customFormat="1" ht="13.5">
      <c r="B293" s="207"/>
      <c r="C293" s="208"/>
      <c r="D293" s="209" t="s">
        <v>293</v>
      </c>
      <c r="E293" s="210" t="s">
        <v>35</v>
      </c>
      <c r="F293" s="211" t="s">
        <v>582</v>
      </c>
      <c r="G293" s="208"/>
      <c r="H293" s="212">
        <v>139.59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293</v>
      </c>
      <c r="AU293" s="218" t="s">
        <v>89</v>
      </c>
      <c r="AV293" s="11" t="s">
        <v>89</v>
      </c>
      <c r="AW293" s="11" t="s">
        <v>44</v>
      </c>
      <c r="AX293" s="11" t="s">
        <v>81</v>
      </c>
      <c r="AY293" s="218" t="s">
        <v>285</v>
      </c>
    </row>
    <row r="294" spans="2:51" s="11" customFormat="1" ht="13.5">
      <c r="B294" s="207"/>
      <c r="C294" s="208"/>
      <c r="D294" s="209" t="s">
        <v>293</v>
      </c>
      <c r="E294" s="210" t="s">
        <v>35</v>
      </c>
      <c r="F294" s="211" t="s">
        <v>583</v>
      </c>
      <c r="G294" s="208"/>
      <c r="H294" s="212">
        <v>128.371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293</v>
      </c>
      <c r="AU294" s="218" t="s">
        <v>89</v>
      </c>
      <c r="AV294" s="11" t="s">
        <v>89</v>
      </c>
      <c r="AW294" s="11" t="s">
        <v>44</v>
      </c>
      <c r="AX294" s="11" t="s">
        <v>81</v>
      </c>
      <c r="AY294" s="218" t="s">
        <v>285</v>
      </c>
    </row>
    <row r="295" spans="2:51" s="11" customFormat="1" ht="13.5">
      <c r="B295" s="207"/>
      <c r="C295" s="208"/>
      <c r="D295" s="209" t="s">
        <v>293</v>
      </c>
      <c r="E295" s="210" t="s">
        <v>35</v>
      </c>
      <c r="F295" s="211" t="s">
        <v>584</v>
      </c>
      <c r="G295" s="208"/>
      <c r="H295" s="212">
        <v>-65.25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293</v>
      </c>
      <c r="AU295" s="218" t="s">
        <v>89</v>
      </c>
      <c r="AV295" s="11" t="s">
        <v>89</v>
      </c>
      <c r="AW295" s="11" t="s">
        <v>44</v>
      </c>
      <c r="AX295" s="11" t="s">
        <v>81</v>
      </c>
      <c r="AY295" s="218" t="s">
        <v>285</v>
      </c>
    </row>
    <row r="296" spans="2:51" s="11" customFormat="1" ht="13.5">
      <c r="B296" s="207"/>
      <c r="C296" s="208"/>
      <c r="D296" s="209" t="s">
        <v>293</v>
      </c>
      <c r="E296" s="210" t="s">
        <v>35</v>
      </c>
      <c r="F296" s="211" t="s">
        <v>585</v>
      </c>
      <c r="G296" s="208"/>
      <c r="H296" s="212">
        <v>-2.7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293</v>
      </c>
      <c r="AU296" s="218" t="s">
        <v>89</v>
      </c>
      <c r="AV296" s="11" t="s">
        <v>89</v>
      </c>
      <c r="AW296" s="11" t="s">
        <v>44</v>
      </c>
      <c r="AX296" s="11" t="s">
        <v>81</v>
      </c>
      <c r="AY296" s="218" t="s">
        <v>285</v>
      </c>
    </row>
    <row r="297" spans="2:51" s="12" customFormat="1" ht="13.5">
      <c r="B297" s="219"/>
      <c r="C297" s="220"/>
      <c r="D297" s="209" t="s">
        <v>293</v>
      </c>
      <c r="E297" s="234" t="s">
        <v>160</v>
      </c>
      <c r="F297" s="235" t="s">
        <v>586</v>
      </c>
      <c r="G297" s="220"/>
      <c r="H297" s="236">
        <v>200.011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293</v>
      </c>
      <c r="AU297" s="230" t="s">
        <v>89</v>
      </c>
      <c r="AV297" s="12" t="s">
        <v>92</v>
      </c>
      <c r="AW297" s="12" t="s">
        <v>44</v>
      </c>
      <c r="AX297" s="12" t="s">
        <v>81</v>
      </c>
      <c r="AY297" s="230" t="s">
        <v>285</v>
      </c>
    </row>
    <row r="298" spans="2:51" s="13" customFormat="1" ht="13.5">
      <c r="B298" s="237"/>
      <c r="C298" s="238"/>
      <c r="D298" s="221" t="s">
        <v>293</v>
      </c>
      <c r="E298" s="239" t="s">
        <v>35</v>
      </c>
      <c r="F298" s="240" t="s">
        <v>505</v>
      </c>
      <c r="G298" s="238"/>
      <c r="H298" s="241">
        <v>241.411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293</v>
      </c>
      <c r="AU298" s="247" t="s">
        <v>89</v>
      </c>
      <c r="AV298" s="13" t="s">
        <v>95</v>
      </c>
      <c r="AW298" s="13" t="s">
        <v>44</v>
      </c>
      <c r="AX298" s="13" t="s">
        <v>10</v>
      </c>
      <c r="AY298" s="247" t="s">
        <v>285</v>
      </c>
    </row>
    <row r="299" spans="2:65" s="1" customFormat="1" ht="22.5" customHeight="1">
      <c r="B299" s="41"/>
      <c r="C299" s="248" t="s">
        <v>587</v>
      </c>
      <c r="D299" s="248" t="s">
        <v>537</v>
      </c>
      <c r="E299" s="249" t="s">
        <v>588</v>
      </c>
      <c r="F299" s="250" t="s">
        <v>589</v>
      </c>
      <c r="G299" s="251" t="s">
        <v>347</v>
      </c>
      <c r="H299" s="252">
        <v>204.011</v>
      </c>
      <c r="I299" s="253"/>
      <c r="J299" s="254">
        <f>ROUND(I299*H299,0)</f>
        <v>0</v>
      </c>
      <c r="K299" s="250" t="s">
        <v>291</v>
      </c>
      <c r="L299" s="255"/>
      <c r="M299" s="256" t="s">
        <v>35</v>
      </c>
      <c r="N299" s="257" t="s">
        <v>52</v>
      </c>
      <c r="O299" s="42"/>
      <c r="P299" s="204">
        <f>O299*H299</f>
        <v>0</v>
      </c>
      <c r="Q299" s="204">
        <v>0.0046</v>
      </c>
      <c r="R299" s="204">
        <f>Q299*H299</f>
        <v>0.9384505999999999</v>
      </c>
      <c r="S299" s="204">
        <v>0</v>
      </c>
      <c r="T299" s="205">
        <f>S299*H299</f>
        <v>0</v>
      </c>
      <c r="AR299" s="23" t="s">
        <v>107</v>
      </c>
      <c r="AT299" s="23" t="s">
        <v>537</v>
      </c>
      <c r="AU299" s="23" t="s">
        <v>89</v>
      </c>
      <c r="AY299" s="23" t="s">
        <v>285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3" t="s">
        <v>10</v>
      </c>
      <c r="BK299" s="206">
        <f>ROUND(I299*H299,0)</f>
        <v>0</v>
      </c>
      <c r="BL299" s="23" t="s">
        <v>95</v>
      </c>
      <c r="BM299" s="23" t="s">
        <v>590</v>
      </c>
    </row>
    <row r="300" spans="2:51" s="11" customFormat="1" ht="13.5">
      <c r="B300" s="207"/>
      <c r="C300" s="208"/>
      <c r="D300" s="221" t="s">
        <v>293</v>
      </c>
      <c r="E300" s="231" t="s">
        <v>35</v>
      </c>
      <c r="F300" s="232" t="s">
        <v>591</v>
      </c>
      <c r="G300" s="208"/>
      <c r="H300" s="233">
        <v>204.011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293</v>
      </c>
      <c r="AU300" s="218" t="s">
        <v>89</v>
      </c>
      <c r="AV300" s="11" t="s">
        <v>89</v>
      </c>
      <c r="AW300" s="11" t="s">
        <v>44</v>
      </c>
      <c r="AX300" s="11" t="s">
        <v>10</v>
      </c>
      <c r="AY300" s="218" t="s">
        <v>285</v>
      </c>
    </row>
    <row r="301" spans="2:65" s="1" customFormat="1" ht="31.5" customHeight="1">
      <c r="B301" s="41"/>
      <c r="C301" s="195" t="s">
        <v>592</v>
      </c>
      <c r="D301" s="195" t="s">
        <v>287</v>
      </c>
      <c r="E301" s="196" t="s">
        <v>593</v>
      </c>
      <c r="F301" s="197" t="s">
        <v>594</v>
      </c>
      <c r="G301" s="198" t="s">
        <v>326</v>
      </c>
      <c r="H301" s="199">
        <v>98.4</v>
      </c>
      <c r="I301" s="200"/>
      <c r="J301" s="201">
        <f>ROUND(I301*H301,0)</f>
        <v>0</v>
      </c>
      <c r="K301" s="197" t="s">
        <v>291</v>
      </c>
      <c r="L301" s="61"/>
      <c r="M301" s="202" t="s">
        <v>35</v>
      </c>
      <c r="N301" s="203" t="s">
        <v>52</v>
      </c>
      <c r="O301" s="42"/>
      <c r="P301" s="204">
        <f>O301*H301</f>
        <v>0</v>
      </c>
      <c r="Q301" s="204">
        <v>0.0016801</v>
      </c>
      <c r="R301" s="204">
        <f>Q301*H301</f>
        <v>0.16532184</v>
      </c>
      <c r="S301" s="204">
        <v>0</v>
      </c>
      <c r="T301" s="205">
        <f>S301*H301</f>
        <v>0</v>
      </c>
      <c r="AR301" s="23" t="s">
        <v>95</v>
      </c>
      <c r="AT301" s="23" t="s">
        <v>287</v>
      </c>
      <c r="AU301" s="23" t="s">
        <v>89</v>
      </c>
      <c r="AY301" s="23" t="s">
        <v>285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23" t="s">
        <v>10</v>
      </c>
      <c r="BK301" s="206">
        <f>ROUND(I301*H301,0)</f>
        <v>0</v>
      </c>
      <c r="BL301" s="23" t="s">
        <v>95</v>
      </c>
      <c r="BM301" s="23" t="s">
        <v>595</v>
      </c>
    </row>
    <row r="302" spans="2:51" s="11" customFormat="1" ht="13.5">
      <c r="B302" s="207"/>
      <c r="C302" s="208"/>
      <c r="D302" s="209" t="s">
        <v>293</v>
      </c>
      <c r="E302" s="210" t="s">
        <v>35</v>
      </c>
      <c r="F302" s="211" t="s">
        <v>596</v>
      </c>
      <c r="G302" s="208"/>
      <c r="H302" s="212">
        <v>12.6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293</v>
      </c>
      <c r="AU302" s="218" t="s">
        <v>89</v>
      </c>
      <c r="AV302" s="11" t="s">
        <v>89</v>
      </c>
      <c r="AW302" s="11" t="s">
        <v>44</v>
      </c>
      <c r="AX302" s="11" t="s">
        <v>81</v>
      </c>
      <c r="AY302" s="218" t="s">
        <v>285</v>
      </c>
    </row>
    <row r="303" spans="2:51" s="11" customFormat="1" ht="13.5">
      <c r="B303" s="207"/>
      <c r="C303" s="208"/>
      <c r="D303" s="209" t="s">
        <v>293</v>
      </c>
      <c r="E303" s="210" t="s">
        <v>35</v>
      </c>
      <c r="F303" s="211" t="s">
        <v>597</v>
      </c>
      <c r="G303" s="208"/>
      <c r="H303" s="212">
        <v>6.4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293</v>
      </c>
      <c r="AU303" s="218" t="s">
        <v>89</v>
      </c>
      <c r="AV303" s="11" t="s">
        <v>89</v>
      </c>
      <c r="AW303" s="11" t="s">
        <v>44</v>
      </c>
      <c r="AX303" s="11" t="s">
        <v>81</v>
      </c>
      <c r="AY303" s="218" t="s">
        <v>285</v>
      </c>
    </row>
    <row r="304" spans="2:51" s="11" customFormat="1" ht="13.5">
      <c r="B304" s="207"/>
      <c r="C304" s="208"/>
      <c r="D304" s="209" t="s">
        <v>293</v>
      </c>
      <c r="E304" s="210" t="s">
        <v>35</v>
      </c>
      <c r="F304" s="211" t="s">
        <v>598</v>
      </c>
      <c r="G304" s="208"/>
      <c r="H304" s="212">
        <v>24</v>
      </c>
      <c r="I304" s="213"/>
      <c r="J304" s="208"/>
      <c r="K304" s="208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293</v>
      </c>
      <c r="AU304" s="218" t="s">
        <v>89</v>
      </c>
      <c r="AV304" s="11" t="s">
        <v>89</v>
      </c>
      <c r="AW304" s="11" t="s">
        <v>44</v>
      </c>
      <c r="AX304" s="11" t="s">
        <v>81</v>
      </c>
      <c r="AY304" s="218" t="s">
        <v>285</v>
      </c>
    </row>
    <row r="305" spans="2:51" s="11" customFormat="1" ht="13.5">
      <c r="B305" s="207"/>
      <c r="C305" s="208"/>
      <c r="D305" s="209" t="s">
        <v>293</v>
      </c>
      <c r="E305" s="210" t="s">
        <v>35</v>
      </c>
      <c r="F305" s="211" t="s">
        <v>599</v>
      </c>
      <c r="G305" s="208"/>
      <c r="H305" s="212">
        <v>9.2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293</v>
      </c>
      <c r="AU305" s="218" t="s">
        <v>89</v>
      </c>
      <c r="AV305" s="11" t="s">
        <v>89</v>
      </c>
      <c r="AW305" s="11" t="s">
        <v>44</v>
      </c>
      <c r="AX305" s="11" t="s">
        <v>81</v>
      </c>
      <c r="AY305" s="218" t="s">
        <v>285</v>
      </c>
    </row>
    <row r="306" spans="2:51" s="11" customFormat="1" ht="13.5">
      <c r="B306" s="207"/>
      <c r="C306" s="208"/>
      <c r="D306" s="209" t="s">
        <v>293</v>
      </c>
      <c r="E306" s="210" t="s">
        <v>35</v>
      </c>
      <c r="F306" s="211" t="s">
        <v>600</v>
      </c>
      <c r="G306" s="208"/>
      <c r="H306" s="212">
        <v>46.2</v>
      </c>
      <c r="I306" s="213"/>
      <c r="J306" s="208"/>
      <c r="K306" s="208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293</v>
      </c>
      <c r="AU306" s="218" t="s">
        <v>89</v>
      </c>
      <c r="AV306" s="11" t="s">
        <v>89</v>
      </c>
      <c r="AW306" s="11" t="s">
        <v>44</v>
      </c>
      <c r="AX306" s="11" t="s">
        <v>81</v>
      </c>
      <c r="AY306" s="218" t="s">
        <v>285</v>
      </c>
    </row>
    <row r="307" spans="2:51" s="12" customFormat="1" ht="13.5">
      <c r="B307" s="219"/>
      <c r="C307" s="220"/>
      <c r="D307" s="221" t="s">
        <v>293</v>
      </c>
      <c r="E307" s="222" t="s">
        <v>163</v>
      </c>
      <c r="F307" s="223" t="s">
        <v>601</v>
      </c>
      <c r="G307" s="220"/>
      <c r="H307" s="224">
        <v>98.4</v>
      </c>
      <c r="I307" s="225"/>
      <c r="J307" s="220"/>
      <c r="K307" s="220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293</v>
      </c>
      <c r="AU307" s="230" t="s">
        <v>89</v>
      </c>
      <c r="AV307" s="12" t="s">
        <v>92</v>
      </c>
      <c r="AW307" s="12" t="s">
        <v>44</v>
      </c>
      <c r="AX307" s="12" t="s">
        <v>10</v>
      </c>
      <c r="AY307" s="230" t="s">
        <v>285</v>
      </c>
    </row>
    <row r="308" spans="2:65" s="1" customFormat="1" ht="22.5" customHeight="1">
      <c r="B308" s="41"/>
      <c r="C308" s="248" t="s">
        <v>602</v>
      </c>
      <c r="D308" s="248" t="s">
        <v>537</v>
      </c>
      <c r="E308" s="249" t="s">
        <v>603</v>
      </c>
      <c r="F308" s="250" t="s">
        <v>604</v>
      </c>
      <c r="G308" s="251" t="s">
        <v>347</v>
      </c>
      <c r="H308" s="252">
        <v>20.074</v>
      </c>
      <c r="I308" s="253"/>
      <c r="J308" s="254">
        <f>ROUND(I308*H308,0)</f>
        <v>0</v>
      </c>
      <c r="K308" s="250" t="s">
        <v>291</v>
      </c>
      <c r="L308" s="255"/>
      <c r="M308" s="256" t="s">
        <v>35</v>
      </c>
      <c r="N308" s="257" t="s">
        <v>52</v>
      </c>
      <c r="O308" s="42"/>
      <c r="P308" s="204">
        <f>O308*H308</f>
        <v>0</v>
      </c>
      <c r="Q308" s="204">
        <v>0.00092</v>
      </c>
      <c r="R308" s="204">
        <f>Q308*H308</f>
        <v>0.01846808</v>
      </c>
      <c r="S308" s="204">
        <v>0</v>
      </c>
      <c r="T308" s="205">
        <f>S308*H308</f>
        <v>0</v>
      </c>
      <c r="AR308" s="23" t="s">
        <v>107</v>
      </c>
      <c r="AT308" s="23" t="s">
        <v>537</v>
      </c>
      <c r="AU308" s="23" t="s">
        <v>89</v>
      </c>
      <c r="AY308" s="23" t="s">
        <v>285</v>
      </c>
      <c r="BE308" s="206">
        <f>IF(N308="základní",J308,0)</f>
        <v>0</v>
      </c>
      <c r="BF308" s="206">
        <f>IF(N308="snížená",J308,0)</f>
        <v>0</v>
      </c>
      <c r="BG308" s="206">
        <f>IF(N308="zákl. přenesená",J308,0)</f>
        <v>0</v>
      </c>
      <c r="BH308" s="206">
        <f>IF(N308="sníž. přenesená",J308,0)</f>
        <v>0</v>
      </c>
      <c r="BI308" s="206">
        <f>IF(N308="nulová",J308,0)</f>
        <v>0</v>
      </c>
      <c r="BJ308" s="23" t="s">
        <v>10</v>
      </c>
      <c r="BK308" s="206">
        <f>ROUND(I308*H308,0)</f>
        <v>0</v>
      </c>
      <c r="BL308" s="23" t="s">
        <v>95</v>
      </c>
      <c r="BM308" s="23" t="s">
        <v>605</v>
      </c>
    </row>
    <row r="309" spans="2:51" s="11" customFormat="1" ht="13.5">
      <c r="B309" s="207"/>
      <c r="C309" s="208"/>
      <c r="D309" s="221" t="s">
        <v>293</v>
      </c>
      <c r="E309" s="231" t="s">
        <v>35</v>
      </c>
      <c r="F309" s="232" t="s">
        <v>606</v>
      </c>
      <c r="G309" s="208"/>
      <c r="H309" s="233">
        <v>20.074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293</v>
      </c>
      <c r="AU309" s="218" t="s">
        <v>89</v>
      </c>
      <c r="AV309" s="11" t="s">
        <v>89</v>
      </c>
      <c r="AW309" s="11" t="s">
        <v>44</v>
      </c>
      <c r="AX309" s="11" t="s">
        <v>10</v>
      </c>
      <c r="AY309" s="218" t="s">
        <v>285</v>
      </c>
    </row>
    <row r="310" spans="2:65" s="1" customFormat="1" ht="22.5" customHeight="1">
      <c r="B310" s="41"/>
      <c r="C310" s="195" t="s">
        <v>607</v>
      </c>
      <c r="D310" s="195" t="s">
        <v>287</v>
      </c>
      <c r="E310" s="196" t="s">
        <v>608</v>
      </c>
      <c r="F310" s="197" t="s">
        <v>609</v>
      </c>
      <c r="G310" s="198" t="s">
        <v>326</v>
      </c>
      <c r="H310" s="199">
        <v>80.3</v>
      </c>
      <c r="I310" s="200"/>
      <c r="J310" s="201">
        <f>ROUND(I310*H310,0)</f>
        <v>0</v>
      </c>
      <c r="K310" s="197" t="s">
        <v>291</v>
      </c>
      <c r="L310" s="61"/>
      <c r="M310" s="202" t="s">
        <v>35</v>
      </c>
      <c r="N310" s="203" t="s">
        <v>52</v>
      </c>
      <c r="O310" s="42"/>
      <c r="P310" s="204">
        <f>O310*H310</f>
        <v>0</v>
      </c>
      <c r="Q310" s="204">
        <v>6E-05</v>
      </c>
      <c r="R310" s="204">
        <f>Q310*H310</f>
        <v>0.004818</v>
      </c>
      <c r="S310" s="204">
        <v>0</v>
      </c>
      <c r="T310" s="205">
        <f>S310*H310</f>
        <v>0</v>
      </c>
      <c r="AR310" s="23" t="s">
        <v>95</v>
      </c>
      <c r="AT310" s="23" t="s">
        <v>287</v>
      </c>
      <c r="AU310" s="23" t="s">
        <v>89</v>
      </c>
      <c r="AY310" s="23" t="s">
        <v>285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3" t="s">
        <v>10</v>
      </c>
      <c r="BK310" s="206">
        <f>ROUND(I310*H310,0)</f>
        <v>0</v>
      </c>
      <c r="BL310" s="23" t="s">
        <v>95</v>
      </c>
      <c r="BM310" s="23" t="s">
        <v>610</v>
      </c>
    </row>
    <row r="311" spans="2:51" s="11" customFormat="1" ht="13.5">
      <c r="B311" s="207"/>
      <c r="C311" s="208"/>
      <c r="D311" s="209" t="s">
        <v>293</v>
      </c>
      <c r="E311" s="210" t="s">
        <v>35</v>
      </c>
      <c r="F311" s="211" t="s">
        <v>611</v>
      </c>
      <c r="G311" s="208"/>
      <c r="H311" s="212">
        <v>44.3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293</v>
      </c>
      <c r="AU311" s="218" t="s">
        <v>89</v>
      </c>
      <c r="AV311" s="11" t="s">
        <v>89</v>
      </c>
      <c r="AW311" s="11" t="s">
        <v>44</v>
      </c>
      <c r="AX311" s="11" t="s">
        <v>81</v>
      </c>
      <c r="AY311" s="218" t="s">
        <v>285</v>
      </c>
    </row>
    <row r="312" spans="2:51" s="12" customFormat="1" ht="13.5">
      <c r="B312" s="219"/>
      <c r="C312" s="220"/>
      <c r="D312" s="209" t="s">
        <v>293</v>
      </c>
      <c r="E312" s="234" t="s">
        <v>166</v>
      </c>
      <c r="F312" s="235" t="s">
        <v>295</v>
      </c>
      <c r="G312" s="220"/>
      <c r="H312" s="236">
        <v>44.3</v>
      </c>
      <c r="I312" s="225"/>
      <c r="J312" s="220"/>
      <c r="K312" s="220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293</v>
      </c>
      <c r="AU312" s="230" t="s">
        <v>89</v>
      </c>
      <c r="AV312" s="12" t="s">
        <v>92</v>
      </c>
      <c r="AW312" s="12" t="s">
        <v>44</v>
      </c>
      <c r="AX312" s="12" t="s">
        <v>81</v>
      </c>
      <c r="AY312" s="230" t="s">
        <v>285</v>
      </c>
    </row>
    <row r="313" spans="2:51" s="11" customFormat="1" ht="13.5">
      <c r="B313" s="207"/>
      <c r="C313" s="208"/>
      <c r="D313" s="209" t="s">
        <v>293</v>
      </c>
      <c r="E313" s="210" t="s">
        <v>35</v>
      </c>
      <c r="F313" s="211" t="s">
        <v>612</v>
      </c>
      <c r="G313" s="208"/>
      <c r="H313" s="212">
        <v>80.3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293</v>
      </c>
      <c r="AU313" s="218" t="s">
        <v>89</v>
      </c>
      <c r="AV313" s="11" t="s">
        <v>89</v>
      </c>
      <c r="AW313" s="11" t="s">
        <v>44</v>
      </c>
      <c r="AX313" s="11" t="s">
        <v>81</v>
      </c>
      <c r="AY313" s="218" t="s">
        <v>285</v>
      </c>
    </row>
    <row r="314" spans="2:51" s="11" customFormat="1" ht="13.5">
      <c r="B314" s="207"/>
      <c r="C314" s="208"/>
      <c r="D314" s="209" t="s">
        <v>293</v>
      </c>
      <c r="E314" s="210" t="s">
        <v>35</v>
      </c>
      <c r="F314" s="211" t="s">
        <v>613</v>
      </c>
      <c r="G314" s="208"/>
      <c r="H314" s="212">
        <v>-44.3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293</v>
      </c>
      <c r="AU314" s="218" t="s">
        <v>89</v>
      </c>
      <c r="AV314" s="11" t="s">
        <v>89</v>
      </c>
      <c r="AW314" s="11" t="s">
        <v>44</v>
      </c>
      <c r="AX314" s="11" t="s">
        <v>81</v>
      </c>
      <c r="AY314" s="218" t="s">
        <v>285</v>
      </c>
    </row>
    <row r="315" spans="2:51" s="12" customFormat="1" ht="13.5">
      <c r="B315" s="219"/>
      <c r="C315" s="220"/>
      <c r="D315" s="209" t="s">
        <v>293</v>
      </c>
      <c r="E315" s="234" t="s">
        <v>169</v>
      </c>
      <c r="F315" s="235" t="s">
        <v>295</v>
      </c>
      <c r="G315" s="220"/>
      <c r="H315" s="236">
        <v>36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293</v>
      </c>
      <c r="AU315" s="230" t="s">
        <v>89</v>
      </c>
      <c r="AV315" s="12" t="s">
        <v>92</v>
      </c>
      <c r="AW315" s="12" t="s">
        <v>44</v>
      </c>
      <c r="AX315" s="12" t="s">
        <v>81</v>
      </c>
      <c r="AY315" s="230" t="s">
        <v>285</v>
      </c>
    </row>
    <row r="316" spans="2:51" s="13" customFormat="1" ht="13.5">
      <c r="B316" s="237"/>
      <c r="C316" s="238"/>
      <c r="D316" s="221" t="s">
        <v>293</v>
      </c>
      <c r="E316" s="239" t="s">
        <v>35</v>
      </c>
      <c r="F316" s="240" t="s">
        <v>505</v>
      </c>
      <c r="G316" s="238"/>
      <c r="H316" s="241">
        <v>80.3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293</v>
      </c>
      <c r="AU316" s="247" t="s">
        <v>89</v>
      </c>
      <c r="AV316" s="13" t="s">
        <v>95</v>
      </c>
      <c r="AW316" s="13" t="s">
        <v>44</v>
      </c>
      <c r="AX316" s="13" t="s">
        <v>10</v>
      </c>
      <c r="AY316" s="247" t="s">
        <v>285</v>
      </c>
    </row>
    <row r="317" spans="2:65" s="1" customFormat="1" ht="22.5" customHeight="1">
      <c r="B317" s="41"/>
      <c r="C317" s="248" t="s">
        <v>614</v>
      </c>
      <c r="D317" s="248" t="s">
        <v>537</v>
      </c>
      <c r="E317" s="249" t="s">
        <v>615</v>
      </c>
      <c r="F317" s="250" t="s">
        <v>616</v>
      </c>
      <c r="G317" s="251" t="s">
        <v>326</v>
      </c>
      <c r="H317" s="252">
        <v>46.515</v>
      </c>
      <c r="I317" s="253"/>
      <c r="J317" s="254">
        <f>ROUND(I317*H317,0)</f>
        <v>0</v>
      </c>
      <c r="K317" s="250" t="s">
        <v>291</v>
      </c>
      <c r="L317" s="255"/>
      <c r="M317" s="256" t="s">
        <v>35</v>
      </c>
      <c r="N317" s="257" t="s">
        <v>52</v>
      </c>
      <c r="O317" s="42"/>
      <c r="P317" s="204">
        <f>O317*H317</f>
        <v>0</v>
      </c>
      <c r="Q317" s="204">
        <v>0.00032</v>
      </c>
      <c r="R317" s="204">
        <f>Q317*H317</f>
        <v>0.014884800000000002</v>
      </c>
      <c r="S317" s="204">
        <v>0</v>
      </c>
      <c r="T317" s="205">
        <f>S317*H317</f>
        <v>0</v>
      </c>
      <c r="AR317" s="23" t="s">
        <v>107</v>
      </c>
      <c r="AT317" s="23" t="s">
        <v>537</v>
      </c>
      <c r="AU317" s="23" t="s">
        <v>89</v>
      </c>
      <c r="AY317" s="23" t="s">
        <v>285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23" t="s">
        <v>10</v>
      </c>
      <c r="BK317" s="206">
        <f>ROUND(I317*H317,0)</f>
        <v>0</v>
      </c>
      <c r="BL317" s="23" t="s">
        <v>95</v>
      </c>
      <c r="BM317" s="23" t="s">
        <v>617</v>
      </c>
    </row>
    <row r="318" spans="2:51" s="11" customFormat="1" ht="13.5">
      <c r="B318" s="207"/>
      <c r="C318" s="208"/>
      <c r="D318" s="221" t="s">
        <v>293</v>
      </c>
      <c r="E318" s="231" t="s">
        <v>35</v>
      </c>
      <c r="F318" s="232" t="s">
        <v>618</v>
      </c>
      <c r="G318" s="208"/>
      <c r="H318" s="233">
        <v>46.515</v>
      </c>
      <c r="I318" s="213"/>
      <c r="J318" s="208"/>
      <c r="K318" s="208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293</v>
      </c>
      <c r="AU318" s="218" t="s">
        <v>89</v>
      </c>
      <c r="AV318" s="11" t="s">
        <v>89</v>
      </c>
      <c r="AW318" s="11" t="s">
        <v>44</v>
      </c>
      <c r="AX318" s="11" t="s">
        <v>10</v>
      </c>
      <c r="AY318" s="218" t="s">
        <v>285</v>
      </c>
    </row>
    <row r="319" spans="2:65" s="1" customFormat="1" ht="22.5" customHeight="1">
      <c r="B319" s="41"/>
      <c r="C319" s="248" t="s">
        <v>619</v>
      </c>
      <c r="D319" s="248" t="s">
        <v>537</v>
      </c>
      <c r="E319" s="249" t="s">
        <v>620</v>
      </c>
      <c r="F319" s="250" t="s">
        <v>621</v>
      </c>
      <c r="G319" s="251" t="s">
        <v>326</v>
      </c>
      <c r="H319" s="252">
        <v>37.8</v>
      </c>
      <c r="I319" s="253"/>
      <c r="J319" s="254">
        <f>ROUND(I319*H319,0)</f>
        <v>0</v>
      </c>
      <c r="K319" s="250" t="s">
        <v>291</v>
      </c>
      <c r="L319" s="255"/>
      <c r="M319" s="256" t="s">
        <v>35</v>
      </c>
      <c r="N319" s="257" t="s">
        <v>52</v>
      </c>
      <c r="O319" s="42"/>
      <c r="P319" s="204">
        <f>O319*H319</f>
        <v>0</v>
      </c>
      <c r="Q319" s="204">
        <v>0.00072</v>
      </c>
      <c r="R319" s="204">
        <f>Q319*H319</f>
        <v>0.027216</v>
      </c>
      <c r="S319" s="204">
        <v>0</v>
      </c>
      <c r="T319" s="205">
        <f>S319*H319</f>
        <v>0</v>
      </c>
      <c r="AR319" s="23" t="s">
        <v>107</v>
      </c>
      <c r="AT319" s="23" t="s">
        <v>537</v>
      </c>
      <c r="AU319" s="23" t="s">
        <v>89</v>
      </c>
      <c r="AY319" s="23" t="s">
        <v>285</v>
      </c>
      <c r="BE319" s="206">
        <f>IF(N319="základní",J319,0)</f>
        <v>0</v>
      </c>
      <c r="BF319" s="206">
        <f>IF(N319="snížená",J319,0)</f>
        <v>0</v>
      </c>
      <c r="BG319" s="206">
        <f>IF(N319="zákl. přenesená",J319,0)</f>
        <v>0</v>
      </c>
      <c r="BH319" s="206">
        <f>IF(N319="sníž. přenesená",J319,0)</f>
        <v>0</v>
      </c>
      <c r="BI319" s="206">
        <f>IF(N319="nulová",J319,0)</f>
        <v>0</v>
      </c>
      <c r="BJ319" s="23" t="s">
        <v>10</v>
      </c>
      <c r="BK319" s="206">
        <f>ROUND(I319*H319,0)</f>
        <v>0</v>
      </c>
      <c r="BL319" s="23" t="s">
        <v>95</v>
      </c>
      <c r="BM319" s="23" t="s">
        <v>622</v>
      </c>
    </row>
    <row r="320" spans="2:51" s="11" customFormat="1" ht="13.5">
      <c r="B320" s="207"/>
      <c r="C320" s="208"/>
      <c r="D320" s="221" t="s">
        <v>293</v>
      </c>
      <c r="E320" s="231" t="s">
        <v>35</v>
      </c>
      <c r="F320" s="232" t="s">
        <v>623</v>
      </c>
      <c r="G320" s="208"/>
      <c r="H320" s="233">
        <v>37.8</v>
      </c>
      <c r="I320" s="213"/>
      <c r="J320" s="208"/>
      <c r="K320" s="208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293</v>
      </c>
      <c r="AU320" s="218" t="s">
        <v>89</v>
      </c>
      <c r="AV320" s="11" t="s">
        <v>89</v>
      </c>
      <c r="AW320" s="11" t="s">
        <v>44</v>
      </c>
      <c r="AX320" s="11" t="s">
        <v>10</v>
      </c>
      <c r="AY320" s="218" t="s">
        <v>285</v>
      </c>
    </row>
    <row r="321" spans="2:65" s="1" customFormat="1" ht="22.5" customHeight="1">
      <c r="B321" s="41"/>
      <c r="C321" s="195" t="s">
        <v>624</v>
      </c>
      <c r="D321" s="195" t="s">
        <v>287</v>
      </c>
      <c r="E321" s="196" t="s">
        <v>625</v>
      </c>
      <c r="F321" s="197" t="s">
        <v>626</v>
      </c>
      <c r="G321" s="198" t="s">
        <v>326</v>
      </c>
      <c r="H321" s="199">
        <v>225.28</v>
      </c>
      <c r="I321" s="200"/>
      <c r="J321" s="201">
        <f>ROUND(I321*H321,0)</f>
        <v>0</v>
      </c>
      <c r="K321" s="197" t="s">
        <v>291</v>
      </c>
      <c r="L321" s="61"/>
      <c r="M321" s="202" t="s">
        <v>35</v>
      </c>
      <c r="N321" s="203" t="s">
        <v>52</v>
      </c>
      <c r="O321" s="42"/>
      <c r="P321" s="204">
        <f>O321*H321</f>
        <v>0</v>
      </c>
      <c r="Q321" s="204">
        <v>0.00025017</v>
      </c>
      <c r="R321" s="204">
        <f>Q321*H321</f>
        <v>0.0563582976</v>
      </c>
      <c r="S321" s="204">
        <v>0</v>
      </c>
      <c r="T321" s="205">
        <f>S321*H321</f>
        <v>0</v>
      </c>
      <c r="AR321" s="23" t="s">
        <v>95</v>
      </c>
      <c r="AT321" s="23" t="s">
        <v>287</v>
      </c>
      <c r="AU321" s="23" t="s">
        <v>89</v>
      </c>
      <c r="AY321" s="23" t="s">
        <v>285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3" t="s">
        <v>10</v>
      </c>
      <c r="BK321" s="206">
        <f>ROUND(I321*H321,0)</f>
        <v>0</v>
      </c>
      <c r="BL321" s="23" t="s">
        <v>95</v>
      </c>
      <c r="BM321" s="23" t="s">
        <v>627</v>
      </c>
    </row>
    <row r="322" spans="2:51" s="11" customFormat="1" ht="13.5">
      <c r="B322" s="207"/>
      <c r="C322" s="208"/>
      <c r="D322" s="209" t="s">
        <v>293</v>
      </c>
      <c r="E322" s="210" t="s">
        <v>35</v>
      </c>
      <c r="F322" s="211" t="s">
        <v>628</v>
      </c>
      <c r="G322" s="208"/>
      <c r="H322" s="212">
        <v>65.58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293</v>
      </c>
      <c r="AU322" s="218" t="s">
        <v>89</v>
      </c>
      <c r="AV322" s="11" t="s">
        <v>89</v>
      </c>
      <c r="AW322" s="11" t="s">
        <v>44</v>
      </c>
      <c r="AX322" s="11" t="s">
        <v>81</v>
      </c>
      <c r="AY322" s="218" t="s">
        <v>285</v>
      </c>
    </row>
    <row r="323" spans="2:51" s="11" customFormat="1" ht="13.5">
      <c r="B323" s="207"/>
      <c r="C323" s="208"/>
      <c r="D323" s="209" t="s">
        <v>293</v>
      </c>
      <c r="E323" s="210" t="s">
        <v>35</v>
      </c>
      <c r="F323" s="211" t="s">
        <v>629</v>
      </c>
      <c r="G323" s="208"/>
      <c r="H323" s="212">
        <v>55.3</v>
      </c>
      <c r="I323" s="213"/>
      <c r="J323" s="208"/>
      <c r="K323" s="208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293</v>
      </c>
      <c r="AU323" s="218" t="s">
        <v>89</v>
      </c>
      <c r="AV323" s="11" t="s">
        <v>89</v>
      </c>
      <c r="AW323" s="11" t="s">
        <v>44</v>
      </c>
      <c r="AX323" s="11" t="s">
        <v>81</v>
      </c>
      <c r="AY323" s="218" t="s">
        <v>285</v>
      </c>
    </row>
    <row r="324" spans="2:51" s="11" customFormat="1" ht="13.5">
      <c r="B324" s="207"/>
      <c r="C324" s="208"/>
      <c r="D324" s="209" t="s">
        <v>293</v>
      </c>
      <c r="E324" s="210" t="s">
        <v>35</v>
      </c>
      <c r="F324" s="211" t="s">
        <v>630</v>
      </c>
      <c r="G324" s="208"/>
      <c r="H324" s="212">
        <v>6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293</v>
      </c>
      <c r="AU324" s="218" t="s">
        <v>89</v>
      </c>
      <c r="AV324" s="11" t="s">
        <v>89</v>
      </c>
      <c r="AW324" s="11" t="s">
        <v>44</v>
      </c>
      <c r="AX324" s="11" t="s">
        <v>81</v>
      </c>
      <c r="AY324" s="218" t="s">
        <v>285</v>
      </c>
    </row>
    <row r="325" spans="2:51" s="12" customFormat="1" ht="13.5">
      <c r="B325" s="219"/>
      <c r="C325" s="220"/>
      <c r="D325" s="209" t="s">
        <v>293</v>
      </c>
      <c r="E325" s="234" t="s">
        <v>172</v>
      </c>
      <c r="F325" s="235" t="s">
        <v>631</v>
      </c>
      <c r="G325" s="220"/>
      <c r="H325" s="236">
        <v>126.88</v>
      </c>
      <c r="I325" s="225"/>
      <c r="J325" s="220"/>
      <c r="K325" s="220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293</v>
      </c>
      <c r="AU325" s="230" t="s">
        <v>89</v>
      </c>
      <c r="AV325" s="12" t="s">
        <v>92</v>
      </c>
      <c r="AW325" s="12" t="s">
        <v>44</v>
      </c>
      <c r="AX325" s="12" t="s">
        <v>81</v>
      </c>
      <c r="AY325" s="230" t="s">
        <v>285</v>
      </c>
    </row>
    <row r="326" spans="2:51" s="11" customFormat="1" ht="13.5">
      <c r="B326" s="207"/>
      <c r="C326" s="208"/>
      <c r="D326" s="209" t="s">
        <v>293</v>
      </c>
      <c r="E326" s="210" t="s">
        <v>35</v>
      </c>
      <c r="F326" s="211" t="s">
        <v>596</v>
      </c>
      <c r="G326" s="208"/>
      <c r="H326" s="212">
        <v>12.6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293</v>
      </c>
      <c r="AU326" s="218" t="s">
        <v>89</v>
      </c>
      <c r="AV326" s="11" t="s">
        <v>89</v>
      </c>
      <c r="AW326" s="11" t="s">
        <v>44</v>
      </c>
      <c r="AX326" s="11" t="s">
        <v>81</v>
      </c>
      <c r="AY326" s="218" t="s">
        <v>285</v>
      </c>
    </row>
    <row r="327" spans="2:51" s="11" customFormat="1" ht="13.5">
      <c r="B327" s="207"/>
      <c r="C327" s="208"/>
      <c r="D327" s="209" t="s">
        <v>293</v>
      </c>
      <c r="E327" s="210" t="s">
        <v>35</v>
      </c>
      <c r="F327" s="211" t="s">
        <v>632</v>
      </c>
      <c r="G327" s="208"/>
      <c r="H327" s="212">
        <v>4.8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293</v>
      </c>
      <c r="AU327" s="218" t="s">
        <v>89</v>
      </c>
      <c r="AV327" s="11" t="s">
        <v>89</v>
      </c>
      <c r="AW327" s="11" t="s">
        <v>44</v>
      </c>
      <c r="AX327" s="11" t="s">
        <v>81</v>
      </c>
      <c r="AY327" s="218" t="s">
        <v>285</v>
      </c>
    </row>
    <row r="328" spans="2:51" s="11" customFormat="1" ht="13.5">
      <c r="B328" s="207"/>
      <c r="C328" s="208"/>
      <c r="D328" s="209" t="s">
        <v>293</v>
      </c>
      <c r="E328" s="210" t="s">
        <v>35</v>
      </c>
      <c r="F328" s="211" t="s">
        <v>633</v>
      </c>
      <c r="G328" s="208"/>
      <c r="H328" s="212">
        <v>16.8</v>
      </c>
      <c r="I328" s="213"/>
      <c r="J328" s="208"/>
      <c r="K328" s="208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293</v>
      </c>
      <c r="AU328" s="218" t="s">
        <v>89</v>
      </c>
      <c r="AV328" s="11" t="s">
        <v>89</v>
      </c>
      <c r="AW328" s="11" t="s">
        <v>44</v>
      </c>
      <c r="AX328" s="11" t="s">
        <v>81</v>
      </c>
      <c r="AY328" s="218" t="s">
        <v>285</v>
      </c>
    </row>
    <row r="329" spans="2:51" s="11" customFormat="1" ht="13.5">
      <c r="B329" s="207"/>
      <c r="C329" s="208"/>
      <c r="D329" s="209" t="s">
        <v>293</v>
      </c>
      <c r="E329" s="210" t="s">
        <v>35</v>
      </c>
      <c r="F329" s="211" t="s">
        <v>634</v>
      </c>
      <c r="G329" s="208"/>
      <c r="H329" s="212">
        <v>6.2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293</v>
      </c>
      <c r="AU329" s="218" t="s">
        <v>89</v>
      </c>
      <c r="AV329" s="11" t="s">
        <v>89</v>
      </c>
      <c r="AW329" s="11" t="s">
        <v>44</v>
      </c>
      <c r="AX329" s="11" t="s">
        <v>81</v>
      </c>
      <c r="AY329" s="218" t="s">
        <v>285</v>
      </c>
    </row>
    <row r="330" spans="2:51" s="11" customFormat="1" ht="13.5">
      <c r="B330" s="207"/>
      <c r="C330" s="208"/>
      <c r="D330" s="209" t="s">
        <v>293</v>
      </c>
      <c r="E330" s="210" t="s">
        <v>35</v>
      </c>
      <c r="F330" s="211" t="s">
        <v>635</v>
      </c>
      <c r="G330" s="208"/>
      <c r="H330" s="212">
        <v>35.7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293</v>
      </c>
      <c r="AU330" s="218" t="s">
        <v>89</v>
      </c>
      <c r="AV330" s="11" t="s">
        <v>89</v>
      </c>
      <c r="AW330" s="11" t="s">
        <v>44</v>
      </c>
      <c r="AX330" s="11" t="s">
        <v>81</v>
      </c>
      <c r="AY330" s="218" t="s">
        <v>285</v>
      </c>
    </row>
    <row r="331" spans="2:51" s="12" customFormat="1" ht="13.5">
      <c r="B331" s="219"/>
      <c r="C331" s="220"/>
      <c r="D331" s="209" t="s">
        <v>293</v>
      </c>
      <c r="E331" s="234" t="s">
        <v>175</v>
      </c>
      <c r="F331" s="235" t="s">
        <v>636</v>
      </c>
      <c r="G331" s="220"/>
      <c r="H331" s="236">
        <v>76.1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293</v>
      </c>
      <c r="AU331" s="230" t="s">
        <v>89</v>
      </c>
      <c r="AV331" s="12" t="s">
        <v>92</v>
      </c>
      <c r="AW331" s="12" t="s">
        <v>44</v>
      </c>
      <c r="AX331" s="12" t="s">
        <v>81</v>
      </c>
      <c r="AY331" s="230" t="s">
        <v>285</v>
      </c>
    </row>
    <row r="332" spans="2:51" s="11" customFormat="1" ht="13.5">
      <c r="B332" s="207"/>
      <c r="C332" s="208"/>
      <c r="D332" s="209" t="s">
        <v>293</v>
      </c>
      <c r="E332" s="210" t="s">
        <v>35</v>
      </c>
      <c r="F332" s="211" t="s">
        <v>637</v>
      </c>
      <c r="G332" s="208"/>
      <c r="H332" s="212">
        <v>1.6</v>
      </c>
      <c r="I332" s="213"/>
      <c r="J332" s="208"/>
      <c r="K332" s="208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293</v>
      </c>
      <c r="AU332" s="218" t="s">
        <v>89</v>
      </c>
      <c r="AV332" s="11" t="s">
        <v>89</v>
      </c>
      <c r="AW332" s="11" t="s">
        <v>44</v>
      </c>
      <c r="AX332" s="11" t="s">
        <v>81</v>
      </c>
      <c r="AY332" s="218" t="s">
        <v>285</v>
      </c>
    </row>
    <row r="333" spans="2:51" s="11" customFormat="1" ht="13.5">
      <c r="B333" s="207"/>
      <c r="C333" s="208"/>
      <c r="D333" s="209" t="s">
        <v>293</v>
      </c>
      <c r="E333" s="210" t="s">
        <v>35</v>
      </c>
      <c r="F333" s="211" t="s">
        <v>638</v>
      </c>
      <c r="G333" s="208"/>
      <c r="H333" s="212">
        <v>7.2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293</v>
      </c>
      <c r="AU333" s="218" t="s">
        <v>89</v>
      </c>
      <c r="AV333" s="11" t="s">
        <v>89</v>
      </c>
      <c r="AW333" s="11" t="s">
        <v>44</v>
      </c>
      <c r="AX333" s="11" t="s">
        <v>81</v>
      </c>
      <c r="AY333" s="218" t="s">
        <v>285</v>
      </c>
    </row>
    <row r="334" spans="2:51" s="11" customFormat="1" ht="13.5">
      <c r="B334" s="207"/>
      <c r="C334" s="208"/>
      <c r="D334" s="209" t="s">
        <v>293</v>
      </c>
      <c r="E334" s="210" t="s">
        <v>35</v>
      </c>
      <c r="F334" s="211" t="s">
        <v>639</v>
      </c>
      <c r="G334" s="208"/>
      <c r="H334" s="212">
        <v>3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293</v>
      </c>
      <c r="AU334" s="218" t="s">
        <v>89</v>
      </c>
      <c r="AV334" s="11" t="s">
        <v>89</v>
      </c>
      <c r="AW334" s="11" t="s">
        <v>44</v>
      </c>
      <c r="AX334" s="11" t="s">
        <v>81</v>
      </c>
      <c r="AY334" s="218" t="s">
        <v>285</v>
      </c>
    </row>
    <row r="335" spans="2:51" s="11" customFormat="1" ht="13.5">
      <c r="B335" s="207"/>
      <c r="C335" s="208"/>
      <c r="D335" s="209" t="s">
        <v>293</v>
      </c>
      <c r="E335" s="210" t="s">
        <v>35</v>
      </c>
      <c r="F335" s="211" t="s">
        <v>640</v>
      </c>
      <c r="G335" s="208"/>
      <c r="H335" s="212">
        <v>10.5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293</v>
      </c>
      <c r="AU335" s="218" t="s">
        <v>89</v>
      </c>
      <c r="AV335" s="11" t="s">
        <v>89</v>
      </c>
      <c r="AW335" s="11" t="s">
        <v>44</v>
      </c>
      <c r="AX335" s="11" t="s">
        <v>81</v>
      </c>
      <c r="AY335" s="218" t="s">
        <v>285</v>
      </c>
    </row>
    <row r="336" spans="2:51" s="12" customFormat="1" ht="13.5">
      <c r="B336" s="219"/>
      <c r="C336" s="220"/>
      <c r="D336" s="209" t="s">
        <v>293</v>
      </c>
      <c r="E336" s="234" t="s">
        <v>178</v>
      </c>
      <c r="F336" s="235" t="s">
        <v>641</v>
      </c>
      <c r="G336" s="220"/>
      <c r="H336" s="236">
        <v>22.3</v>
      </c>
      <c r="I336" s="225"/>
      <c r="J336" s="220"/>
      <c r="K336" s="220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293</v>
      </c>
      <c r="AU336" s="230" t="s">
        <v>89</v>
      </c>
      <c r="AV336" s="12" t="s">
        <v>92</v>
      </c>
      <c r="AW336" s="12" t="s">
        <v>44</v>
      </c>
      <c r="AX336" s="12" t="s">
        <v>81</v>
      </c>
      <c r="AY336" s="230" t="s">
        <v>285</v>
      </c>
    </row>
    <row r="337" spans="2:51" s="13" customFormat="1" ht="13.5">
      <c r="B337" s="237"/>
      <c r="C337" s="238"/>
      <c r="D337" s="221" t="s">
        <v>293</v>
      </c>
      <c r="E337" s="239" t="s">
        <v>35</v>
      </c>
      <c r="F337" s="240" t="s">
        <v>505</v>
      </c>
      <c r="G337" s="238"/>
      <c r="H337" s="241">
        <v>225.28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293</v>
      </c>
      <c r="AU337" s="247" t="s">
        <v>89</v>
      </c>
      <c r="AV337" s="13" t="s">
        <v>95</v>
      </c>
      <c r="AW337" s="13" t="s">
        <v>44</v>
      </c>
      <c r="AX337" s="13" t="s">
        <v>10</v>
      </c>
      <c r="AY337" s="247" t="s">
        <v>285</v>
      </c>
    </row>
    <row r="338" spans="2:65" s="1" customFormat="1" ht="22.5" customHeight="1">
      <c r="B338" s="41"/>
      <c r="C338" s="248" t="s">
        <v>642</v>
      </c>
      <c r="D338" s="248" t="s">
        <v>537</v>
      </c>
      <c r="E338" s="249" t="s">
        <v>643</v>
      </c>
      <c r="F338" s="250" t="s">
        <v>644</v>
      </c>
      <c r="G338" s="251" t="s">
        <v>326</v>
      </c>
      <c r="H338" s="252">
        <v>133.224</v>
      </c>
      <c r="I338" s="253"/>
      <c r="J338" s="254">
        <f>ROUND(I338*H338,0)</f>
        <v>0</v>
      </c>
      <c r="K338" s="250" t="s">
        <v>291</v>
      </c>
      <c r="L338" s="255"/>
      <c r="M338" s="256" t="s">
        <v>35</v>
      </c>
      <c r="N338" s="257" t="s">
        <v>52</v>
      </c>
      <c r="O338" s="42"/>
      <c r="P338" s="204">
        <f>O338*H338</f>
        <v>0</v>
      </c>
      <c r="Q338" s="204">
        <v>3E-05</v>
      </c>
      <c r="R338" s="204">
        <f>Q338*H338</f>
        <v>0.00399672</v>
      </c>
      <c r="S338" s="204">
        <v>0</v>
      </c>
      <c r="T338" s="205">
        <f>S338*H338</f>
        <v>0</v>
      </c>
      <c r="AR338" s="23" t="s">
        <v>107</v>
      </c>
      <c r="AT338" s="23" t="s">
        <v>537</v>
      </c>
      <c r="AU338" s="23" t="s">
        <v>89</v>
      </c>
      <c r="AY338" s="23" t="s">
        <v>285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3" t="s">
        <v>10</v>
      </c>
      <c r="BK338" s="206">
        <f>ROUND(I338*H338,0)</f>
        <v>0</v>
      </c>
      <c r="BL338" s="23" t="s">
        <v>95</v>
      </c>
      <c r="BM338" s="23" t="s">
        <v>645</v>
      </c>
    </row>
    <row r="339" spans="2:51" s="11" customFormat="1" ht="13.5">
      <c r="B339" s="207"/>
      <c r="C339" s="208"/>
      <c r="D339" s="221" t="s">
        <v>293</v>
      </c>
      <c r="E339" s="231" t="s">
        <v>35</v>
      </c>
      <c r="F339" s="232" t="s">
        <v>646</v>
      </c>
      <c r="G339" s="208"/>
      <c r="H339" s="233">
        <v>133.224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293</v>
      </c>
      <c r="AU339" s="218" t="s">
        <v>89</v>
      </c>
      <c r="AV339" s="11" t="s">
        <v>89</v>
      </c>
      <c r="AW339" s="11" t="s">
        <v>44</v>
      </c>
      <c r="AX339" s="11" t="s">
        <v>10</v>
      </c>
      <c r="AY339" s="218" t="s">
        <v>285</v>
      </c>
    </row>
    <row r="340" spans="2:65" s="1" customFormat="1" ht="22.5" customHeight="1">
      <c r="B340" s="41"/>
      <c r="C340" s="248" t="s">
        <v>647</v>
      </c>
      <c r="D340" s="248" t="s">
        <v>537</v>
      </c>
      <c r="E340" s="249" t="s">
        <v>648</v>
      </c>
      <c r="F340" s="250" t="s">
        <v>649</v>
      </c>
      <c r="G340" s="251" t="s">
        <v>326</v>
      </c>
      <c r="H340" s="252">
        <v>79.905</v>
      </c>
      <c r="I340" s="253"/>
      <c r="J340" s="254">
        <f>ROUND(I340*H340,0)</f>
        <v>0</v>
      </c>
      <c r="K340" s="250" t="s">
        <v>291</v>
      </c>
      <c r="L340" s="255"/>
      <c r="M340" s="256" t="s">
        <v>35</v>
      </c>
      <c r="N340" s="257" t="s">
        <v>52</v>
      </c>
      <c r="O340" s="42"/>
      <c r="P340" s="204">
        <f>O340*H340</f>
        <v>0</v>
      </c>
      <c r="Q340" s="204">
        <v>4E-05</v>
      </c>
      <c r="R340" s="204">
        <f>Q340*H340</f>
        <v>0.0031962</v>
      </c>
      <c r="S340" s="204">
        <v>0</v>
      </c>
      <c r="T340" s="205">
        <f>S340*H340</f>
        <v>0</v>
      </c>
      <c r="AR340" s="23" t="s">
        <v>107</v>
      </c>
      <c r="AT340" s="23" t="s">
        <v>537</v>
      </c>
      <c r="AU340" s="23" t="s">
        <v>89</v>
      </c>
      <c r="AY340" s="23" t="s">
        <v>285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3" t="s">
        <v>10</v>
      </c>
      <c r="BK340" s="206">
        <f>ROUND(I340*H340,0)</f>
        <v>0</v>
      </c>
      <c r="BL340" s="23" t="s">
        <v>95</v>
      </c>
      <c r="BM340" s="23" t="s">
        <v>650</v>
      </c>
    </row>
    <row r="341" spans="2:51" s="11" customFormat="1" ht="13.5">
      <c r="B341" s="207"/>
      <c r="C341" s="208"/>
      <c r="D341" s="221" t="s">
        <v>293</v>
      </c>
      <c r="E341" s="231" t="s">
        <v>35</v>
      </c>
      <c r="F341" s="232" t="s">
        <v>651</v>
      </c>
      <c r="G341" s="208"/>
      <c r="H341" s="233">
        <v>79.905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293</v>
      </c>
      <c r="AU341" s="218" t="s">
        <v>89</v>
      </c>
      <c r="AV341" s="11" t="s">
        <v>89</v>
      </c>
      <c r="AW341" s="11" t="s">
        <v>44</v>
      </c>
      <c r="AX341" s="11" t="s">
        <v>10</v>
      </c>
      <c r="AY341" s="218" t="s">
        <v>285</v>
      </c>
    </row>
    <row r="342" spans="2:65" s="1" customFormat="1" ht="22.5" customHeight="1">
      <c r="B342" s="41"/>
      <c r="C342" s="248" t="s">
        <v>652</v>
      </c>
      <c r="D342" s="248" t="s">
        <v>537</v>
      </c>
      <c r="E342" s="249" t="s">
        <v>653</v>
      </c>
      <c r="F342" s="250" t="s">
        <v>654</v>
      </c>
      <c r="G342" s="251" t="s">
        <v>326</v>
      </c>
      <c r="H342" s="252">
        <v>23.415</v>
      </c>
      <c r="I342" s="253"/>
      <c r="J342" s="254">
        <f>ROUND(I342*H342,0)</f>
        <v>0</v>
      </c>
      <c r="K342" s="250" t="s">
        <v>291</v>
      </c>
      <c r="L342" s="255"/>
      <c r="M342" s="256" t="s">
        <v>35</v>
      </c>
      <c r="N342" s="257" t="s">
        <v>52</v>
      </c>
      <c r="O342" s="42"/>
      <c r="P342" s="204">
        <f>O342*H342</f>
        <v>0</v>
      </c>
      <c r="Q342" s="204">
        <v>0.0002</v>
      </c>
      <c r="R342" s="204">
        <f>Q342*H342</f>
        <v>0.004683</v>
      </c>
      <c r="S342" s="204">
        <v>0</v>
      </c>
      <c r="T342" s="205">
        <f>S342*H342</f>
        <v>0</v>
      </c>
      <c r="AR342" s="23" t="s">
        <v>107</v>
      </c>
      <c r="AT342" s="23" t="s">
        <v>537</v>
      </c>
      <c r="AU342" s="23" t="s">
        <v>89</v>
      </c>
      <c r="AY342" s="23" t="s">
        <v>285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23" t="s">
        <v>10</v>
      </c>
      <c r="BK342" s="206">
        <f>ROUND(I342*H342,0)</f>
        <v>0</v>
      </c>
      <c r="BL342" s="23" t="s">
        <v>95</v>
      </c>
      <c r="BM342" s="23" t="s">
        <v>655</v>
      </c>
    </row>
    <row r="343" spans="2:51" s="11" customFormat="1" ht="13.5">
      <c r="B343" s="207"/>
      <c r="C343" s="208"/>
      <c r="D343" s="221" t="s">
        <v>293</v>
      </c>
      <c r="E343" s="231" t="s">
        <v>35</v>
      </c>
      <c r="F343" s="232" t="s">
        <v>656</v>
      </c>
      <c r="G343" s="208"/>
      <c r="H343" s="233">
        <v>23.415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293</v>
      </c>
      <c r="AU343" s="218" t="s">
        <v>89</v>
      </c>
      <c r="AV343" s="11" t="s">
        <v>89</v>
      </c>
      <c r="AW343" s="11" t="s">
        <v>44</v>
      </c>
      <c r="AX343" s="11" t="s">
        <v>10</v>
      </c>
      <c r="AY343" s="218" t="s">
        <v>285</v>
      </c>
    </row>
    <row r="344" spans="2:65" s="1" customFormat="1" ht="31.5" customHeight="1">
      <c r="B344" s="41"/>
      <c r="C344" s="195" t="s">
        <v>657</v>
      </c>
      <c r="D344" s="195" t="s">
        <v>287</v>
      </c>
      <c r="E344" s="196" t="s">
        <v>658</v>
      </c>
      <c r="F344" s="197" t="s">
        <v>659</v>
      </c>
      <c r="G344" s="198" t="s">
        <v>347</v>
      </c>
      <c r="H344" s="199">
        <v>56.21</v>
      </c>
      <c r="I344" s="200"/>
      <c r="J344" s="201">
        <f>ROUND(I344*H344,0)</f>
        <v>0</v>
      </c>
      <c r="K344" s="197" t="s">
        <v>291</v>
      </c>
      <c r="L344" s="61"/>
      <c r="M344" s="202" t="s">
        <v>35</v>
      </c>
      <c r="N344" s="203" t="s">
        <v>52</v>
      </c>
      <c r="O344" s="42"/>
      <c r="P344" s="204">
        <f>O344*H344</f>
        <v>0</v>
      </c>
      <c r="Q344" s="204">
        <v>0.00628</v>
      </c>
      <c r="R344" s="204">
        <f>Q344*H344</f>
        <v>0.3529988</v>
      </c>
      <c r="S344" s="204">
        <v>0</v>
      </c>
      <c r="T344" s="205">
        <f>S344*H344</f>
        <v>0</v>
      </c>
      <c r="AR344" s="23" t="s">
        <v>95</v>
      </c>
      <c r="AT344" s="23" t="s">
        <v>287</v>
      </c>
      <c r="AU344" s="23" t="s">
        <v>89</v>
      </c>
      <c r="AY344" s="23" t="s">
        <v>285</v>
      </c>
      <c r="BE344" s="206">
        <f>IF(N344="základní",J344,0)</f>
        <v>0</v>
      </c>
      <c r="BF344" s="206">
        <f>IF(N344="snížená",J344,0)</f>
        <v>0</v>
      </c>
      <c r="BG344" s="206">
        <f>IF(N344="zákl. přenesená",J344,0)</f>
        <v>0</v>
      </c>
      <c r="BH344" s="206">
        <f>IF(N344="sníž. přenesená",J344,0)</f>
        <v>0</v>
      </c>
      <c r="BI344" s="206">
        <f>IF(N344="nulová",J344,0)</f>
        <v>0</v>
      </c>
      <c r="BJ344" s="23" t="s">
        <v>10</v>
      </c>
      <c r="BK344" s="206">
        <f>ROUND(I344*H344,0)</f>
        <v>0</v>
      </c>
      <c r="BL344" s="23" t="s">
        <v>95</v>
      </c>
      <c r="BM344" s="23" t="s">
        <v>660</v>
      </c>
    </row>
    <row r="345" spans="2:51" s="11" customFormat="1" ht="13.5">
      <c r="B345" s="207"/>
      <c r="C345" s="208"/>
      <c r="D345" s="209" t="s">
        <v>293</v>
      </c>
      <c r="E345" s="210" t="s">
        <v>35</v>
      </c>
      <c r="F345" s="211" t="s">
        <v>151</v>
      </c>
      <c r="G345" s="208"/>
      <c r="H345" s="212">
        <v>31.01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293</v>
      </c>
      <c r="AU345" s="218" t="s">
        <v>89</v>
      </c>
      <c r="AV345" s="11" t="s">
        <v>89</v>
      </c>
      <c r="AW345" s="11" t="s">
        <v>44</v>
      </c>
      <c r="AX345" s="11" t="s">
        <v>81</v>
      </c>
      <c r="AY345" s="218" t="s">
        <v>285</v>
      </c>
    </row>
    <row r="346" spans="2:51" s="11" customFormat="1" ht="13.5">
      <c r="B346" s="207"/>
      <c r="C346" s="208"/>
      <c r="D346" s="209" t="s">
        <v>293</v>
      </c>
      <c r="E346" s="210" t="s">
        <v>35</v>
      </c>
      <c r="F346" s="211" t="s">
        <v>157</v>
      </c>
      <c r="G346" s="208"/>
      <c r="H346" s="212">
        <v>25.2</v>
      </c>
      <c r="I346" s="213"/>
      <c r="J346" s="208"/>
      <c r="K346" s="208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293</v>
      </c>
      <c r="AU346" s="218" t="s">
        <v>89</v>
      </c>
      <c r="AV346" s="11" t="s">
        <v>89</v>
      </c>
      <c r="AW346" s="11" t="s">
        <v>44</v>
      </c>
      <c r="AX346" s="11" t="s">
        <v>81</v>
      </c>
      <c r="AY346" s="218" t="s">
        <v>285</v>
      </c>
    </row>
    <row r="347" spans="2:51" s="12" customFormat="1" ht="13.5">
      <c r="B347" s="219"/>
      <c r="C347" s="220"/>
      <c r="D347" s="221" t="s">
        <v>293</v>
      </c>
      <c r="E347" s="222" t="s">
        <v>35</v>
      </c>
      <c r="F347" s="223" t="s">
        <v>295</v>
      </c>
      <c r="G347" s="220"/>
      <c r="H347" s="224">
        <v>56.21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293</v>
      </c>
      <c r="AU347" s="230" t="s">
        <v>89</v>
      </c>
      <c r="AV347" s="12" t="s">
        <v>92</v>
      </c>
      <c r="AW347" s="12" t="s">
        <v>44</v>
      </c>
      <c r="AX347" s="12" t="s">
        <v>10</v>
      </c>
      <c r="AY347" s="230" t="s">
        <v>285</v>
      </c>
    </row>
    <row r="348" spans="2:65" s="1" customFormat="1" ht="22.5" customHeight="1">
      <c r="B348" s="41"/>
      <c r="C348" s="195" t="s">
        <v>661</v>
      </c>
      <c r="D348" s="195" t="s">
        <v>287</v>
      </c>
      <c r="E348" s="196" t="s">
        <v>662</v>
      </c>
      <c r="F348" s="197" t="s">
        <v>663</v>
      </c>
      <c r="G348" s="198" t="s">
        <v>347</v>
      </c>
      <c r="H348" s="199">
        <v>326.254</v>
      </c>
      <c r="I348" s="200"/>
      <c r="J348" s="201">
        <f>ROUND(I348*H348,0)</f>
        <v>0</v>
      </c>
      <c r="K348" s="197" t="s">
        <v>291</v>
      </c>
      <c r="L348" s="61"/>
      <c r="M348" s="202" t="s">
        <v>35</v>
      </c>
      <c r="N348" s="203" t="s">
        <v>52</v>
      </c>
      <c r="O348" s="42"/>
      <c r="P348" s="204">
        <f>O348*H348</f>
        <v>0</v>
      </c>
      <c r="Q348" s="204">
        <v>0.00268</v>
      </c>
      <c r="R348" s="204">
        <f>Q348*H348</f>
        <v>0.8743607200000001</v>
      </c>
      <c r="S348" s="204">
        <v>0</v>
      </c>
      <c r="T348" s="205">
        <f>S348*H348</f>
        <v>0</v>
      </c>
      <c r="AR348" s="23" t="s">
        <v>95</v>
      </c>
      <c r="AT348" s="23" t="s">
        <v>287</v>
      </c>
      <c r="AU348" s="23" t="s">
        <v>89</v>
      </c>
      <c r="AY348" s="23" t="s">
        <v>285</v>
      </c>
      <c r="BE348" s="206">
        <f>IF(N348="základní",J348,0)</f>
        <v>0</v>
      </c>
      <c r="BF348" s="206">
        <f>IF(N348="snížená",J348,0)</f>
        <v>0</v>
      </c>
      <c r="BG348" s="206">
        <f>IF(N348="zákl. přenesená",J348,0)</f>
        <v>0</v>
      </c>
      <c r="BH348" s="206">
        <f>IF(N348="sníž. přenesená",J348,0)</f>
        <v>0</v>
      </c>
      <c r="BI348" s="206">
        <f>IF(N348="nulová",J348,0)</f>
        <v>0</v>
      </c>
      <c r="BJ348" s="23" t="s">
        <v>10</v>
      </c>
      <c r="BK348" s="206">
        <f>ROUND(I348*H348,0)</f>
        <v>0</v>
      </c>
      <c r="BL348" s="23" t="s">
        <v>95</v>
      </c>
      <c r="BM348" s="23" t="s">
        <v>664</v>
      </c>
    </row>
    <row r="349" spans="2:51" s="11" customFormat="1" ht="13.5">
      <c r="B349" s="207"/>
      <c r="C349" s="208"/>
      <c r="D349" s="209" t="s">
        <v>293</v>
      </c>
      <c r="E349" s="210" t="s">
        <v>35</v>
      </c>
      <c r="F349" s="211" t="s">
        <v>154</v>
      </c>
      <c r="G349" s="208"/>
      <c r="H349" s="212">
        <v>106.563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293</v>
      </c>
      <c r="AU349" s="218" t="s">
        <v>89</v>
      </c>
      <c r="AV349" s="11" t="s">
        <v>89</v>
      </c>
      <c r="AW349" s="11" t="s">
        <v>44</v>
      </c>
      <c r="AX349" s="11" t="s">
        <v>81</v>
      </c>
      <c r="AY349" s="218" t="s">
        <v>285</v>
      </c>
    </row>
    <row r="350" spans="2:51" s="11" customFormat="1" ht="13.5">
      <c r="B350" s="207"/>
      <c r="C350" s="208"/>
      <c r="D350" s="209" t="s">
        <v>293</v>
      </c>
      <c r="E350" s="210" t="s">
        <v>35</v>
      </c>
      <c r="F350" s="211" t="s">
        <v>160</v>
      </c>
      <c r="G350" s="208"/>
      <c r="H350" s="212">
        <v>200.011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293</v>
      </c>
      <c r="AU350" s="218" t="s">
        <v>89</v>
      </c>
      <c r="AV350" s="11" t="s">
        <v>89</v>
      </c>
      <c r="AW350" s="11" t="s">
        <v>44</v>
      </c>
      <c r="AX350" s="11" t="s">
        <v>81</v>
      </c>
      <c r="AY350" s="218" t="s">
        <v>285</v>
      </c>
    </row>
    <row r="351" spans="2:51" s="11" customFormat="1" ht="13.5">
      <c r="B351" s="207"/>
      <c r="C351" s="208"/>
      <c r="D351" s="209" t="s">
        <v>293</v>
      </c>
      <c r="E351" s="210" t="s">
        <v>35</v>
      </c>
      <c r="F351" s="211" t="s">
        <v>665</v>
      </c>
      <c r="G351" s="208"/>
      <c r="H351" s="212">
        <v>19.68</v>
      </c>
      <c r="I351" s="213"/>
      <c r="J351" s="208"/>
      <c r="K351" s="208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293</v>
      </c>
      <c r="AU351" s="218" t="s">
        <v>89</v>
      </c>
      <c r="AV351" s="11" t="s">
        <v>89</v>
      </c>
      <c r="AW351" s="11" t="s">
        <v>44</v>
      </c>
      <c r="AX351" s="11" t="s">
        <v>81</v>
      </c>
      <c r="AY351" s="218" t="s">
        <v>285</v>
      </c>
    </row>
    <row r="352" spans="2:51" s="12" customFormat="1" ht="13.5">
      <c r="B352" s="219"/>
      <c r="C352" s="220"/>
      <c r="D352" s="221" t="s">
        <v>293</v>
      </c>
      <c r="E352" s="222" t="s">
        <v>35</v>
      </c>
      <c r="F352" s="223" t="s">
        <v>295</v>
      </c>
      <c r="G352" s="220"/>
      <c r="H352" s="224">
        <v>326.254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293</v>
      </c>
      <c r="AU352" s="230" t="s">
        <v>89</v>
      </c>
      <c r="AV352" s="12" t="s">
        <v>92</v>
      </c>
      <c r="AW352" s="12" t="s">
        <v>44</v>
      </c>
      <c r="AX352" s="12" t="s">
        <v>10</v>
      </c>
      <c r="AY352" s="230" t="s">
        <v>285</v>
      </c>
    </row>
    <row r="353" spans="2:65" s="1" customFormat="1" ht="22.5" customHeight="1">
      <c r="B353" s="41"/>
      <c r="C353" s="195" t="s">
        <v>666</v>
      </c>
      <c r="D353" s="195" t="s">
        <v>287</v>
      </c>
      <c r="E353" s="196" t="s">
        <v>667</v>
      </c>
      <c r="F353" s="197" t="s">
        <v>668</v>
      </c>
      <c r="G353" s="198" t="s">
        <v>347</v>
      </c>
      <c r="H353" s="199">
        <v>34.46</v>
      </c>
      <c r="I353" s="200"/>
      <c r="J353" s="201">
        <f>ROUND(I353*H353,0)</f>
        <v>0</v>
      </c>
      <c r="K353" s="197" t="s">
        <v>291</v>
      </c>
      <c r="L353" s="61"/>
      <c r="M353" s="202" t="s">
        <v>35</v>
      </c>
      <c r="N353" s="203" t="s">
        <v>52</v>
      </c>
      <c r="O353" s="42"/>
      <c r="P353" s="204">
        <f>O353*H353</f>
        <v>0</v>
      </c>
      <c r="Q353" s="204">
        <v>0.000121</v>
      </c>
      <c r="R353" s="204">
        <f>Q353*H353</f>
        <v>0.00416966</v>
      </c>
      <c r="S353" s="204">
        <v>0</v>
      </c>
      <c r="T353" s="205">
        <f>S353*H353</f>
        <v>0</v>
      </c>
      <c r="AR353" s="23" t="s">
        <v>95</v>
      </c>
      <c r="AT353" s="23" t="s">
        <v>287</v>
      </c>
      <c r="AU353" s="23" t="s">
        <v>89</v>
      </c>
      <c r="AY353" s="23" t="s">
        <v>285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23" t="s">
        <v>10</v>
      </c>
      <c r="BK353" s="206">
        <f>ROUND(I353*H353,0)</f>
        <v>0</v>
      </c>
      <c r="BL353" s="23" t="s">
        <v>95</v>
      </c>
      <c r="BM353" s="23" t="s">
        <v>669</v>
      </c>
    </row>
    <row r="354" spans="2:51" s="11" customFormat="1" ht="13.5">
      <c r="B354" s="207"/>
      <c r="C354" s="208"/>
      <c r="D354" s="209" t="s">
        <v>293</v>
      </c>
      <c r="E354" s="210" t="s">
        <v>35</v>
      </c>
      <c r="F354" s="211" t="s">
        <v>670</v>
      </c>
      <c r="G354" s="208"/>
      <c r="H354" s="212">
        <v>6.12</v>
      </c>
      <c r="I354" s="213"/>
      <c r="J354" s="208"/>
      <c r="K354" s="208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293</v>
      </c>
      <c r="AU354" s="218" t="s">
        <v>89</v>
      </c>
      <c r="AV354" s="11" t="s">
        <v>89</v>
      </c>
      <c r="AW354" s="11" t="s">
        <v>44</v>
      </c>
      <c r="AX354" s="11" t="s">
        <v>81</v>
      </c>
      <c r="AY354" s="218" t="s">
        <v>285</v>
      </c>
    </row>
    <row r="355" spans="2:51" s="11" customFormat="1" ht="13.5">
      <c r="B355" s="207"/>
      <c r="C355" s="208"/>
      <c r="D355" s="209" t="s">
        <v>293</v>
      </c>
      <c r="E355" s="210" t="s">
        <v>35</v>
      </c>
      <c r="F355" s="211" t="s">
        <v>671</v>
      </c>
      <c r="G355" s="208"/>
      <c r="H355" s="212">
        <v>1.28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293</v>
      </c>
      <c r="AU355" s="218" t="s">
        <v>89</v>
      </c>
      <c r="AV355" s="11" t="s">
        <v>89</v>
      </c>
      <c r="AW355" s="11" t="s">
        <v>44</v>
      </c>
      <c r="AX355" s="11" t="s">
        <v>81</v>
      </c>
      <c r="AY355" s="218" t="s">
        <v>285</v>
      </c>
    </row>
    <row r="356" spans="2:51" s="11" customFormat="1" ht="13.5">
      <c r="B356" s="207"/>
      <c r="C356" s="208"/>
      <c r="D356" s="209" t="s">
        <v>293</v>
      </c>
      <c r="E356" s="210" t="s">
        <v>35</v>
      </c>
      <c r="F356" s="211" t="s">
        <v>672</v>
      </c>
      <c r="G356" s="208"/>
      <c r="H356" s="212">
        <v>5.76</v>
      </c>
      <c r="I356" s="213"/>
      <c r="J356" s="208"/>
      <c r="K356" s="208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293</v>
      </c>
      <c r="AU356" s="218" t="s">
        <v>89</v>
      </c>
      <c r="AV356" s="11" t="s">
        <v>89</v>
      </c>
      <c r="AW356" s="11" t="s">
        <v>44</v>
      </c>
      <c r="AX356" s="11" t="s">
        <v>81</v>
      </c>
      <c r="AY356" s="218" t="s">
        <v>285</v>
      </c>
    </row>
    <row r="357" spans="2:51" s="11" customFormat="1" ht="13.5">
      <c r="B357" s="207"/>
      <c r="C357" s="208"/>
      <c r="D357" s="209" t="s">
        <v>293</v>
      </c>
      <c r="E357" s="210" t="s">
        <v>35</v>
      </c>
      <c r="F357" s="211" t="s">
        <v>673</v>
      </c>
      <c r="G357" s="208"/>
      <c r="H357" s="212">
        <v>2.4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293</v>
      </c>
      <c r="AU357" s="218" t="s">
        <v>89</v>
      </c>
      <c r="AV357" s="11" t="s">
        <v>89</v>
      </c>
      <c r="AW357" s="11" t="s">
        <v>44</v>
      </c>
      <c r="AX357" s="11" t="s">
        <v>81</v>
      </c>
      <c r="AY357" s="218" t="s">
        <v>285</v>
      </c>
    </row>
    <row r="358" spans="2:51" s="11" customFormat="1" ht="13.5">
      <c r="B358" s="207"/>
      <c r="C358" s="208"/>
      <c r="D358" s="209" t="s">
        <v>293</v>
      </c>
      <c r="E358" s="210" t="s">
        <v>35</v>
      </c>
      <c r="F358" s="211" t="s">
        <v>674</v>
      </c>
      <c r="G358" s="208"/>
      <c r="H358" s="212">
        <v>18.9</v>
      </c>
      <c r="I358" s="213"/>
      <c r="J358" s="208"/>
      <c r="K358" s="208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293</v>
      </c>
      <c r="AU358" s="218" t="s">
        <v>89</v>
      </c>
      <c r="AV358" s="11" t="s">
        <v>89</v>
      </c>
      <c r="AW358" s="11" t="s">
        <v>44</v>
      </c>
      <c r="AX358" s="11" t="s">
        <v>81</v>
      </c>
      <c r="AY358" s="218" t="s">
        <v>285</v>
      </c>
    </row>
    <row r="359" spans="2:51" s="12" customFormat="1" ht="13.5">
      <c r="B359" s="219"/>
      <c r="C359" s="220"/>
      <c r="D359" s="221" t="s">
        <v>293</v>
      </c>
      <c r="E359" s="222" t="s">
        <v>35</v>
      </c>
      <c r="F359" s="223" t="s">
        <v>295</v>
      </c>
      <c r="G359" s="220"/>
      <c r="H359" s="224">
        <v>34.46</v>
      </c>
      <c r="I359" s="225"/>
      <c r="J359" s="220"/>
      <c r="K359" s="220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293</v>
      </c>
      <c r="AU359" s="230" t="s">
        <v>89</v>
      </c>
      <c r="AV359" s="12" t="s">
        <v>92</v>
      </c>
      <c r="AW359" s="12" t="s">
        <v>44</v>
      </c>
      <c r="AX359" s="12" t="s">
        <v>10</v>
      </c>
      <c r="AY359" s="230" t="s">
        <v>285</v>
      </c>
    </row>
    <row r="360" spans="2:65" s="1" customFormat="1" ht="22.5" customHeight="1">
      <c r="B360" s="41"/>
      <c r="C360" s="195" t="s">
        <v>675</v>
      </c>
      <c r="D360" s="195" t="s">
        <v>287</v>
      </c>
      <c r="E360" s="196" t="s">
        <v>676</v>
      </c>
      <c r="F360" s="197" t="s">
        <v>677</v>
      </c>
      <c r="G360" s="198" t="s">
        <v>290</v>
      </c>
      <c r="H360" s="199">
        <v>17.381</v>
      </c>
      <c r="I360" s="200"/>
      <c r="J360" s="201">
        <f>ROUND(I360*H360,0)</f>
        <v>0</v>
      </c>
      <c r="K360" s="197" t="s">
        <v>291</v>
      </c>
      <c r="L360" s="61"/>
      <c r="M360" s="202" t="s">
        <v>35</v>
      </c>
      <c r="N360" s="203" t="s">
        <v>52</v>
      </c>
      <c r="O360" s="42"/>
      <c r="P360" s="204">
        <f>O360*H360</f>
        <v>0</v>
      </c>
      <c r="Q360" s="204">
        <v>2.45329</v>
      </c>
      <c r="R360" s="204">
        <f>Q360*H360</f>
        <v>42.64063349</v>
      </c>
      <c r="S360" s="204">
        <v>0</v>
      </c>
      <c r="T360" s="205">
        <f>S360*H360</f>
        <v>0</v>
      </c>
      <c r="AR360" s="23" t="s">
        <v>95</v>
      </c>
      <c r="AT360" s="23" t="s">
        <v>287</v>
      </c>
      <c r="AU360" s="23" t="s">
        <v>89</v>
      </c>
      <c r="AY360" s="23" t="s">
        <v>285</v>
      </c>
      <c r="BE360" s="206">
        <f>IF(N360="základní",J360,0)</f>
        <v>0</v>
      </c>
      <c r="BF360" s="206">
        <f>IF(N360="snížená",J360,0)</f>
        <v>0</v>
      </c>
      <c r="BG360" s="206">
        <f>IF(N360="zákl. přenesená",J360,0)</f>
        <v>0</v>
      </c>
      <c r="BH360" s="206">
        <f>IF(N360="sníž. přenesená",J360,0)</f>
        <v>0</v>
      </c>
      <c r="BI360" s="206">
        <f>IF(N360="nulová",J360,0)</f>
        <v>0</v>
      </c>
      <c r="BJ360" s="23" t="s">
        <v>10</v>
      </c>
      <c r="BK360" s="206">
        <f>ROUND(I360*H360,0)</f>
        <v>0</v>
      </c>
      <c r="BL360" s="23" t="s">
        <v>95</v>
      </c>
      <c r="BM360" s="23" t="s">
        <v>678</v>
      </c>
    </row>
    <row r="361" spans="2:51" s="11" customFormat="1" ht="13.5">
      <c r="B361" s="207"/>
      <c r="C361" s="208"/>
      <c r="D361" s="209" t="s">
        <v>293</v>
      </c>
      <c r="E361" s="210" t="s">
        <v>35</v>
      </c>
      <c r="F361" s="211" t="s">
        <v>679</v>
      </c>
      <c r="G361" s="208"/>
      <c r="H361" s="212">
        <v>118.08</v>
      </c>
      <c r="I361" s="213"/>
      <c r="J361" s="208"/>
      <c r="K361" s="208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293</v>
      </c>
      <c r="AU361" s="218" t="s">
        <v>89</v>
      </c>
      <c r="AV361" s="11" t="s">
        <v>89</v>
      </c>
      <c r="AW361" s="11" t="s">
        <v>44</v>
      </c>
      <c r="AX361" s="11" t="s">
        <v>81</v>
      </c>
      <c r="AY361" s="218" t="s">
        <v>285</v>
      </c>
    </row>
    <row r="362" spans="2:51" s="12" customFormat="1" ht="13.5">
      <c r="B362" s="219"/>
      <c r="C362" s="220"/>
      <c r="D362" s="209" t="s">
        <v>293</v>
      </c>
      <c r="E362" s="234" t="s">
        <v>237</v>
      </c>
      <c r="F362" s="235" t="s">
        <v>295</v>
      </c>
      <c r="G362" s="220"/>
      <c r="H362" s="236">
        <v>118.08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293</v>
      </c>
      <c r="AU362" s="230" t="s">
        <v>89</v>
      </c>
      <c r="AV362" s="12" t="s">
        <v>92</v>
      </c>
      <c r="AW362" s="12" t="s">
        <v>44</v>
      </c>
      <c r="AX362" s="12" t="s">
        <v>81</v>
      </c>
      <c r="AY362" s="230" t="s">
        <v>285</v>
      </c>
    </row>
    <row r="363" spans="2:51" s="11" customFormat="1" ht="27">
      <c r="B363" s="207"/>
      <c r="C363" s="208"/>
      <c r="D363" s="209" t="s">
        <v>293</v>
      </c>
      <c r="E363" s="210" t="s">
        <v>35</v>
      </c>
      <c r="F363" s="211" t="s">
        <v>680</v>
      </c>
      <c r="G363" s="208"/>
      <c r="H363" s="212">
        <v>157.81</v>
      </c>
      <c r="I363" s="213"/>
      <c r="J363" s="208"/>
      <c r="K363" s="208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293</v>
      </c>
      <c r="AU363" s="218" t="s">
        <v>89</v>
      </c>
      <c r="AV363" s="11" t="s">
        <v>89</v>
      </c>
      <c r="AW363" s="11" t="s">
        <v>44</v>
      </c>
      <c r="AX363" s="11" t="s">
        <v>81</v>
      </c>
      <c r="AY363" s="218" t="s">
        <v>285</v>
      </c>
    </row>
    <row r="364" spans="2:51" s="12" customFormat="1" ht="13.5">
      <c r="B364" s="219"/>
      <c r="C364" s="220"/>
      <c r="D364" s="209" t="s">
        <v>293</v>
      </c>
      <c r="E364" s="234" t="s">
        <v>240</v>
      </c>
      <c r="F364" s="235" t="s">
        <v>295</v>
      </c>
      <c r="G364" s="220"/>
      <c r="H364" s="236">
        <v>157.81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293</v>
      </c>
      <c r="AU364" s="230" t="s">
        <v>89</v>
      </c>
      <c r="AV364" s="12" t="s">
        <v>92</v>
      </c>
      <c r="AW364" s="12" t="s">
        <v>44</v>
      </c>
      <c r="AX364" s="12" t="s">
        <v>81</v>
      </c>
      <c r="AY364" s="230" t="s">
        <v>285</v>
      </c>
    </row>
    <row r="365" spans="2:51" s="13" customFormat="1" ht="13.5">
      <c r="B365" s="237"/>
      <c r="C365" s="238"/>
      <c r="D365" s="209" t="s">
        <v>293</v>
      </c>
      <c r="E365" s="258" t="s">
        <v>35</v>
      </c>
      <c r="F365" s="259" t="s">
        <v>505</v>
      </c>
      <c r="G365" s="238"/>
      <c r="H365" s="260">
        <v>275.89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AT365" s="247" t="s">
        <v>293</v>
      </c>
      <c r="AU365" s="247" t="s">
        <v>89</v>
      </c>
      <c r="AV365" s="13" t="s">
        <v>95</v>
      </c>
      <c r="AW365" s="13" t="s">
        <v>44</v>
      </c>
      <c r="AX365" s="13" t="s">
        <v>81</v>
      </c>
      <c r="AY365" s="247" t="s">
        <v>285</v>
      </c>
    </row>
    <row r="366" spans="2:51" s="11" customFormat="1" ht="13.5">
      <c r="B366" s="207"/>
      <c r="C366" s="208"/>
      <c r="D366" s="209" t="s">
        <v>293</v>
      </c>
      <c r="E366" s="210" t="s">
        <v>35</v>
      </c>
      <c r="F366" s="211" t="s">
        <v>681</v>
      </c>
      <c r="G366" s="208"/>
      <c r="H366" s="212">
        <v>17.381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293</v>
      </c>
      <c r="AU366" s="218" t="s">
        <v>89</v>
      </c>
      <c r="AV366" s="11" t="s">
        <v>89</v>
      </c>
      <c r="AW366" s="11" t="s">
        <v>44</v>
      </c>
      <c r="AX366" s="11" t="s">
        <v>81</v>
      </c>
      <c r="AY366" s="218" t="s">
        <v>285</v>
      </c>
    </row>
    <row r="367" spans="2:51" s="12" customFormat="1" ht="13.5">
      <c r="B367" s="219"/>
      <c r="C367" s="220"/>
      <c r="D367" s="221" t="s">
        <v>293</v>
      </c>
      <c r="E367" s="222" t="s">
        <v>35</v>
      </c>
      <c r="F367" s="223" t="s">
        <v>295</v>
      </c>
      <c r="G367" s="220"/>
      <c r="H367" s="224">
        <v>17.381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293</v>
      </c>
      <c r="AU367" s="230" t="s">
        <v>89</v>
      </c>
      <c r="AV367" s="12" t="s">
        <v>92</v>
      </c>
      <c r="AW367" s="12" t="s">
        <v>44</v>
      </c>
      <c r="AX367" s="12" t="s">
        <v>10</v>
      </c>
      <c r="AY367" s="230" t="s">
        <v>285</v>
      </c>
    </row>
    <row r="368" spans="2:65" s="1" customFormat="1" ht="22.5" customHeight="1">
      <c r="B368" s="41"/>
      <c r="C368" s="195" t="s">
        <v>682</v>
      </c>
      <c r="D368" s="195" t="s">
        <v>287</v>
      </c>
      <c r="E368" s="196" t="s">
        <v>683</v>
      </c>
      <c r="F368" s="197" t="s">
        <v>684</v>
      </c>
      <c r="G368" s="198" t="s">
        <v>290</v>
      </c>
      <c r="H368" s="199">
        <v>17.381</v>
      </c>
      <c r="I368" s="200"/>
      <c r="J368" s="201">
        <f>ROUND(I368*H368,0)</f>
        <v>0</v>
      </c>
      <c r="K368" s="197" t="s">
        <v>291</v>
      </c>
      <c r="L368" s="61"/>
      <c r="M368" s="202" t="s">
        <v>35</v>
      </c>
      <c r="N368" s="203" t="s">
        <v>52</v>
      </c>
      <c r="O368" s="42"/>
      <c r="P368" s="204">
        <f>O368*H368</f>
        <v>0</v>
      </c>
      <c r="Q368" s="204">
        <v>0</v>
      </c>
      <c r="R368" s="204">
        <f>Q368*H368</f>
        <v>0</v>
      </c>
      <c r="S368" s="204">
        <v>0</v>
      </c>
      <c r="T368" s="205">
        <f>S368*H368</f>
        <v>0</v>
      </c>
      <c r="AR368" s="23" t="s">
        <v>95</v>
      </c>
      <c r="AT368" s="23" t="s">
        <v>287</v>
      </c>
      <c r="AU368" s="23" t="s">
        <v>89</v>
      </c>
      <c r="AY368" s="23" t="s">
        <v>285</v>
      </c>
      <c r="BE368" s="206">
        <f>IF(N368="základní",J368,0)</f>
        <v>0</v>
      </c>
      <c r="BF368" s="206">
        <f>IF(N368="snížená",J368,0)</f>
        <v>0</v>
      </c>
      <c r="BG368" s="206">
        <f>IF(N368="zákl. přenesená",J368,0)</f>
        <v>0</v>
      </c>
      <c r="BH368" s="206">
        <f>IF(N368="sníž. přenesená",J368,0)</f>
        <v>0</v>
      </c>
      <c r="BI368" s="206">
        <f>IF(N368="nulová",J368,0)</f>
        <v>0</v>
      </c>
      <c r="BJ368" s="23" t="s">
        <v>10</v>
      </c>
      <c r="BK368" s="206">
        <f>ROUND(I368*H368,0)</f>
        <v>0</v>
      </c>
      <c r="BL368" s="23" t="s">
        <v>95</v>
      </c>
      <c r="BM368" s="23" t="s">
        <v>685</v>
      </c>
    </row>
    <row r="369" spans="2:51" s="11" customFormat="1" ht="13.5">
      <c r="B369" s="207"/>
      <c r="C369" s="208"/>
      <c r="D369" s="209" t="s">
        <v>293</v>
      </c>
      <c r="E369" s="210" t="s">
        <v>35</v>
      </c>
      <c r="F369" s="211" t="s">
        <v>681</v>
      </c>
      <c r="G369" s="208"/>
      <c r="H369" s="212">
        <v>17.381</v>
      </c>
      <c r="I369" s="213"/>
      <c r="J369" s="208"/>
      <c r="K369" s="208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293</v>
      </c>
      <c r="AU369" s="218" t="s">
        <v>89</v>
      </c>
      <c r="AV369" s="11" t="s">
        <v>89</v>
      </c>
      <c r="AW369" s="11" t="s">
        <v>44</v>
      </c>
      <c r="AX369" s="11" t="s">
        <v>81</v>
      </c>
      <c r="AY369" s="218" t="s">
        <v>285</v>
      </c>
    </row>
    <row r="370" spans="2:51" s="12" customFormat="1" ht="13.5">
      <c r="B370" s="219"/>
      <c r="C370" s="220"/>
      <c r="D370" s="221" t="s">
        <v>293</v>
      </c>
      <c r="E370" s="222" t="s">
        <v>35</v>
      </c>
      <c r="F370" s="223" t="s">
        <v>295</v>
      </c>
      <c r="G370" s="220"/>
      <c r="H370" s="224">
        <v>17.381</v>
      </c>
      <c r="I370" s="225"/>
      <c r="J370" s="220"/>
      <c r="K370" s="220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293</v>
      </c>
      <c r="AU370" s="230" t="s">
        <v>89</v>
      </c>
      <c r="AV370" s="12" t="s">
        <v>92</v>
      </c>
      <c r="AW370" s="12" t="s">
        <v>44</v>
      </c>
      <c r="AX370" s="12" t="s">
        <v>10</v>
      </c>
      <c r="AY370" s="230" t="s">
        <v>285</v>
      </c>
    </row>
    <row r="371" spans="2:65" s="1" customFormat="1" ht="31.5" customHeight="1">
      <c r="B371" s="41"/>
      <c r="C371" s="195" t="s">
        <v>686</v>
      </c>
      <c r="D371" s="195" t="s">
        <v>287</v>
      </c>
      <c r="E371" s="196" t="s">
        <v>687</v>
      </c>
      <c r="F371" s="197" t="s">
        <v>688</v>
      </c>
      <c r="G371" s="198" t="s">
        <v>290</v>
      </c>
      <c r="H371" s="199">
        <v>17.381</v>
      </c>
      <c r="I371" s="200"/>
      <c r="J371" s="201">
        <f>ROUND(I371*H371,0)</f>
        <v>0</v>
      </c>
      <c r="K371" s="197" t="s">
        <v>291</v>
      </c>
      <c r="L371" s="61"/>
      <c r="M371" s="202" t="s">
        <v>35</v>
      </c>
      <c r="N371" s="203" t="s">
        <v>52</v>
      </c>
      <c r="O371" s="42"/>
      <c r="P371" s="204">
        <f>O371*H371</f>
        <v>0</v>
      </c>
      <c r="Q371" s="204">
        <v>0</v>
      </c>
      <c r="R371" s="204">
        <f>Q371*H371</f>
        <v>0</v>
      </c>
      <c r="S371" s="204">
        <v>0</v>
      </c>
      <c r="T371" s="205">
        <f>S371*H371</f>
        <v>0</v>
      </c>
      <c r="AR371" s="23" t="s">
        <v>95</v>
      </c>
      <c r="AT371" s="23" t="s">
        <v>287</v>
      </c>
      <c r="AU371" s="23" t="s">
        <v>89</v>
      </c>
      <c r="AY371" s="23" t="s">
        <v>285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23" t="s">
        <v>10</v>
      </c>
      <c r="BK371" s="206">
        <f>ROUND(I371*H371,0)</f>
        <v>0</v>
      </c>
      <c r="BL371" s="23" t="s">
        <v>95</v>
      </c>
      <c r="BM371" s="23" t="s">
        <v>689</v>
      </c>
    </row>
    <row r="372" spans="2:51" s="11" customFormat="1" ht="13.5">
      <c r="B372" s="207"/>
      <c r="C372" s="208"/>
      <c r="D372" s="209" t="s">
        <v>293</v>
      </c>
      <c r="E372" s="210" t="s">
        <v>35</v>
      </c>
      <c r="F372" s="211" t="s">
        <v>681</v>
      </c>
      <c r="G372" s="208"/>
      <c r="H372" s="212">
        <v>17.381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293</v>
      </c>
      <c r="AU372" s="218" t="s">
        <v>89</v>
      </c>
      <c r="AV372" s="11" t="s">
        <v>89</v>
      </c>
      <c r="AW372" s="11" t="s">
        <v>44</v>
      </c>
      <c r="AX372" s="11" t="s">
        <v>81</v>
      </c>
      <c r="AY372" s="218" t="s">
        <v>285</v>
      </c>
    </row>
    <row r="373" spans="2:51" s="12" customFormat="1" ht="13.5">
      <c r="B373" s="219"/>
      <c r="C373" s="220"/>
      <c r="D373" s="221" t="s">
        <v>293</v>
      </c>
      <c r="E373" s="222" t="s">
        <v>35</v>
      </c>
      <c r="F373" s="223" t="s">
        <v>295</v>
      </c>
      <c r="G373" s="220"/>
      <c r="H373" s="224">
        <v>17.381</v>
      </c>
      <c r="I373" s="225"/>
      <c r="J373" s="220"/>
      <c r="K373" s="220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293</v>
      </c>
      <c r="AU373" s="230" t="s">
        <v>89</v>
      </c>
      <c r="AV373" s="12" t="s">
        <v>92</v>
      </c>
      <c r="AW373" s="12" t="s">
        <v>44</v>
      </c>
      <c r="AX373" s="12" t="s">
        <v>10</v>
      </c>
      <c r="AY373" s="230" t="s">
        <v>285</v>
      </c>
    </row>
    <row r="374" spans="2:65" s="1" customFormat="1" ht="22.5" customHeight="1">
      <c r="B374" s="41"/>
      <c r="C374" s="195" t="s">
        <v>690</v>
      </c>
      <c r="D374" s="195" t="s">
        <v>287</v>
      </c>
      <c r="E374" s="196" t="s">
        <v>691</v>
      </c>
      <c r="F374" s="197" t="s">
        <v>692</v>
      </c>
      <c r="G374" s="198" t="s">
        <v>320</v>
      </c>
      <c r="H374" s="199">
        <v>0.656</v>
      </c>
      <c r="I374" s="200"/>
      <c r="J374" s="201">
        <f>ROUND(I374*H374,0)</f>
        <v>0</v>
      </c>
      <c r="K374" s="197" t="s">
        <v>291</v>
      </c>
      <c r="L374" s="61"/>
      <c r="M374" s="202" t="s">
        <v>35</v>
      </c>
      <c r="N374" s="203" t="s">
        <v>52</v>
      </c>
      <c r="O374" s="42"/>
      <c r="P374" s="204">
        <f>O374*H374</f>
        <v>0</v>
      </c>
      <c r="Q374" s="204">
        <v>1.0530555952</v>
      </c>
      <c r="R374" s="204">
        <f>Q374*H374</f>
        <v>0.6908044704512001</v>
      </c>
      <c r="S374" s="204">
        <v>0</v>
      </c>
      <c r="T374" s="205">
        <f>S374*H374</f>
        <v>0</v>
      </c>
      <c r="AR374" s="23" t="s">
        <v>95</v>
      </c>
      <c r="AT374" s="23" t="s">
        <v>287</v>
      </c>
      <c r="AU374" s="23" t="s">
        <v>89</v>
      </c>
      <c r="AY374" s="23" t="s">
        <v>285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23" t="s">
        <v>10</v>
      </c>
      <c r="BK374" s="206">
        <f>ROUND(I374*H374,0)</f>
        <v>0</v>
      </c>
      <c r="BL374" s="23" t="s">
        <v>95</v>
      </c>
      <c r="BM374" s="23" t="s">
        <v>693</v>
      </c>
    </row>
    <row r="375" spans="2:51" s="11" customFormat="1" ht="13.5">
      <c r="B375" s="207"/>
      <c r="C375" s="208"/>
      <c r="D375" s="209" t="s">
        <v>293</v>
      </c>
      <c r="E375" s="210" t="s">
        <v>35</v>
      </c>
      <c r="F375" s="211" t="s">
        <v>694</v>
      </c>
      <c r="G375" s="208"/>
      <c r="H375" s="212">
        <v>0.656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293</v>
      </c>
      <c r="AU375" s="218" t="s">
        <v>89</v>
      </c>
      <c r="AV375" s="11" t="s">
        <v>89</v>
      </c>
      <c r="AW375" s="11" t="s">
        <v>44</v>
      </c>
      <c r="AX375" s="11" t="s">
        <v>81</v>
      </c>
      <c r="AY375" s="218" t="s">
        <v>285</v>
      </c>
    </row>
    <row r="376" spans="2:51" s="12" customFormat="1" ht="13.5">
      <c r="B376" s="219"/>
      <c r="C376" s="220"/>
      <c r="D376" s="221" t="s">
        <v>293</v>
      </c>
      <c r="E376" s="222" t="s">
        <v>35</v>
      </c>
      <c r="F376" s="223" t="s">
        <v>695</v>
      </c>
      <c r="G376" s="220"/>
      <c r="H376" s="224">
        <v>0.656</v>
      </c>
      <c r="I376" s="225"/>
      <c r="J376" s="220"/>
      <c r="K376" s="220"/>
      <c r="L376" s="226"/>
      <c r="M376" s="227"/>
      <c r="N376" s="228"/>
      <c r="O376" s="228"/>
      <c r="P376" s="228"/>
      <c r="Q376" s="228"/>
      <c r="R376" s="228"/>
      <c r="S376" s="228"/>
      <c r="T376" s="229"/>
      <c r="AT376" s="230" t="s">
        <v>293</v>
      </c>
      <c r="AU376" s="230" t="s">
        <v>89</v>
      </c>
      <c r="AV376" s="12" t="s">
        <v>92</v>
      </c>
      <c r="AW376" s="12" t="s">
        <v>44</v>
      </c>
      <c r="AX376" s="12" t="s">
        <v>10</v>
      </c>
      <c r="AY376" s="230" t="s">
        <v>285</v>
      </c>
    </row>
    <row r="377" spans="2:65" s="1" customFormat="1" ht="22.5" customHeight="1">
      <c r="B377" s="41"/>
      <c r="C377" s="195" t="s">
        <v>696</v>
      </c>
      <c r="D377" s="195" t="s">
        <v>287</v>
      </c>
      <c r="E377" s="196" t="s">
        <v>697</v>
      </c>
      <c r="F377" s="197" t="s">
        <v>698</v>
      </c>
      <c r="G377" s="198" t="s">
        <v>380</v>
      </c>
      <c r="H377" s="199">
        <v>33</v>
      </c>
      <c r="I377" s="200"/>
      <c r="J377" s="201">
        <f>ROUND(I377*H377,0)</f>
        <v>0</v>
      </c>
      <c r="K377" s="197" t="s">
        <v>291</v>
      </c>
      <c r="L377" s="61"/>
      <c r="M377" s="202" t="s">
        <v>35</v>
      </c>
      <c r="N377" s="203" t="s">
        <v>52</v>
      </c>
      <c r="O377" s="42"/>
      <c r="P377" s="204">
        <f>O377*H377</f>
        <v>0</v>
      </c>
      <c r="Q377" s="204">
        <v>0.04684</v>
      </c>
      <c r="R377" s="204">
        <f>Q377*H377</f>
        <v>1.54572</v>
      </c>
      <c r="S377" s="204">
        <v>0</v>
      </c>
      <c r="T377" s="205">
        <f>S377*H377</f>
        <v>0</v>
      </c>
      <c r="AR377" s="23" t="s">
        <v>95</v>
      </c>
      <c r="AT377" s="23" t="s">
        <v>287</v>
      </c>
      <c r="AU377" s="23" t="s">
        <v>89</v>
      </c>
      <c r="AY377" s="23" t="s">
        <v>285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23" t="s">
        <v>10</v>
      </c>
      <c r="BK377" s="206">
        <f>ROUND(I377*H377,0)</f>
        <v>0</v>
      </c>
      <c r="BL377" s="23" t="s">
        <v>95</v>
      </c>
      <c r="BM377" s="23" t="s">
        <v>699</v>
      </c>
    </row>
    <row r="378" spans="2:51" s="11" customFormat="1" ht="13.5">
      <c r="B378" s="207"/>
      <c r="C378" s="208"/>
      <c r="D378" s="209" t="s">
        <v>293</v>
      </c>
      <c r="E378" s="210" t="s">
        <v>35</v>
      </c>
      <c r="F378" s="211" t="s">
        <v>700</v>
      </c>
      <c r="G378" s="208"/>
      <c r="H378" s="212">
        <v>19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293</v>
      </c>
      <c r="AU378" s="218" t="s">
        <v>89</v>
      </c>
      <c r="AV378" s="11" t="s">
        <v>89</v>
      </c>
      <c r="AW378" s="11" t="s">
        <v>44</v>
      </c>
      <c r="AX378" s="11" t="s">
        <v>81</v>
      </c>
      <c r="AY378" s="218" t="s">
        <v>285</v>
      </c>
    </row>
    <row r="379" spans="2:51" s="11" customFormat="1" ht="13.5">
      <c r="B379" s="207"/>
      <c r="C379" s="208"/>
      <c r="D379" s="209" t="s">
        <v>293</v>
      </c>
      <c r="E379" s="210" t="s">
        <v>35</v>
      </c>
      <c r="F379" s="211" t="s">
        <v>701</v>
      </c>
      <c r="G379" s="208"/>
      <c r="H379" s="212">
        <v>14</v>
      </c>
      <c r="I379" s="213"/>
      <c r="J379" s="208"/>
      <c r="K379" s="208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293</v>
      </c>
      <c r="AU379" s="218" t="s">
        <v>89</v>
      </c>
      <c r="AV379" s="11" t="s">
        <v>89</v>
      </c>
      <c r="AW379" s="11" t="s">
        <v>44</v>
      </c>
      <c r="AX379" s="11" t="s">
        <v>81</v>
      </c>
      <c r="AY379" s="218" t="s">
        <v>285</v>
      </c>
    </row>
    <row r="380" spans="2:51" s="12" customFormat="1" ht="13.5">
      <c r="B380" s="219"/>
      <c r="C380" s="220"/>
      <c r="D380" s="221" t="s">
        <v>293</v>
      </c>
      <c r="E380" s="222" t="s">
        <v>35</v>
      </c>
      <c r="F380" s="223" t="s">
        <v>295</v>
      </c>
      <c r="G380" s="220"/>
      <c r="H380" s="224">
        <v>33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293</v>
      </c>
      <c r="AU380" s="230" t="s">
        <v>89</v>
      </c>
      <c r="AV380" s="12" t="s">
        <v>92</v>
      </c>
      <c r="AW380" s="12" t="s">
        <v>44</v>
      </c>
      <c r="AX380" s="12" t="s">
        <v>10</v>
      </c>
      <c r="AY380" s="230" t="s">
        <v>285</v>
      </c>
    </row>
    <row r="381" spans="2:65" s="1" customFormat="1" ht="22.5" customHeight="1">
      <c r="B381" s="41"/>
      <c r="C381" s="248" t="s">
        <v>702</v>
      </c>
      <c r="D381" s="248" t="s">
        <v>537</v>
      </c>
      <c r="E381" s="249" t="s">
        <v>703</v>
      </c>
      <c r="F381" s="250" t="s">
        <v>704</v>
      </c>
      <c r="G381" s="251" t="s">
        <v>380</v>
      </c>
      <c r="H381" s="252">
        <v>33</v>
      </c>
      <c r="I381" s="253"/>
      <c r="J381" s="254">
        <f>ROUND(I381*H381,0)</f>
        <v>0</v>
      </c>
      <c r="K381" s="250" t="s">
        <v>705</v>
      </c>
      <c r="L381" s="255"/>
      <c r="M381" s="256" t="s">
        <v>35</v>
      </c>
      <c r="N381" s="257" t="s">
        <v>52</v>
      </c>
      <c r="O381" s="42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AR381" s="23" t="s">
        <v>107</v>
      </c>
      <c r="AT381" s="23" t="s">
        <v>537</v>
      </c>
      <c r="AU381" s="23" t="s">
        <v>89</v>
      </c>
      <c r="AY381" s="23" t="s">
        <v>285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23" t="s">
        <v>10</v>
      </c>
      <c r="BK381" s="206">
        <f>ROUND(I381*H381,0)</f>
        <v>0</v>
      </c>
      <c r="BL381" s="23" t="s">
        <v>95</v>
      </c>
      <c r="BM381" s="23" t="s">
        <v>706</v>
      </c>
    </row>
    <row r="382" spans="2:51" s="11" customFormat="1" ht="13.5">
      <c r="B382" s="207"/>
      <c r="C382" s="208"/>
      <c r="D382" s="209" t="s">
        <v>293</v>
      </c>
      <c r="E382" s="210" t="s">
        <v>35</v>
      </c>
      <c r="F382" s="211" t="s">
        <v>700</v>
      </c>
      <c r="G382" s="208"/>
      <c r="H382" s="212">
        <v>19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293</v>
      </c>
      <c r="AU382" s="218" t="s">
        <v>89</v>
      </c>
      <c r="AV382" s="11" t="s">
        <v>89</v>
      </c>
      <c r="AW382" s="11" t="s">
        <v>44</v>
      </c>
      <c r="AX382" s="11" t="s">
        <v>81</v>
      </c>
      <c r="AY382" s="218" t="s">
        <v>285</v>
      </c>
    </row>
    <row r="383" spans="2:51" s="11" customFormat="1" ht="13.5">
      <c r="B383" s="207"/>
      <c r="C383" s="208"/>
      <c r="D383" s="209" t="s">
        <v>293</v>
      </c>
      <c r="E383" s="210" t="s">
        <v>35</v>
      </c>
      <c r="F383" s="211" t="s">
        <v>701</v>
      </c>
      <c r="G383" s="208"/>
      <c r="H383" s="212">
        <v>14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293</v>
      </c>
      <c r="AU383" s="218" t="s">
        <v>89</v>
      </c>
      <c r="AV383" s="11" t="s">
        <v>89</v>
      </c>
      <c r="AW383" s="11" t="s">
        <v>44</v>
      </c>
      <c r="AX383" s="11" t="s">
        <v>81</v>
      </c>
      <c r="AY383" s="218" t="s">
        <v>285</v>
      </c>
    </row>
    <row r="384" spans="2:51" s="12" customFormat="1" ht="13.5">
      <c r="B384" s="219"/>
      <c r="C384" s="220"/>
      <c r="D384" s="209" t="s">
        <v>293</v>
      </c>
      <c r="E384" s="234" t="s">
        <v>35</v>
      </c>
      <c r="F384" s="235" t="s">
        <v>295</v>
      </c>
      <c r="G384" s="220"/>
      <c r="H384" s="236">
        <v>33</v>
      </c>
      <c r="I384" s="225"/>
      <c r="J384" s="220"/>
      <c r="K384" s="220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293</v>
      </c>
      <c r="AU384" s="230" t="s">
        <v>89</v>
      </c>
      <c r="AV384" s="12" t="s">
        <v>92</v>
      </c>
      <c r="AW384" s="12" t="s">
        <v>44</v>
      </c>
      <c r="AX384" s="12" t="s">
        <v>10</v>
      </c>
      <c r="AY384" s="230" t="s">
        <v>285</v>
      </c>
    </row>
    <row r="385" spans="2:63" s="10" customFormat="1" ht="29.85" customHeight="1">
      <c r="B385" s="178"/>
      <c r="C385" s="179"/>
      <c r="D385" s="192" t="s">
        <v>80</v>
      </c>
      <c r="E385" s="193" t="s">
        <v>110</v>
      </c>
      <c r="F385" s="193" t="s">
        <v>707</v>
      </c>
      <c r="G385" s="179"/>
      <c r="H385" s="179"/>
      <c r="I385" s="182"/>
      <c r="J385" s="194">
        <f>BK385</f>
        <v>0</v>
      </c>
      <c r="K385" s="179"/>
      <c r="L385" s="184"/>
      <c r="M385" s="185"/>
      <c r="N385" s="186"/>
      <c r="O385" s="186"/>
      <c r="P385" s="187">
        <f>SUM(P386:P407)</f>
        <v>0</v>
      </c>
      <c r="Q385" s="186"/>
      <c r="R385" s="187">
        <f>SUM(R386:R407)</f>
        <v>0.08786749499999999</v>
      </c>
      <c r="S385" s="186"/>
      <c r="T385" s="188">
        <f>SUM(T386:T407)</f>
        <v>0.138</v>
      </c>
      <c r="AR385" s="189" t="s">
        <v>10</v>
      </c>
      <c r="AT385" s="190" t="s">
        <v>80</v>
      </c>
      <c r="AU385" s="190" t="s">
        <v>10</v>
      </c>
      <c r="AY385" s="189" t="s">
        <v>285</v>
      </c>
      <c r="BK385" s="191">
        <f>SUM(BK386:BK407)</f>
        <v>0</v>
      </c>
    </row>
    <row r="386" spans="2:65" s="1" customFormat="1" ht="31.5" customHeight="1">
      <c r="B386" s="41"/>
      <c r="C386" s="195" t="s">
        <v>708</v>
      </c>
      <c r="D386" s="195" t="s">
        <v>287</v>
      </c>
      <c r="E386" s="196" t="s">
        <v>709</v>
      </c>
      <c r="F386" s="197" t="s">
        <v>710</v>
      </c>
      <c r="G386" s="198" t="s">
        <v>347</v>
      </c>
      <c r="H386" s="199">
        <v>461.5</v>
      </c>
      <c r="I386" s="200"/>
      <c r="J386" s="201">
        <f>ROUND(I386*H386,0)</f>
        <v>0</v>
      </c>
      <c r="K386" s="197" t="s">
        <v>291</v>
      </c>
      <c r="L386" s="61"/>
      <c r="M386" s="202" t="s">
        <v>35</v>
      </c>
      <c r="N386" s="203" t="s">
        <v>52</v>
      </c>
      <c r="O386" s="42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AR386" s="23" t="s">
        <v>95</v>
      </c>
      <c r="AT386" s="23" t="s">
        <v>287</v>
      </c>
      <c r="AU386" s="23" t="s">
        <v>89</v>
      </c>
      <c r="AY386" s="23" t="s">
        <v>285</v>
      </c>
      <c r="BE386" s="206">
        <f>IF(N386="základní",J386,0)</f>
        <v>0</v>
      </c>
      <c r="BF386" s="206">
        <f>IF(N386="snížená",J386,0)</f>
        <v>0</v>
      </c>
      <c r="BG386" s="206">
        <f>IF(N386="zákl. přenesená",J386,0)</f>
        <v>0</v>
      </c>
      <c r="BH386" s="206">
        <f>IF(N386="sníž. přenesená",J386,0)</f>
        <v>0</v>
      </c>
      <c r="BI386" s="206">
        <f>IF(N386="nulová",J386,0)</f>
        <v>0</v>
      </c>
      <c r="BJ386" s="23" t="s">
        <v>10</v>
      </c>
      <c r="BK386" s="206">
        <f>ROUND(I386*H386,0)</f>
        <v>0</v>
      </c>
      <c r="BL386" s="23" t="s">
        <v>95</v>
      </c>
      <c r="BM386" s="23" t="s">
        <v>711</v>
      </c>
    </row>
    <row r="387" spans="2:51" s="11" customFormat="1" ht="13.5">
      <c r="B387" s="207"/>
      <c r="C387" s="208"/>
      <c r="D387" s="209" t="s">
        <v>293</v>
      </c>
      <c r="E387" s="210" t="s">
        <v>35</v>
      </c>
      <c r="F387" s="211" t="s">
        <v>712</v>
      </c>
      <c r="G387" s="208"/>
      <c r="H387" s="212">
        <v>461.5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293</v>
      </c>
      <c r="AU387" s="218" t="s">
        <v>89</v>
      </c>
      <c r="AV387" s="11" t="s">
        <v>89</v>
      </c>
      <c r="AW387" s="11" t="s">
        <v>44</v>
      </c>
      <c r="AX387" s="11" t="s">
        <v>81</v>
      </c>
      <c r="AY387" s="218" t="s">
        <v>285</v>
      </c>
    </row>
    <row r="388" spans="2:51" s="12" customFormat="1" ht="13.5">
      <c r="B388" s="219"/>
      <c r="C388" s="220"/>
      <c r="D388" s="221" t="s">
        <v>293</v>
      </c>
      <c r="E388" s="222" t="s">
        <v>234</v>
      </c>
      <c r="F388" s="223" t="s">
        <v>295</v>
      </c>
      <c r="G388" s="220"/>
      <c r="H388" s="224">
        <v>461.5</v>
      </c>
      <c r="I388" s="225"/>
      <c r="J388" s="220"/>
      <c r="K388" s="220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293</v>
      </c>
      <c r="AU388" s="230" t="s">
        <v>89</v>
      </c>
      <c r="AV388" s="12" t="s">
        <v>92</v>
      </c>
      <c r="AW388" s="12" t="s">
        <v>44</v>
      </c>
      <c r="AX388" s="12" t="s">
        <v>10</v>
      </c>
      <c r="AY388" s="230" t="s">
        <v>285</v>
      </c>
    </row>
    <row r="389" spans="2:65" s="1" customFormat="1" ht="31.5" customHeight="1">
      <c r="B389" s="41"/>
      <c r="C389" s="195" t="s">
        <v>713</v>
      </c>
      <c r="D389" s="195" t="s">
        <v>287</v>
      </c>
      <c r="E389" s="196" t="s">
        <v>714</v>
      </c>
      <c r="F389" s="197" t="s">
        <v>715</v>
      </c>
      <c r="G389" s="198" t="s">
        <v>347</v>
      </c>
      <c r="H389" s="199">
        <v>27690</v>
      </c>
      <c r="I389" s="200"/>
      <c r="J389" s="201">
        <f>ROUND(I389*H389,0)</f>
        <v>0</v>
      </c>
      <c r="K389" s="197" t="s">
        <v>291</v>
      </c>
      <c r="L389" s="61"/>
      <c r="M389" s="202" t="s">
        <v>35</v>
      </c>
      <c r="N389" s="203" t="s">
        <v>52</v>
      </c>
      <c r="O389" s="42"/>
      <c r="P389" s="204">
        <f>O389*H389</f>
        <v>0</v>
      </c>
      <c r="Q389" s="204">
        <v>0</v>
      </c>
      <c r="R389" s="204">
        <f>Q389*H389</f>
        <v>0</v>
      </c>
      <c r="S389" s="204">
        <v>0</v>
      </c>
      <c r="T389" s="205">
        <f>S389*H389</f>
        <v>0</v>
      </c>
      <c r="AR389" s="23" t="s">
        <v>95</v>
      </c>
      <c r="AT389" s="23" t="s">
        <v>287</v>
      </c>
      <c r="AU389" s="23" t="s">
        <v>89</v>
      </c>
      <c r="AY389" s="23" t="s">
        <v>285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23" t="s">
        <v>10</v>
      </c>
      <c r="BK389" s="206">
        <f>ROUND(I389*H389,0)</f>
        <v>0</v>
      </c>
      <c r="BL389" s="23" t="s">
        <v>95</v>
      </c>
      <c r="BM389" s="23" t="s">
        <v>716</v>
      </c>
    </row>
    <row r="390" spans="2:51" s="11" customFormat="1" ht="13.5">
      <c r="B390" s="207"/>
      <c r="C390" s="208"/>
      <c r="D390" s="221" t="s">
        <v>293</v>
      </c>
      <c r="E390" s="231" t="s">
        <v>35</v>
      </c>
      <c r="F390" s="232" t="s">
        <v>717</v>
      </c>
      <c r="G390" s="208"/>
      <c r="H390" s="233">
        <v>27690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293</v>
      </c>
      <c r="AU390" s="218" t="s">
        <v>89</v>
      </c>
      <c r="AV390" s="11" t="s">
        <v>89</v>
      </c>
      <c r="AW390" s="11" t="s">
        <v>44</v>
      </c>
      <c r="AX390" s="11" t="s">
        <v>10</v>
      </c>
      <c r="AY390" s="218" t="s">
        <v>285</v>
      </c>
    </row>
    <row r="391" spans="2:65" s="1" customFormat="1" ht="31.5" customHeight="1">
      <c r="B391" s="41"/>
      <c r="C391" s="195" t="s">
        <v>718</v>
      </c>
      <c r="D391" s="195" t="s">
        <v>287</v>
      </c>
      <c r="E391" s="196" t="s">
        <v>719</v>
      </c>
      <c r="F391" s="197" t="s">
        <v>720</v>
      </c>
      <c r="G391" s="198" t="s">
        <v>347</v>
      </c>
      <c r="H391" s="199">
        <v>461.5</v>
      </c>
      <c r="I391" s="200"/>
      <c r="J391" s="201">
        <f>ROUND(I391*H391,0)</f>
        <v>0</v>
      </c>
      <c r="K391" s="197" t="s">
        <v>291</v>
      </c>
      <c r="L391" s="61"/>
      <c r="M391" s="202" t="s">
        <v>35</v>
      </c>
      <c r="N391" s="203" t="s">
        <v>52</v>
      </c>
      <c r="O391" s="42"/>
      <c r="P391" s="204">
        <f>O391*H391</f>
        <v>0</v>
      </c>
      <c r="Q391" s="204">
        <v>0</v>
      </c>
      <c r="R391" s="204">
        <f>Q391*H391</f>
        <v>0</v>
      </c>
      <c r="S391" s="204">
        <v>0</v>
      </c>
      <c r="T391" s="205">
        <f>S391*H391</f>
        <v>0</v>
      </c>
      <c r="AR391" s="23" t="s">
        <v>95</v>
      </c>
      <c r="AT391" s="23" t="s">
        <v>287</v>
      </c>
      <c r="AU391" s="23" t="s">
        <v>89</v>
      </c>
      <c r="AY391" s="23" t="s">
        <v>285</v>
      </c>
      <c r="BE391" s="206">
        <f>IF(N391="základní",J391,0)</f>
        <v>0</v>
      </c>
      <c r="BF391" s="206">
        <f>IF(N391="snížená",J391,0)</f>
        <v>0</v>
      </c>
      <c r="BG391" s="206">
        <f>IF(N391="zákl. přenesená",J391,0)</f>
        <v>0</v>
      </c>
      <c r="BH391" s="206">
        <f>IF(N391="sníž. přenesená",J391,0)</f>
        <v>0</v>
      </c>
      <c r="BI391" s="206">
        <f>IF(N391="nulová",J391,0)</f>
        <v>0</v>
      </c>
      <c r="BJ391" s="23" t="s">
        <v>10</v>
      </c>
      <c r="BK391" s="206">
        <f>ROUND(I391*H391,0)</f>
        <v>0</v>
      </c>
      <c r="BL391" s="23" t="s">
        <v>95</v>
      </c>
      <c r="BM391" s="23" t="s">
        <v>721</v>
      </c>
    </row>
    <row r="392" spans="2:51" s="11" customFormat="1" ht="13.5">
      <c r="B392" s="207"/>
      <c r="C392" s="208"/>
      <c r="D392" s="221" t="s">
        <v>293</v>
      </c>
      <c r="E392" s="231" t="s">
        <v>35</v>
      </c>
      <c r="F392" s="232" t="s">
        <v>234</v>
      </c>
      <c r="G392" s="208"/>
      <c r="H392" s="233">
        <v>461.5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293</v>
      </c>
      <c r="AU392" s="218" t="s">
        <v>89</v>
      </c>
      <c r="AV392" s="11" t="s">
        <v>89</v>
      </c>
      <c r="AW392" s="11" t="s">
        <v>44</v>
      </c>
      <c r="AX392" s="11" t="s">
        <v>10</v>
      </c>
      <c r="AY392" s="218" t="s">
        <v>285</v>
      </c>
    </row>
    <row r="393" spans="2:65" s="1" customFormat="1" ht="31.5" customHeight="1">
      <c r="B393" s="41"/>
      <c r="C393" s="195" t="s">
        <v>722</v>
      </c>
      <c r="D393" s="195" t="s">
        <v>287</v>
      </c>
      <c r="E393" s="196" t="s">
        <v>723</v>
      </c>
      <c r="F393" s="197" t="s">
        <v>724</v>
      </c>
      <c r="G393" s="198" t="s">
        <v>347</v>
      </c>
      <c r="H393" s="199">
        <v>290.78</v>
      </c>
      <c r="I393" s="200"/>
      <c r="J393" s="201">
        <f>ROUND(I393*H393,0)</f>
        <v>0</v>
      </c>
      <c r="K393" s="197" t="s">
        <v>291</v>
      </c>
      <c r="L393" s="61"/>
      <c r="M393" s="202" t="s">
        <v>35</v>
      </c>
      <c r="N393" s="203" t="s">
        <v>52</v>
      </c>
      <c r="O393" s="42"/>
      <c r="P393" s="204">
        <f>O393*H393</f>
        <v>0</v>
      </c>
      <c r="Q393" s="204">
        <v>0.00013</v>
      </c>
      <c r="R393" s="204">
        <f>Q393*H393</f>
        <v>0.03780139999999999</v>
      </c>
      <c r="S393" s="204">
        <v>0</v>
      </c>
      <c r="T393" s="205">
        <f>S393*H393</f>
        <v>0</v>
      </c>
      <c r="AR393" s="23" t="s">
        <v>95</v>
      </c>
      <c r="AT393" s="23" t="s">
        <v>287</v>
      </c>
      <c r="AU393" s="23" t="s">
        <v>89</v>
      </c>
      <c r="AY393" s="23" t="s">
        <v>285</v>
      </c>
      <c r="BE393" s="206">
        <f>IF(N393="základní",J393,0)</f>
        <v>0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23" t="s">
        <v>10</v>
      </c>
      <c r="BK393" s="206">
        <f>ROUND(I393*H393,0)</f>
        <v>0</v>
      </c>
      <c r="BL393" s="23" t="s">
        <v>95</v>
      </c>
      <c r="BM393" s="23" t="s">
        <v>725</v>
      </c>
    </row>
    <row r="394" spans="2:51" s="11" customFormat="1" ht="13.5">
      <c r="B394" s="207"/>
      <c r="C394" s="208"/>
      <c r="D394" s="209" t="s">
        <v>293</v>
      </c>
      <c r="E394" s="210" t="s">
        <v>35</v>
      </c>
      <c r="F394" s="211" t="s">
        <v>726</v>
      </c>
      <c r="G394" s="208"/>
      <c r="H394" s="212">
        <v>290.78</v>
      </c>
      <c r="I394" s="213"/>
      <c r="J394" s="208"/>
      <c r="K394" s="208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293</v>
      </c>
      <c r="AU394" s="218" t="s">
        <v>89</v>
      </c>
      <c r="AV394" s="11" t="s">
        <v>89</v>
      </c>
      <c r="AW394" s="11" t="s">
        <v>44</v>
      </c>
      <c r="AX394" s="11" t="s">
        <v>81</v>
      </c>
      <c r="AY394" s="218" t="s">
        <v>285</v>
      </c>
    </row>
    <row r="395" spans="2:51" s="12" customFormat="1" ht="13.5">
      <c r="B395" s="219"/>
      <c r="C395" s="220"/>
      <c r="D395" s="221" t="s">
        <v>293</v>
      </c>
      <c r="E395" s="222" t="s">
        <v>35</v>
      </c>
      <c r="F395" s="223" t="s">
        <v>295</v>
      </c>
      <c r="G395" s="220"/>
      <c r="H395" s="224">
        <v>290.78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293</v>
      </c>
      <c r="AU395" s="230" t="s">
        <v>89</v>
      </c>
      <c r="AV395" s="12" t="s">
        <v>92</v>
      </c>
      <c r="AW395" s="12" t="s">
        <v>44</v>
      </c>
      <c r="AX395" s="12" t="s">
        <v>10</v>
      </c>
      <c r="AY395" s="230" t="s">
        <v>285</v>
      </c>
    </row>
    <row r="396" spans="2:65" s="1" customFormat="1" ht="22.5" customHeight="1">
      <c r="B396" s="41"/>
      <c r="C396" s="195" t="s">
        <v>727</v>
      </c>
      <c r="D396" s="195" t="s">
        <v>287</v>
      </c>
      <c r="E396" s="196" t="s">
        <v>728</v>
      </c>
      <c r="F396" s="197" t="s">
        <v>729</v>
      </c>
      <c r="G396" s="198" t="s">
        <v>347</v>
      </c>
      <c r="H396" s="199">
        <v>343.33</v>
      </c>
      <c r="I396" s="200"/>
      <c r="J396" s="201">
        <f>ROUND(I396*H396,0)</f>
        <v>0</v>
      </c>
      <c r="K396" s="197" t="s">
        <v>291</v>
      </c>
      <c r="L396" s="61"/>
      <c r="M396" s="202" t="s">
        <v>35</v>
      </c>
      <c r="N396" s="203" t="s">
        <v>52</v>
      </c>
      <c r="O396" s="42"/>
      <c r="P396" s="204">
        <f>O396*H396</f>
        <v>0</v>
      </c>
      <c r="Q396" s="204">
        <v>3.95E-05</v>
      </c>
      <c r="R396" s="204">
        <f>Q396*H396</f>
        <v>0.013561534999999998</v>
      </c>
      <c r="S396" s="204">
        <v>0</v>
      </c>
      <c r="T396" s="205">
        <f>S396*H396</f>
        <v>0</v>
      </c>
      <c r="AR396" s="23" t="s">
        <v>95</v>
      </c>
      <c r="AT396" s="23" t="s">
        <v>287</v>
      </c>
      <c r="AU396" s="23" t="s">
        <v>89</v>
      </c>
      <c r="AY396" s="23" t="s">
        <v>285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3" t="s">
        <v>10</v>
      </c>
      <c r="BK396" s="206">
        <f>ROUND(I396*H396,0)</f>
        <v>0</v>
      </c>
      <c r="BL396" s="23" t="s">
        <v>95</v>
      </c>
      <c r="BM396" s="23" t="s">
        <v>730</v>
      </c>
    </row>
    <row r="397" spans="2:51" s="11" customFormat="1" ht="13.5">
      <c r="B397" s="207"/>
      <c r="C397" s="208"/>
      <c r="D397" s="221" t="s">
        <v>293</v>
      </c>
      <c r="E397" s="231" t="s">
        <v>35</v>
      </c>
      <c r="F397" s="232" t="s">
        <v>731</v>
      </c>
      <c r="G397" s="208"/>
      <c r="H397" s="233">
        <v>343.33</v>
      </c>
      <c r="I397" s="213"/>
      <c r="J397" s="208"/>
      <c r="K397" s="208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293</v>
      </c>
      <c r="AU397" s="218" t="s">
        <v>89</v>
      </c>
      <c r="AV397" s="11" t="s">
        <v>89</v>
      </c>
      <c r="AW397" s="11" t="s">
        <v>44</v>
      </c>
      <c r="AX397" s="11" t="s">
        <v>10</v>
      </c>
      <c r="AY397" s="218" t="s">
        <v>285</v>
      </c>
    </row>
    <row r="398" spans="2:65" s="1" customFormat="1" ht="22.5" customHeight="1">
      <c r="B398" s="41"/>
      <c r="C398" s="248" t="s">
        <v>732</v>
      </c>
      <c r="D398" s="248" t="s">
        <v>537</v>
      </c>
      <c r="E398" s="249" t="s">
        <v>733</v>
      </c>
      <c r="F398" s="250" t="s">
        <v>734</v>
      </c>
      <c r="G398" s="251" t="s">
        <v>380</v>
      </c>
      <c r="H398" s="252">
        <v>3</v>
      </c>
      <c r="I398" s="253"/>
      <c r="J398" s="254">
        <f>ROUND(I398*H398,0)</f>
        <v>0</v>
      </c>
      <c r="K398" s="250" t="s">
        <v>291</v>
      </c>
      <c r="L398" s="255"/>
      <c r="M398" s="256" t="s">
        <v>35</v>
      </c>
      <c r="N398" s="257" t="s">
        <v>52</v>
      </c>
      <c r="O398" s="42"/>
      <c r="P398" s="204">
        <f>O398*H398</f>
        <v>0</v>
      </c>
      <c r="Q398" s="204">
        <v>0.01</v>
      </c>
      <c r="R398" s="204">
        <f>Q398*H398</f>
        <v>0.03</v>
      </c>
      <c r="S398" s="204">
        <v>0</v>
      </c>
      <c r="T398" s="205">
        <f>S398*H398</f>
        <v>0</v>
      </c>
      <c r="AR398" s="23" t="s">
        <v>107</v>
      </c>
      <c r="AT398" s="23" t="s">
        <v>537</v>
      </c>
      <c r="AU398" s="23" t="s">
        <v>89</v>
      </c>
      <c r="AY398" s="23" t="s">
        <v>285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23" t="s">
        <v>10</v>
      </c>
      <c r="BK398" s="206">
        <f>ROUND(I398*H398,0)</f>
        <v>0</v>
      </c>
      <c r="BL398" s="23" t="s">
        <v>95</v>
      </c>
      <c r="BM398" s="23" t="s">
        <v>735</v>
      </c>
    </row>
    <row r="399" spans="2:51" s="11" customFormat="1" ht="13.5">
      <c r="B399" s="207"/>
      <c r="C399" s="208"/>
      <c r="D399" s="221" t="s">
        <v>293</v>
      </c>
      <c r="E399" s="231" t="s">
        <v>35</v>
      </c>
      <c r="F399" s="232" t="s">
        <v>92</v>
      </c>
      <c r="G399" s="208"/>
      <c r="H399" s="233">
        <v>3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293</v>
      </c>
      <c r="AU399" s="218" t="s">
        <v>89</v>
      </c>
      <c r="AV399" s="11" t="s">
        <v>89</v>
      </c>
      <c r="AW399" s="11" t="s">
        <v>44</v>
      </c>
      <c r="AX399" s="11" t="s">
        <v>10</v>
      </c>
      <c r="AY399" s="218" t="s">
        <v>285</v>
      </c>
    </row>
    <row r="400" spans="2:65" s="1" customFormat="1" ht="22.5" customHeight="1">
      <c r="B400" s="41"/>
      <c r="C400" s="248" t="s">
        <v>736</v>
      </c>
      <c r="D400" s="248" t="s">
        <v>537</v>
      </c>
      <c r="E400" s="249" t="s">
        <v>737</v>
      </c>
      <c r="F400" s="250" t="s">
        <v>738</v>
      </c>
      <c r="G400" s="251" t="s">
        <v>380</v>
      </c>
      <c r="H400" s="252">
        <v>1</v>
      </c>
      <c r="I400" s="253"/>
      <c r="J400" s="254">
        <f>ROUND(I400*H400,0)</f>
        <v>0</v>
      </c>
      <c r="K400" s="250" t="s">
        <v>291</v>
      </c>
      <c r="L400" s="255"/>
      <c r="M400" s="256" t="s">
        <v>35</v>
      </c>
      <c r="N400" s="257" t="s">
        <v>52</v>
      </c>
      <c r="O400" s="42"/>
      <c r="P400" s="204">
        <f>O400*H400</f>
        <v>0</v>
      </c>
      <c r="Q400" s="204">
        <v>0.00015</v>
      </c>
      <c r="R400" s="204">
        <f>Q400*H400</f>
        <v>0.00015</v>
      </c>
      <c r="S400" s="204">
        <v>0</v>
      </c>
      <c r="T400" s="205">
        <f>S400*H400</f>
        <v>0</v>
      </c>
      <c r="AR400" s="23" t="s">
        <v>107</v>
      </c>
      <c r="AT400" s="23" t="s">
        <v>537</v>
      </c>
      <c r="AU400" s="23" t="s">
        <v>89</v>
      </c>
      <c r="AY400" s="23" t="s">
        <v>285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23" t="s">
        <v>10</v>
      </c>
      <c r="BK400" s="206">
        <f>ROUND(I400*H400,0)</f>
        <v>0</v>
      </c>
      <c r="BL400" s="23" t="s">
        <v>95</v>
      </c>
      <c r="BM400" s="23" t="s">
        <v>739</v>
      </c>
    </row>
    <row r="401" spans="2:65" s="1" customFormat="1" ht="22.5" customHeight="1">
      <c r="B401" s="41"/>
      <c r="C401" s="248" t="s">
        <v>740</v>
      </c>
      <c r="D401" s="248" t="s">
        <v>537</v>
      </c>
      <c r="E401" s="249" t="s">
        <v>741</v>
      </c>
      <c r="F401" s="250" t="s">
        <v>742</v>
      </c>
      <c r="G401" s="251" t="s">
        <v>380</v>
      </c>
      <c r="H401" s="252">
        <v>1</v>
      </c>
      <c r="I401" s="253"/>
      <c r="J401" s="254">
        <f>ROUND(I401*H401,0)</f>
        <v>0</v>
      </c>
      <c r="K401" s="250" t="s">
        <v>35</v>
      </c>
      <c r="L401" s="255"/>
      <c r="M401" s="256" t="s">
        <v>35</v>
      </c>
      <c r="N401" s="257" t="s">
        <v>52</v>
      </c>
      <c r="O401" s="42"/>
      <c r="P401" s="204">
        <f>O401*H401</f>
        <v>0</v>
      </c>
      <c r="Q401" s="204">
        <v>0.0052</v>
      </c>
      <c r="R401" s="204">
        <f>Q401*H401</f>
        <v>0.0052</v>
      </c>
      <c r="S401" s="204">
        <v>0</v>
      </c>
      <c r="T401" s="205">
        <f>S401*H401</f>
        <v>0</v>
      </c>
      <c r="AR401" s="23" t="s">
        <v>107</v>
      </c>
      <c r="AT401" s="23" t="s">
        <v>537</v>
      </c>
      <c r="AU401" s="23" t="s">
        <v>89</v>
      </c>
      <c r="AY401" s="23" t="s">
        <v>285</v>
      </c>
      <c r="BE401" s="206">
        <f>IF(N401="základní",J401,0)</f>
        <v>0</v>
      </c>
      <c r="BF401" s="206">
        <f>IF(N401="snížená",J401,0)</f>
        <v>0</v>
      </c>
      <c r="BG401" s="206">
        <f>IF(N401="zákl. přenesená",J401,0)</f>
        <v>0</v>
      </c>
      <c r="BH401" s="206">
        <f>IF(N401="sníž. přenesená",J401,0)</f>
        <v>0</v>
      </c>
      <c r="BI401" s="206">
        <f>IF(N401="nulová",J401,0)</f>
        <v>0</v>
      </c>
      <c r="BJ401" s="23" t="s">
        <v>10</v>
      </c>
      <c r="BK401" s="206">
        <f>ROUND(I401*H401,0)</f>
        <v>0</v>
      </c>
      <c r="BL401" s="23" t="s">
        <v>95</v>
      </c>
      <c r="BM401" s="23" t="s">
        <v>743</v>
      </c>
    </row>
    <row r="402" spans="2:65" s="1" customFormat="1" ht="22.5" customHeight="1">
      <c r="B402" s="41"/>
      <c r="C402" s="195" t="s">
        <v>744</v>
      </c>
      <c r="D402" s="195" t="s">
        <v>287</v>
      </c>
      <c r="E402" s="196" t="s">
        <v>745</v>
      </c>
      <c r="F402" s="197" t="s">
        <v>746</v>
      </c>
      <c r="G402" s="198" t="s">
        <v>380</v>
      </c>
      <c r="H402" s="199">
        <v>4</v>
      </c>
      <c r="I402" s="200"/>
      <c r="J402" s="201">
        <f>ROUND(I402*H402,0)</f>
        <v>0</v>
      </c>
      <c r="K402" s="197" t="s">
        <v>291</v>
      </c>
      <c r="L402" s="61"/>
      <c r="M402" s="202" t="s">
        <v>35</v>
      </c>
      <c r="N402" s="203" t="s">
        <v>52</v>
      </c>
      <c r="O402" s="42"/>
      <c r="P402" s="204">
        <f>O402*H402</f>
        <v>0</v>
      </c>
      <c r="Q402" s="204">
        <v>1.864E-05</v>
      </c>
      <c r="R402" s="204">
        <f>Q402*H402</f>
        <v>7.456E-05</v>
      </c>
      <c r="S402" s="204">
        <v>0</v>
      </c>
      <c r="T402" s="205">
        <f>S402*H402</f>
        <v>0</v>
      </c>
      <c r="AR402" s="23" t="s">
        <v>95</v>
      </c>
      <c r="AT402" s="23" t="s">
        <v>287</v>
      </c>
      <c r="AU402" s="23" t="s">
        <v>89</v>
      </c>
      <c r="AY402" s="23" t="s">
        <v>285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23" t="s">
        <v>10</v>
      </c>
      <c r="BK402" s="206">
        <f>ROUND(I402*H402,0)</f>
        <v>0</v>
      </c>
      <c r="BL402" s="23" t="s">
        <v>95</v>
      </c>
      <c r="BM402" s="23" t="s">
        <v>747</v>
      </c>
    </row>
    <row r="403" spans="2:51" s="11" customFormat="1" ht="13.5">
      <c r="B403" s="207"/>
      <c r="C403" s="208"/>
      <c r="D403" s="221" t="s">
        <v>293</v>
      </c>
      <c r="E403" s="231" t="s">
        <v>35</v>
      </c>
      <c r="F403" s="232" t="s">
        <v>748</v>
      </c>
      <c r="G403" s="208"/>
      <c r="H403" s="233">
        <v>4</v>
      </c>
      <c r="I403" s="213"/>
      <c r="J403" s="208"/>
      <c r="K403" s="208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293</v>
      </c>
      <c r="AU403" s="218" t="s">
        <v>89</v>
      </c>
      <c r="AV403" s="11" t="s">
        <v>89</v>
      </c>
      <c r="AW403" s="11" t="s">
        <v>44</v>
      </c>
      <c r="AX403" s="11" t="s">
        <v>10</v>
      </c>
      <c r="AY403" s="218" t="s">
        <v>285</v>
      </c>
    </row>
    <row r="404" spans="2:65" s="1" customFormat="1" ht="22.5" customHeight="1">
      <c r="B404" s="41"/>
      <c r="C404" s="195" t="s">
        <v>749</v>
      </c>
      <c r="D404" s="195" t="s">
        <v>287</v>
      </c>
      <c r="E404" s="196" t="s">
        <v>750</v>
      </c>
      <c r="F404" s="197" t="s">
        <v>751</v>
      </c>
      <c r="G404" s="198" t="s">
        <v>380</v>
      </c>
      <c r="H404" s="199">
        <v>4</v>
      </c>
      <c r="I404" s="200"/>
      <c r="J404" s="201">
        <f>ROUND(I404*H404,0)</f>
        <v>0</v>
      </c>
      <c r="K404" s="197" t="s">
        <v>291</v>
      </c>
      <c r="L404" s="61"/>
      <c r="M404" s="202" t="s">
        <v>35</v>
      </c>
      <c r="N404" s="203" t="s">
        <v>52</v>
      </c>
      <c r="O404" s="42"/>
      <c r="P404" s="204">
        <f>O404*H404</f>
        <v>0</v>
      </c>
      <c r="Q404" s="204">
        <v>0.00027</v>
      </c>
      <c r="R404" s="204">
        <f>Q404*H404</f>
        <v>0.00108</v>
      </c>
      <c r="S404" s="204">
        <v>0</v>
      </c>
      <c r="T404" s="205">
        <f>S404*H404</f>
        <v>0</v>
      </c>
      <c r="AR404" s="23" t="s">
        <v>95</v>
      </c>
      <c r="AT404" s="23" t="s">
        <v>287</v>
      </c>
      <c r="AU404" s="23" t="s">
        <v>89</v>
      </c>
      <c r="AY404" s="23" t="s">
        <v>285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23" t="s">
        <v>10</v>
      </c>
      <c r="BK404" s="206">
        <f>ROUND(I404*H404,0)</f>
        <v>0</v>
      </c>
      <c r="BL404" s="23" t="s">
        <v>95</v>
      </c>
      <c r="BM404" s="23" t="s">
        <v>752</v>
      </c>
    </row>
    <row r="405" spans="2:51" s="11" customFormat="1" ht="13.5">
      <c r="B405" s="207"/>
      <c r="C405" s="208"/>
      <c r="D405" s="221" t="s">
        <v>293</v>
      </c>
      <c r="E405" s="231" t="s">
        <v>35</v>
      </c>
      <c r="F405" s="232" t="s">
        <v>748</v>
      </c>
      <c r="G405" s="208"/>
      <c r="H405" s="233">
        <v>4</v>
      </c>
      <c r="I405" s="213"/>
      <c r="J405" s="208"/>
      <c r="K405" s="208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293</v>
      </c>
      <c r="AU405" s="218" t="s">
        <v>89</v>
      </c>
      <c r="AV405" s="11" t="s">
        <v>89</v>
      </c>
      <c r="AW405" s="11" t="s">
        <v>44</v>
      </c>
      <c r="AX405" s="11" t="s">
        <v>10</v>
      </c>
      <c r="AY405" s="218" t="s">
        <v>285</v>
      </c>
    </row>
    <row r="406" spans="2:65" s="1" customFormat="1" ht="22.5" customHeight="1">
      <c r="B406" s="41"/>
      <c r="C406" s="195" t="s">
        <v>753</v>
      </c>
      <c r="D406" s="195" t="s">
        <v>287</v>
      </c>
      <c r="E406" s="196" t="s">
        <v>754</v>
      </c>
      <c r="F406" s="197" t="s">
        <v>755</v>
      </c>
      <c r="G406" s="198" t="s">
        <v>380</v>
      </c>
      <c r="H406" s="199">
        <v>1</v>
      </c>
      <c r="I406" s="200"/>
      <c r="J406" s="201">
        <f>ROUND(I406*H406,0)</f>
        <v>0</v>
      </c>
      <c r="K406" s="197" t="s">
        <v>291</v>
      </c>
      <c r="L406" s="61"/>
      <c r="M406" s="202" t="s">
        <v>35</v>
      </c>
      <c r="N406" s="203" t="s">
        <v>52</v>
      </c>
      <c r="O406" s="42"/>
      <c r="P406" s="204">
        <f>O406*H406</f>
        <v>0</v>
      </c>
      <c r="Q406" s="204">
        <v>0</v>
      </c>
      <c r="R406" s="204">
        <f>Q406*H406</f>
        <v>0</v>
      </c>
      <c r="S406" s="204">
        <v>0.138</v>
      </c>
      <c r="T406" s="205">
        <f>S406*H406</f>
        <v>0.138</v>
      </c>
      <c r="AR406" s="23" t="s">
        <v>95</v>
      </c>
      <c r="AT406" s="23" t="s">
        <v>287</v>
      </c>
      <c r="AU406" s="23" t="s">
        <v>89</v>
      </c>
      <c r="AY406" s="23" t="s">
        <v>285</v>
      </c>
      <c r="BE406" s="206">
        <f>IF(N406="základní",J406,0)</f>
        <v>0</v>
      </c>
      <c r="BF406" s="206">
        <f>IF(N406="snížená",J406,0)</f>
        <v>0</v>
      </c>
      <c r="BG406" s="206">
        <f>IF(N406="zákl. přenesená",J406,0)</f>
        <v>0</v>
      </c>
      <c r="BH406" s="206">
        <f>IF(N406="sníž. přenesená",J406,0)</f>
        <v>0</v>
      </c>
      <c r="BI406" s="206">
        <f>IF(N406="nulová",J406,0)</f>
        <v>0</v>
      </c>
      <c r="BJ406" s="23" t="s">
        <v>10</v>
      </c>
      <c r="BK406" s="206">
        <f>ROUND(I406*H406,0)</f>
        <v>0</v>
      </c>
      <c r="BL406" s="23" t="s">
        <v>95</v>
      </c>
      <c r="BM406" s="23" t="s">
        <v>756</v>
      </c>
    </row>
    <row r="407" spans="2:51" s="11" customFormat="1" ht="13.5">
      <c r="B407" s="207"/>
      <c r="C407" s="208"/>
      <c r="D407" s="209" t="s">
        <v>293</v>
      </c>
      <c r="E407" s="210" t="s">
        <v>35</v>
      </c>
      <c r="F407" s="211" t="s">
        <v>757</v>
      </c>
      <c r="G407" s="208"/>
      <c r="H407" s="212">
        <v>1</v>
      </c>
      <c r="I407" s="213"/>
      <c r="J407" s="208"/>
      <c r="K407" s="208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293</v>
      </c>
      <c r="AU407" s="218" t="s">
        <v>89</v>
      </c>
      <c r="AV407" s="11" t="s">
        <v>89</v>
      </c>
      <c r="AW407" s="11" t="s">
        <v>44</v>
      </c>
      <c r="AX407" s="11" t="s">
        <v>10</v>
      </c>
      <c r="AY407" s="218" t="s">
        <v>285</v>
      </c>
    </row>
    <row r="408" spans="2:63" s="10" customFormat="1" ht="29.85" customHeight="1">
      <c r="B408" s="178"/>
      <c r="C408" s="179"/>
      <c r="D408" s="192" t="s">
        <v>80</v>
      </c>
      <c r="E408" s="193" t="s">
        <v>758</v>
      </c>
      <c r="F408" s="193" t="s">
        <v>759</v>
      </c>
      <c r="G408" s="179"/>
      <c r="H408" s="179"/>
      <c r="I408" s="182"/>
      <c r="J408" s="194">
        <f>BK408</f>
        <v>0</v>
      </c>
      <c r="K408" s="179"/>
      <c r="L408" s="184"/>
      <c r="M408" s="185"/>
      <c r="N408" s="186"/>
      <c r="O408" s="186"/>
      <c r="P408" s="187">
        <f>P409</f>
        <v>0</v>
      </c>
      <c r="Q408" s="186"/>
      <c r="R408" s="187">
        <f>R409</f>
        <v>0</v>
      </c>
      <c r="S408" s="186"/>
      <c r="T408" s="188">
        <f>T409</f>
        <v>0</v>
      </c>
      <c r="AR408" s="189" t="s">
        <v>10</v>
      </c>
      <c r="AT408" s="190" t="s">
        <v>80</v>
      </c>
      <c r="AU408" s="190" t="s">
        <v>10</v>
      </c>
      <c r="AY408" s="189" t="s">
        <v>285</v>
      </c>
      <c r="BK408" s="191">
        <f>BK409</f>
        <v>0</v>
      </c>
    </row>
    <row r="409" spans="2:65" s="1" customFormat="1" ht="22.5" customHeight="1">
      <c r="B409" s="41"/>
      <c r="C409" s="195" t="s">
        <v>760</v>
      </c>
      <c r="D409" s="195" t="s">
        <v>287</v>
      </c>
      <c r="E409" s="196" t="s">
        <v>761</v>
      </c>
      <c r="F409" s="197" t="s">
        <v>762</v>
      </c>
      <c r="G409" s="198" t="s">
        <v>320</v>
      </c>
      <c r="H409" s="199">
        <v>859.756</v>
      </c>
      <c r="I409" s="200"/>
      <c r="J409" s="201">
        <f>ROUND(I409*H409,0)</f>
        <v>0</v>
      </c>
      <c r="K409" s="197" t="s">
        <v>291</v>
      </c>
      <c r="L409" s="61"/>
      <c r="M409" s="202" t="s">
        <v>35</v>
      </c>
      <c r="N409" s="203" t="s">
        <v>52</v>
      </c>
      <c r="O409" s="42"/>
      <c r="P409" s="204">
        <f>O409*H409</f>
        <v>0</v>
      </c>
      <c r="Q409" s="204">
        <v>0</v>
      </c>
      <c r="R409" s="204">
        <f>Q409*H409</f>
        <v>0</v>
      </c>
      <c r="S409" s="204">
        <v>0</v>
      </c>
      <c r="T409" s="205">
        <f>S409*H409</f>
        <v>0</v>
      </c>
      <c r="AR409" s="23" t="s">
        <v>95</v>
      </c>
      <c r="AT409" s="23" t="s">
        <v>287</v>
      </c>
      <c r="AU409" s="23" t="s">
        <v>89</v>
      </c>
      <c r="AY409" s="23" t="s">
        <v>285</v>
      </c>
      <c r="BE409" s="206">
        <f>IF(N409="základní",J409,0)</f>
        <v>0</v>
      </c>
      <c r="BF409" s="206">
        <f>IF(N409="snížená",J409,0)</f>
        <v>0</v>
      </c>
      <c r="BG409" s="206">
        <f>IF(N409="zákl. přenesená",J409,0)</f>
        <v>0</v>
      </c>
      <c r="BH409" s="206">
        <f>IF(N409="sníž. přenesená",J409,0)</f>
        <v>0</v>
      </c>
      <c r="BI409" s="206">
        <f>IF(N409="nulová",J409,0)</f>
        <v>0</v>
      </c>
      <c r="BJ409" s="23" t="s">
        <v>10</v>
      </c>
      <c r="BK409" s="206">
        <f>ROUND(I409*H409,0)</f>
        <v>0</v>
      </c>
      <c r="BL409" s="23" t="s">
        <v>95</v>
      </c>
      <c r="BM409" s="23" t="s">
        <v>763</v>
      </c>
    </row>
    <row r="410" spans="2:63" s="10" customFormat="1" ht="37.35" customHeight="1">
      <c r="B410" s="178"/>
      <c r="C410" s="179"/>
      <c r="D410" s="180" t="s">
        <v>80</v>
      </c>
      <c r="E410" s="181" t="s">
        <v>764</v>
      </c>
      <c r="F410" s="181" t="s">
        <v>765</v>
      </c>
      <c r="G410" s="179"/>
      <c r="H410" s="179"/>
      <c r="I410" s="182"/>
      <c r="J410" s="183">
        <f>BK410</f>
        <v>0</v>
      </c>
      <c r="K410" s="179"/>
      <c r="L410" s="184"/>
      <c r="M410" s="185"/>
      <c r="N410" s="186"/>
      <c r="O410" s="186"/>
      <c r="P410" s="187">
        <f>P411+P458+P506+P556+P576+P602+P621+P751+P779+P804+P887+P904</f>
        <v>0</v>
      </c>
      <c r="Q410" s="186"/>
      <c r="R410" s="187">
        <f>R411+R458+R506+R556+R576+R602+R621+R751+R779+R804+R887+R904</f>
        <v>32.962399969455</v>
      </c>
      <c r="S410" s="186"/>
      <c r="T410" s="188">
        <f>T411+T458+T506+T556+T576+T602+T621+T751+T779+T804+T887+T904</f>
        <v>0</v>
      </c>
      <c r="AR410" s="189" t="s">
        <v>10</v>
      </c>
      <c r="AT410" s="190" t="s">
        <v>80</v>
      </c>
      <c r="AU410" s="190" t="s">
        <v>81</v>
      </c>
      <c r="AY410" s="189" t="s">
        <v>285</v>
      </c>
      <c r="BK410" s="191">
        <f>BK411+BK458+BK506+BK556+BK576+BK602+BK621+BK751+BK779+BK804+BK887+BK904</f>
        <v>0</v>
      </c>
    </row>
    <row r="411" spans="2:63" s="10" customFormat="1" ht="19.9" customHeight="1">
      <c r="B411" s="178"/>
      <c r="C411" s="179"/>
      <c r="D411" s="192" t="s">
        <v>80</v>
      </c>
      <c r="E411" s="193" t="s">
        <v>766</v>
      </c>
      <c r="F411" s="193" t="s">
        <v>767</v>
      </c>
      <c r="G411" s="179"/>
      <c r="H411" s="179"/>
      <c r="I411" s="182"/>
      <c r="J411" s="194">
        <f>BK411</f>
        <v>0</v>
      </c>
      <c r="K411" s="179"/>
      <c r="L411" s="184"/>
      <c r="M411" s="185"/>
      <c r="N411" s="186"/>
      <c r="O411" s="186"/>
      <c r="P411" s="187">
        <f>SUM(P412:P457)</f>
        <v>0</v>
      </c>
      <c r="Q411" s="186"/>
      <c r="R411" s="187">
        <f>SUM(R412:R457)</f>
        <v>3.2252580762500007</v>
      </c>
      <c r="S411" s="186"/>
      <c r="T411" s="188">
        <f>SUM(T412:T457)</f>
        <v>0</v>
      </c>
      <c r="AR411" s="189" t="s">
        <v>10</v>
      </c>
      <c r="AT411" s="190" t="s">
        <v>80</v>
      </c>
      <c r="AU411" s="190" t="s">
        <v>10</v>
      </c>
      <c r="AY411" s="189" t="s">
        <v>285</v>
      </c>
      <c r="BK411" s="191">
        <f>SUM(BK412:BK457)</f>
        <v>0</v>
      </c>
    </row>
    <row r="412" spans="2:65" s="1" customFormat="1" ht="22.5" customHeight="1">
      <c r="B412" s="41"/>
      <c r="C412" s="195" t="s">
        <v>768</v>
      </c>
      <c r="D412" s="195" t="s">
        <v>287</v>
      </c>
      <c r="E412" s="196" t="s">
        <v>769</v>
      </c>
      <c r="F412" s="197" t="s">
        <v>770</v>
      </c>
      <c r="G412" s="198" t="s">
        <v>347</v>
      </c>
      <c r="H412" s="199">
        <v>327.43</v>
      </c>
      <c r="I412" s="200"/>
      <c r="J412" s="201">
        <f>ROUND(I412*H412,0)</f>
        <v>0</v>
      </c>
      <c r="K412" s="197" t="s">
        <v>291</v>
      </c>
      <c r="L412" s="61"/>
      <c r="M412" s="202" t="s">
        <v>35</v>
      </c>
      <c r="N412" s="203" t="s">
        <v>52</v>
      </c>
      <c r="O412" s="42"/>
      <c r="P412" s="204">
        <f>O412*H412</f>
        <v>0</v>
      </c>
      <c r="Q412" s="204">
        <v>0</v>
      </c>
      <c r="R412" s="204">
        <f>Q412*H412</f>
        <v>0</v>
      </c>
      <c r="S412" s="204">
        <v>0</v>
      </c>
      <c r="T412" s="205">
        <f>S412*H412</f>
        <v>0</v>
      </c>
      <c r="AR412" s="23" t="s">
        <v>359</v>
      </c>
      <c r="AT412" s="23" t="s">
        <v>287</v>
      </c>
      <c r="AU412" s="23" t="s">
        <v>89</v>
      </c>
      <c r="AY412" s="23" t="s">
        <v>285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23" t="s">
        <v>10</v>
      </c>
      <c r="BK412" s="206">
        <f>ROUND(I412*H412,0)</f>
        <v>0</v>
      </c>
      <c r="BL412" s="23" t="s">
        <v>359</v>
      </c>
      <c r="BM412" s="23" t="s">
        <v>771</v>
      </c>
    </row>
    <row r="413" spans="2:51" s="11" customFormat="1" ht="13.5">
      <c r="B413" s="207"/>
      <c r="C413" s="208"/>
      <c r="D413" s="209" t="s">
        <v>293</v>
      </c>
      <c r="E413" s="210" t="s">
        <v>35</v>
      </c>
      <c r="F413" s="211" t="s">
        <v>772</v>
      </c>
      <c r="G413" s="208"/>
      <c r="H413" s="212">
        <v>327.43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293</v>
      </c>
      <c r="AU413" s="218" t="s">
        <v>89</v>
      </c>
      <c r="AV413" s="11" t="s">
        <v>89</v>
      </c>
      <c r="AW413" s="11" t="s">
        <v>44</v>
      </c>
      <c r="AX413" s="11" t="s">
        <v>81</v>
      </c>
      <c r="AY413" s="218" t="s">
        <v>285</v>
      </c>
    </row>
    <row r="414" spans="2:51" s="12" customFormat="1" ht="13.5">
      <c r="B414" s="219"/>
      <c r="C414" s="220"/>
      <c r="D414" s="221" t="s">
        <v>293</v>
      </c>
      <c r="E414" s="222" t="s">
        <v>202</v>
      </c>
      <c r="F414" s="223" t="s">
        <v>295</v>
      </c>
      <c r="G414" s="220"/>
      <c r="H414" s="224">
        <v>327.43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293</v>
      </c>
      <c r="AU414" s="230" t="s">
        <v>89</v>
      </c>
      <c r="AV414" s="12" t="s">
        <v>92</v>
      </c>
      <c r="AW414" s="12" t="s">
        <v>44</v>
      </c>
      <c r="AX414" s="12" t="s">
        <v>10</v>
      </c>
      <c r="AY414" s="230" t="s">
        <v>285</v>
      </c>
    </row>
    <row r="415" spans="2:65" s="1" customFormat="1" ht="22.5" customHeight="1">
      <c r="B415" s="41"/>
      <c r="C415" s="195" t="s">
        <v>773</v>
      </c>
      <c r="D415" s="195" t="s">
        <v>287</v>
      </c>
      <c r="E415" s="196" t="s">
        <v>774</v>
      </c>
      <c r="F415" s="197" t="s">
        <v>775</v>
      </c>
      <c r="G415" s="198" t="s">
        <v>347</v>
      </c>
      <c r="H415" s="199">
        <v>51.155</v>
      </c>
      <c r="I415" s="200"/>
      <c r="J415" s="201">
        <f>ROUND(I415*H415,0)</f>
        <v>0</v>
      </c>
      <c r="K415" s="197" t="s">
        <v>291</v>
      </c>
      <c r="L415" s="61"/>
      <c r="M415" s="202" t="s">
        <v>35</v>
      </c>
      <c r="N415" s="203" t="s">
        <v>52</v>
      </c>
      <c r="O415" s="42"/>
      <c r="P415" s="204">
        <f>O415*H415</f>
        <v>0</v>
      </c>
      <c r="Q415" s="204">
        <v>0</v>
      </c>
      <c r="R415" s="204">
        <f>Q415*H415</f>
        <v>0</v>
      </c>
      <c r="S415" s="204">
        <v>0</v>
      </c>
      <c r="T415" s="205">
        <f>S415*H415</f>
        <v>0</v>
      </c>
      <c r="AR415" s="23" t="s">
        <v>359</v>
      </c>
      <c r="AT415" s="23" t="s">
        <v>287</v>
      </c>
      <c r="AU415" s="23" t="s">
        <v>89</v>
      </c>
      <c r="AY415" s="23" t="s">
        <v>285</v>
      </c>
      <c r="BE415" s="206">
        <f>IF(N415="základní",J415,0)</f>
        <v>0</v>
      </c>
      <c r="BF415" s="206">
        <f>IF(N415="snížená",J415,0)</f>
        <v>0</v>
      </c>
      <c r="BG415" s="206">
        <f>IF(N415="zákl. přenesená",J415,0)</f>
        <v>0</v>
      </c>
      <c r="BH415" s="206">
        <f>IF(N415="sníž. přenesená",J415,0)</f>
        <v>0</v>
      </c>
      <c r="BI415" s="206">
        <f>IF(N415="nulová",J415,0)</f>
        <v>0</v>
      </c>
      <c r="BJ415" s="23" t="s">
        <v>10</v>
      </c>
      <c r="BK415" s="206">
        <f>ROUND(I415*H415,0)</f>
        <v>0</v>
      </c>
      <c r="BL415" s="23" t="s">
        <v>359</v>
      </c>
      <c r="BM415" s="23" t="s">
        <v>776</v>
      </c>
    </row>
    <row r="416" spans="2:51" s="11" customFormat="1" ht="13.5">
      <c r="B416" s="207"/>
      <c r="C416" s="208"/>
      <c r="D416" s="209" t="s">
        <v>293</v>
      </c>
      <c r="E416" s="210" t="s">
        <v>35</v>
      </c>
      <c r="F416" s="211" t="s">
        <v>777</v>
      </c>
      <c r="G416" s="208"/>
      <c r="H416" s="212">
        <v>51.155</v>
      </c>
      <c r="I416" s="213"/>
      <c r="J416" s="208"/>
      <c r="K416" s="208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293</v>
      </c>
      <c r="AU416" s="218" t="s">
        <v>89</v>
      </c>
      <c r="AV416" s="11" t="s">
        <v>89</v>
      </c>
      <c r="AW416" s="11" t="s">
        <v>44</v>
      </c>
      <c r="AX416" s="11" t="s">
        <v>81</v>
      </c>
      <c r="AY416" s="218" t="s">
        <v>285</v>
      </c>
    </row>
    <row r="417" spans="2:51" s="12" customFormat="1" ht="13.5">
      <c r="B417" s="219"/>
      <c r="C417" s="220"/>
      <c r="D417" s="221" t="s">
        <v>293</v>
      </c>
      <c r="E417" s="222" t="s">
        <v>222</v>
      </c>
      <c r="F417" s="223" t="s">
        <v>295</v>
      </c>
      <c r="G417" s="220"/>
      <c r="H417" s="224">
        <v>51.155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293</v>
      </c>
      <c r="AU417" s="230" t="s">
        <v>89</v>
      </c>
      <c r="AV417" s="12" t="s">
        <v>92</v>
      </c>
      <c r="AW417" s="12" t="s">
        <v>44</v>
      </c>
      <c r="AX417" s="12" t="s">
        <v>10</v>
      </c>
      <c r="AY417" s="230" t="s">
        <v>285</v>
      </c>
    </row>
    <row r="418" spans="2:65" s="1" customFormat="1" ht="22.5" customHeight="1">
      <c r="B418" s="41"/>
      <c r="C418" s="248" t="s">
        <v>778</v>
      </c>
      <c r="D418" s="248" t="s">
        <v>537</v>
      </c>
      <c r="E418" s="249" t="s">
        <v>779</v>
      </c>
      <c r="F418" s="250" t="s">
        <v>780</v>
      </c>
      <c r="G418" s="251" t="s">
        <v>320</v>
      </c>
      <c r="H418" s="252">
        <v>0.116</v>
      </c>
      <c r="I418" s="253"/>
      <c r="J418" s="254">
        <f>ROUND(I418*H418,0)</f>
        <v>0</v>
      </c>
      <c r="K418" s="250" t="s">
        <v>291</v>
      </c>
      <c r="L418" s="255"/>
      <c r="M418" s="256" t="s">
        <v>35</v>
      </c>
      <c r="N418" s="257" t="s">
        <v>52</v>
      </c>
      <c r="O418" s="42"/>
      <c r="P418" s="204">
        <f>O418*H418</f>
        <v>0</v>
      </c>
      <c r="Q418" s="204">
        <v>1</v>
      </c>
      <c r="R418" s="204">
        <f>Q418*H418</f>
        <v>0.116</v>
      </c>
      <c r="S418" s="204">
        <v>0</v>
      </c>
      <c r="T418" s="205">
        <f>S418*H418</f>
        <v>0</v>
      </c>
      <c r="AR418" s="23" t="s">
        <v>440</v>
      </c>
      <c r="AT418" s="23" t="s">
        <v>537</v>
      </c>
      <c r="AU418" s="23" t="s">
        <v>89</v>
      </c>
      <c r="AY418" s="23" t="s">
        <v>285</v>
      </c>
      <c r="BE418" s="206">
        <f>IF(N418="základní",J418,0)</f>
        <v>0</v>
      </c>
      <c r="BF418" s="206">
        <f>IF(N418="snížená",J418,0)</f>
        <v>0</v>
      </c>
      <c r="BG418" s="206">
        <f>IF(N418="zákl. přenesená",J418,0)</f>
        <v>0</v>
      </c>
      <c r="BH418" s="206">
        <f>IF(N418="sníž. přenesená",J418,0)</f>
        <v>0</v>
      </c>
      <c r="BI418" s="206">
        <f>IF(N418="nulová",J418,0)</f>
        <v>0</v>
      </c>
      <c r="BJ418" s="23" t="s">
        <v>10</v>
      </c>
      <c r="BK418" s="206">
        <f>ROUND(I418*H418,0)</f>
        <v>0</v>
      </c>
      <c r="BL418" s="23" t="s">
        <v>359</v>
      </c>
      <c r="BM418" s="23" t="s">
        <v>781</v>
      </c>
    </row>
    <row r="419" spans="2:51" s="11" customFormat="1" ht="13.5">
      <c r="B419" s="207"/>
      <c r="C419" s="208"/>
      <c r="D419" s="209" t="s">
        <v>293</v>
      </c>
      <c r="E419" s="210" t="s">
        <v>35</v>
      </c>
      <c r="F419" s="211" t="s">
        <v>782</v>
      </c>
      <c r="G419" s="208"/>
      <c r="H419" s="212">
        <v>0.098</v>
      </c>
      <c r="I419" s="213"/>
      <c r="J419" s="208"/>
      <c r="K419" s="208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293</v>
      </c>
      <c r="AU419" s="218" t="s">
        <v>89</v>
      </c>
      <c r="AV419" s="11" t="s">
        <v>89</v>
      </c>
      <c r="AW419" s="11" t="s">
        <v>44</v>
      </c>
      <c r="AX419" s="11" t="s">
        <v>81</v>
      </c>
      <c r="AY419" s="218" t="s">
        <v>285</v>
      </c>
    </row>
    <row r="420" spans="2:51" s="11" customFormat="1" ht="13.5">
      <c r="B420" s="207"/>
      <c r="C420" s="208"/>
      <c r="D420" s="209" t="s">
        <v>293</v>
      </c>
      <c r="E420" s="210" t="s">
        <v>35</v>
      </c>
      <c r="F420" s="211" t="s">
        <v>783</v>
      </c>
      <c r="G420" s="208"/>
      <c r="H420" s="212">
        <v>0.018</v>
      </c>
      <c r="I420" s="213"/>
      <c r="J420" s="208"/>
      <c r="K420" s="208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293</v>
      </c>
      <c r="AU420" s="218" t="s">
        <v>89</v>
      </c>
      <c r="AV420" s="11" t="s">
        <v>89</v>
      </c>
      <c r="AW420" s="11" t="s">
        <v>44</v>
      </c>
      <c r="AX420" s="11" t="s">
        <v>81</v>
      </c>
      <c r="AY420" s="218" t="s">
        <v>285</v>
      </c>
    </row>
    <row r="421" spans="2:51" s="12" customFormat="1" ht="13.5">
      <c r="B421" s="219"/>
      <c r="C421" s="220"/>
      <c r="D421" s="221" t="s">
        <v>293</v>
      </c>
      <c r="E421" s="222" t="s">
        <v>35</v>
      </c>
      <c r="F421" s="223" t="s">
        <v>295</v>
      </c>
      <c r="G421" s="220"/>
      <c r="H421" s="224">
        <v>0.116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293</v>
      </c>
      <c r="AU421" s="230" t="s">
        <v>89</v>
      </c>
      <c r="AV421" s="12" t="s">
        <v>92</v>
      </c>
      <c r="AW421" s="12" t="s">
        <v>44</v>
      </c>
      <c r="AX421" s="12" t="s">
        <v>10</v>
      </c>
      <c r="AY421" s="230" t="s">
        <v>285</v>
      </c>
    </row>
    <row r="422" spans="2:65" s="1" customFormat="1" ht="22.5" customHeight="1">
      <c r="B422" s="41"/>
      <c r="C422" s="195" t="s">
        <v>784</v>
      </c>
      <c r="D422" s="195" t="s">
        <v>287</v>
      </c>
      <c r="E422" s="196" t="s">
        <v>785</v>
      </c>
      <c r="F422" s="197" t="s">
        <v>786</v>
      </c>
      <c r="G422" s="198" t="s">
        <v>347</v>
      </c>
      <c r="H422" s="199">
        <v>327.43</v>
      </c>
      <c r="I422" s="200"/>
      <c r="J422" s="201">
        <f>ROUND(I422*H422,0)</f>
        <v>0</v>
      </c>
      <c r="K422" s="197" t="s">
        <v>291</v>
      </c>
      <c r="L422" s="61"/>
      <c r="M422" s="202" t="s">
        <v>35</v>
      </c>
      <c r="N422" s="203" t="s">
        <v>52</v>
      </c>
      <c r="O422" s="42"/>
      <c r="P422" s="204">
        <f>O422*H422</f>
        <v>0</v>
      </c>
      <c r="Q422" s="204">
        <v>0.00039825</v>
      </c>
      <c r="R422" s="204">
        <f>Q422*H422</f>
        <v>0.1303989975</v>
      </c>
      <c r="S422" s="204">
        <v>0</v>
      </c>
      <c r="T422" s="205">
        <f>S422*H422</f>
        <v>0</v>
      </c>
      <c r="AR422" s="23" t="s">
        <v>359</v>
      </c>
      <c r="AT422" s="23" t="s">
        <v>287</v>
      </c>
      <c r="AU422" s="23" t="s">
        <v>89</v>
      </c>
      <c r="AY422" s="23" t="s">
        <v>285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23" t="s">
        <v>10</v>
      </c>
      <c r="BK422" s="206">
        <f>ROUND(I422*H422,0)</f>
        <v>0</v>
      </c>
      <c r="BL422" s="23" t="s">
        <v>359</v>
      </c>
      <c r="BM422" s="23" t="s">
        <v>787</v>
      </c>
    </row>
    <row r="423" spans="2:51" s="11" customFormat="1" ht="13.5">
      <c r="B423" s="207"/>
      <c r="C423" s="208"/>
      <c r="D423" s="221" t="s">
        <v>293</v>
      </c>
      <c r="E423" s="231" t="s">
        <v>35</v>
      </c>
      <c r="F423" s="232" t="s">
        <v>202</v>
      </c>
      <c r="G423" s="208"/>
      <c r="H423" s="233">
        <v>327.43</v>
      </c>
      <c r="I423" s="213"/>
      <c r="J423" s="208"/>
      <c r="K423" s="208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293</v>
      </c>
      <c r="AU423" s="218" t="s">
        <v>89</v>
      </c>
      <c r="AV423" s="11" t="s">
        <v>89</v>
      </c>
      <c r="AW423" s="11" t="s">
        <v>44</v>
      </c>
      <c r="AX423" s="11" t="s">
        <v>10</v>
      </c>
      <c r="AY423" s="218" t="s">
        <v>285</v>
      </c>
    </row>
    <row r="424" spans="2:65" s="1" customFormat="1" ht="22.5" customHeight="1">
      <c r="B424" s="41"/>
      <c r="C424" s="195" t="s">
        <v>788</v>
      </c>
      <c r="D424" s="195" t="s">
        <v>287</v>
      </c>
      <c r="E424" s="196" t="s">
        <v>789</v>
      </c>
      <c r="F424" s="197" t="s">
        <v>790</v>
      </c>
      <c r="G424" s="198" t="s">
        <v>347</v>
      </c>
      <c r="H424" s="199">
        <v>51.155</v>
      </c>
      <c r="I424" s="200"/>
      <c r="J424" s="201">
        <f>ROUND(I424*H424,0)</f>
        <v>0</v>
      </c>
      <c r="K424" s="197" t="s">
        <v>291</v>
      </c>
      <c r="L424" s="61"/>
      <c r="M424" s="202" t="s">
        <v>35</v>
      </c>
      <c r="N424" s="203" t="s">
        <v>52</v>
      </c>
      <c r="O424" s="42"/>
      <c r="P424" s="204">
        <f>O424*H424</f>
        <v>0</v>
      </c>
      <c r="Q424" s="204">
        <v>0.00039825</v>
      </c>
      <c r="R424" s="204">
        <f>Q424*H424</f>
        <v>0.02037247875</v>
      </c>
      <c r="S424" s="204">
        <v>0</v>
      </c>
      <c r="T424" s="205">
        <f>S424*H424</f>
        <v>0</v>
      </c>
      <c r="AR424" s="23" t="s">
        <v>359</v>
      </c>
      <c r="AT424" s="23" t="s">
        <v>287</v>
      </c>
      <c r="AU424" s="23" t="s">
        <v>89</v>
      </c>
      <c r="AY424" s="23" t="s">
        <v>285</v>
      </c>
      <c r="BE424" s="206">
        <f>IF(N424="základní",J424,0)</f>
        <v>0</v>
      </c>
      <c r="BF424" s="206">
        <f>IF(N424="snížená",J424,0)</f>
        <v>0</v>
      </c>
      <c r="BG424" s="206">
        <f>IF(N424="zákl. přenesená",J424,0)</f>
        <v>0</v>
      </c>
      <c r="BH424" s="206">
        <f>IF(N424="sníž. přenesená",J424,0)</f>
        <v>0</v>
      </c>
      <c r="BI424" s="206">
        <f>IF(N424="nulová",J424,0)</f>
        <v>0</v>
      </c>
      <c r="BJ424" s="23" t="s">
        <v>10</v>
      </c>
      <c r="BK424" s="206">
        <f>ROUND(I424*H424,0)</f>
        <v>0</v>
      </c>
      <c r="BL424" s="23" t="s">
        <v>359</v>
      </c>
      <c r="BM424" s="23" t="s">
        <v>791</v>
      </c>
    </row>
    <row r="425" spans="2:51" s="11" customFormat="1" ht="13.5">
      <c r="B425" s="207"/>
      <c r="C425" s="208"/>
      <c r="D425" s="221" t="s">
        <v>293</v>
      </c>
      <c r="E425" s="231" t="s">
        <v>35</v>
      </c>
      <c r="F425" s="232" t="s">
        <v>222</v>
      </c>
      <c r="G425" s="208"/>
      <c r="H425" s="233">
        <v>51.155</v>
      </c>
      <c r="I425" s="213"/>
      <c r="J425" s="208"/>
      <c r="K425" s="208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293</v>
      </c>
      <c r="AU425" s="218" t="s">
        <v>89</v>
      </c>
      <c r="AV425" s="11" t="s">
        <v>89</v>
      </c>
      <c r="AW425" s="11" t="s">
        <v>44</v>
      </c>
      <c r="AX425" s="11" t="s">
        <v>10</v>
      </c>
      <c r="AY425" s="218" t="s">
        <v>285</v>
      </c>
    </row>
    <row r="426" spans="2:65" s="1" customFormat="1" ht="22.5" customHeight="1">
      <c r="B426" s="41"/>
      <c r="C426" s="248" t="s">
        <v>792</v>
      </c>
      <c r="D426" s="248" t="s">
        <v>537</v>
      </c>
      <c r="E426" s="249" t="s">
        <v>793</v>
      </c>
      <c r="F426" s="250" t="s">
        <v>794</v>
      </c>
      <c r="G426" s="251" t="s">
        <v>347</v>
      </c>
      <c r="H426" s="252">
        <v>437.931</v>
      </c>
      <c r="I426" s="253"/>
      <c r="J426" s="254">
        <f>ROUND(I426*H426,0)</f>
        <v>0</v>
      </c>
      <c r="K426" s="250" t="s">
        <v>291</v>
      </c>
      <c r="L426" s="255"/>
      <c r="M426" s="256" t="s">
        <v>35</v>
      </c>
      <c r="N426" s="257" t="s">
        <v>52</v>
      </c>
      <c r="O426" s="42"/>
      <c r="P426" s="204">
        <f>O426*H426</f>
        <v>0</v>
      </c>
      <c r="Q426" s="204">
        <v>0.0041</v>
      </c>
      <c r="R426" s="204">
        <f>Q426*H426</f>
        <v>1.7955171</v>
      </c>
      <c r="S426" s="204">
        <v>0</v>
      </c>
      <c r="T426" s="205">
        <f>S426*H426</f>
        <v>0</v>
      </c>
      <c r="AR426" s="23" t="s">
        <v>440</v>
      </c>
      <c r="AT426" s="23" t="s">
        <v>537</v>
      </c>
      <c r="AU426" s="23" t="s">
        <v>89</v>
      </c>
      <c r="AY426" s="23" t="s">
        <v>285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23" t="s">
        <v>10</v>
      </c>
      <c r="BK426" s="206">
        <f>ROUND(I426*H426,0)</f>
        <v>0</v>
      </c>
      <c r="BL426" s="23" t="s">
        <v>359</v>
      </c>
      <c r="BM426" s="23" t="s">
        <v>795</v>
      </c>
    </row>
    <row r="427" spans="2:51" s="11" customFormat="1" ht="13.5">
      <c r="B427" s="207"/>
      <c r="C427" s="208"/>
      <c r="D427" s="209" t="s">
        <v>293</v>
      </c>
      <c r="E427" s="210" t="s">
        <v>35</v>
      </c>
      <c r="F427" s="211" t="s">
        <v>796</v>
      </c>
      <c r="G427" s="208"/>
      <c r="H427" s="212">
        <v>376.545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293</v>
      </c>
      <c r="AU427" s="218" t="s">
        <v>89</v>
      </c>
      <c r="AV427" s="11" t="s">
        <v>89</v>
      </c>
      <c r="AW427" s="11" t="s">
        <v>44</v>
      </c>
      <c r="AX427" s="11" t="s">
        <v>81</v>
      </c>
      <c r="AY427" s="218" t="s">
        <v>285</v>
      </c>
    </row>
    <row r="428" spans="2:51" s="11" customFormat="1" ht="13.5">
      <c r="B428" s="207"/>
      <c r="C428" s="208"/>
      <c r="D428" s="209" t="s">
        <v>293</v>
      </c>
      <c r="E428" s="210" t="s">
        <v>35</v>
      </c>
      <c r="F428" s="211" t="s">
        <v>797</v>
      </c>
      <c r="G428" s="208"/>
      <c r="H428" s="212">
        <v>61.386</v>
      </c>
      <c r="I428" s="213"/>
      <c r="J428" s="208"/>
      <c r="K428" s="208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293</v>
      </c>
      <c r="AU428" s="218" t="s">
        <v>89</v>
      </c>
      <c r="AV428" s="11" t="s">
        <v>89</v>
      </c>
      <c r="AW428" s="11" t="s">
        <v>44</v>
      </c>
      <c r="AX428" s="11" t="s">
        <v>81</v>
      </c>
      <c r="AY428" s="218" t="s">
        <v>285</v>
      </c>
    </row>
    <row r="429" spans="2:51" s="12" customFormat="1" ht="13.5">
      <c r="B429" s="219"/>
      <c r="C429" s="220"/>
      <c r="D429" s="221" t="s">
        <v>293</v>
      </c>
      <c r="E429" s="222" t="s">
        <v>35</v>
      </c>
      <c r="F429" s="223" t="s">
        <v>295</v>
      </c>
      <c r="G429" s="220"/>
      <c r="H429" s="224">
        <v>437.931</v>
      </c>
      <c r="I429" s="225"/>
      <c r="J429" s="220"/>
      <c r="K429" s="220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293</v>
      </c>
      <c r="AU429" s="230" t="s">
        <v>89</v>
      </c>
      <c r="AV429" s="12" t="s">
        <v>92</v>
      </c>
      <c r="AW429" s="12" t="s">
        <v>44</v>
      </c>
      <c r="AX429" s="12" t="s">
        <v>10</v>
      </c>
      <c r="AY429" s="230" t="s">
        <v>285</v>
      </c>
    </row>
    <row r="430" spans="2:65" s="1" customFormat="1" ht="22.5" customHeight="1">
      <c r="B430" s="41"/>
      <c r="C430" s="195" t="s">
        <v>113</v>
      </c>
      <c r="D430" s="195" t="s">
        <v>287</v>
      </c>
      <c r="E430" s="196" t="s">
        <v>798</v>
      </c>
      <c r="F430" s="197" t="s">
        <v>799</v>
      </c>
      <c r="G430" s="198" t="s">
        <v>347</v>
      </c>
      <c r="H430" s="199">
        <v>157.81</v>
      </c>
      <c r="I430" s="200"/>
      <c r="J430" s="201">
        <f>ROUND(I430*H430,0)</f>
        <v>0</v>
      </c>
      <c r="K430" s="197" t="s">
        <v>291</v>
      </c>
      <c r="L430" s="61"/>
      <c r="M430" s="202" t="s">
        <v>35</v>
      </c>
      <c r="N430" s="203" t="s">
        <v>52</v>
      </c>
      <c r="O430" s="42"/>
      <c r="P430" s="204">
        <f>O430*H430</f>
        <v>0</v>
      </c>
      <c r="Q430" s="204">
        <v>0.0035</v>
      </c>
      <c r="R430" s="204">
        <f>Q430*H430</f>
        <v>0.552335</v>
      </c>
      <c r="S430" s="204">
        <v>0</v>
      </c>
      <c r="T430" s="205">
        <f>S430*H430</f>
        <v>0</v>
      </c>
      <c r="AR430" s="23" t="s">
        <v>95</v>
      </c>
      <c r="AT430" s="23" t="s">
        <v>287</v>
      </c>
      <c r="AU430" s="23" t="s">
        <v>89</v>
      </c>
      <c r="AY430" s="23" t="s">
        <v>285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23" t="s">
        <v>10</v>
      </c>
      <c r="BK430" s="206">
        <f>ROUND(I430*H430,0)</f>
        <v>0</v>
      </c>
      <c r="BL430" s="23" t="s">
        <v>95</v>
      </c>
      <c r="BM430" s="23" t="s">
        <v>800</v>
      </c>
    </row>
    <row r="431" spans="2:51" s="11" customFormat="1" ht="13.5">
      <c r="B431" s="207"/>
      <c r="C431" s="208"/>
      <c r="D431" s="221" t="s">
        <v>293</v>
      </c>
      <c r="E431" s="231" t="s">
        <v>35</v>
      </c>
      <c r="F431" s="232" t="s">
        <v>240</v>
      </c>
      <c r="G431" s="208"/>
      <c r="H431" s="233">
        <v>157.81</v>
      </c>
      <c r="I431" s="213"/>
      <c r="J431" s="208"/>
      <c r="K431" s="208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293</v>
      </c>
      <c r="AU431" s="218" t="s">
        <v>89</v>
      </c>
      <c r="AV431" s="11" t="s">
        <v>89</v>
      </c>
      <c r="AW431" s="11" t="s">
        <v>44</v>
      </c>
      <c r="AX431" s="11" t="s">
        <v>10</v>
      </c>
      <c r="AY431" s="218" t="s">
        <v>285</v>
      </c>
    </row>
    <row r="432" spans="2:65" s="1" customFormat="1" ht="22.5" customHeight="1">
      <c r="B432" s="41"/>
      <c r="C432" s="195" t="s">
        <v>116</v>
      </c>
      <c r="D432" s="195" t="s">
        <v>287</v>
      </c>
      <c r="E432" s="196" t="s">
        <v>801</v>
      </c>
      <c r="F432" s="197" t="s">
        <v>802</v>
      </c>
      <c r="G432" s="198" t="s">
        <v>347</v>
      </c>
      <c r="H432" s="199">
        <v>174.467</v>
      </c>
      <c r="I432" s="200"/>
      <c r="J432" s="201">
        <f>ROUND(I432*H432,0)</f>
        <v>0</v>
      </c>
      <c r="K432" s="197" t="s">
        <v>291</v>
      </c>
      <c r="L432" s="61"/>
      <c r="M432" s="202" t="s">
        <v>35</v>
      </c>
      <c r="N432" s="203" t="s">
        <v>52</v>
      </c>
      <c r="O432" s="42"/>
      <c r="P432" s="204">
        <f>O432*H432</f>
        <v>0</v>
      </c>
      <c r="Q432" s="204">
        <v>0.0035</v>
      </c>
      <c r="R432" s="204">
        <f>Q432*H432</f>
        <v>0.6106345000000001</v>
      </c>
      <c r="S432" s="204">
        <v>0</v>
      </c>
      <c r="T432" s="205">
        <f>S432*H432</f>
        <v>0</v>
      </c>
      <c r="AR432" s="23" t="s">
        <v>95</v>
      </c>
      <c r="AT432" s="23" t="s">
        <v>287</v>
      </c>
      <c r="AU432" s="23" t="s">
        <v>89</v>
      </c>
      <c r="AY432" s="23" t="s">
        <v>285</v>
      </c>
      <c r="BE432" s="206">
        <f>IF(N432="základní",J432,0)</f>
        <v>0</v>
      </c>
      <c r="BF432" s="206">
        <f>IF(N432="snížená",J432,0)</f>
        <v>0</v>
      </c>
      <c r="BG432" s="206">
        <f>IF(N432="zákl. přenesená",J432,0)</f>
        <v>0</v>
      </c>
      <c r="BH432" s="206">
        <f>IF(N432="sníž. přenesená",J432,0)</f>
        <v>0</v>
      </c>
      <c r="BI432" s="206">
        <f>IF(N432="nulová",J432,0)</f>
        <v>0</v>
      </c>
      <c r="BJ432" s="23" t="s">
        <v>10</v>
      </c>
      <c r="BK432" s="206">
        <f>ROUND(I432*H432,0)</f>
        <v>0</v>
      </c>
      <c r="BL432" s="23" t="s">
        <v>95</v>
      </c>
      <c r="BM432" s="23" t="s">
        <v>803</v>
      </c>
    </row>
    <row r="433" spans="2:51" s="11" customFormat="1" ht="13.5">
      <c r="B433" s="207"/>
      <c r="C433" s="208"/>
      <c r="D433" s="209" t="s">
        <v>293</v>
      </c>
      <c r="E433" s="210" t="s">
        <v>35</v>
      </c>
      <c r="F433" s="211" t="s">
        <v>804</v>
      </c>
      <c r="G433" s="208"/>
      <c r="H433" s="212">
        <v>8.175</v>
      </c>
      <c r="I433" s="213"/>
      <c r="J433" s="208"/>
      <c r="K433" s="208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293</v>
      </c>
      <c r="AU433" s="218" t="s">
        <v>89</v>
      </c>
      <c r="AV433" s="11" t="s">
        <v>89</v>
      </c>
      <c r="AW433" s="11" t="s">
        <v>44</v>
      </c>
      <c r="AX433" s="11" t="s">
        <v>81</v>
      </c>
      <c r="AY433" s="218" t="s">
        <v>285</v>
      </c>
    </row>
    <row r="434" spans="2:51" s="11" customFormat="1" ht="13.5">
      <c r="B434" s="207"/>
      <c r="C434" s="208"/>
      <c r="D434" s="209" t="s">
        <v>293</v>
      </c>
      <c r="E434" s="210" t="s">
        <v>35</v>
      </c>
      <c r="F434" s="211" t="s">
        <v>805</v>
      </c>
      <c r="G434" s="208"/>
      <c r="H434" s="212">
        <v>7.175</v>
      </c>
      <c r="I434" s="213"/>
      <c r="J434" s="208"/>
      <c r="K434" s="208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293</v>
      </c>
      <c r="AU434" s="218" t="s">
        <v>89</v>
      </c>
      <c r="AV434" s="11" t="s">
        <v>89</v>
      </c>
      <c r="AW434" s="11" t="s">
        <v>44</v>
      </c>
      <c r="AX434" s="11" t="s">
        <v>81</v>
      </c>
      <c r="AY434" s="218" t="s">
        <v>285</v>
      </c>
    </row>
    <row r="435" spans="2:51" s="11" customFormat="1" ht="13.5">
      <c r="B435" s="207"/>
      <c r="C435" s="208"/>
      <c r="D435" s="209" t="s">
        <v>293</v>
      </c>
      <c r="E435" s="210" t="s">
        <v>35</v>
      </c>
      <c r="F435" s="211" t="s">
        <v>806</v>
      </c>
      <c r="G435" s="208"/>
      <c r="H435" s="212">
        <v>18.15</v>
      </c>
      <c r="I435" s="213"/>
      <c r="J435" s="208"/>
      <c r="K435" s="208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293</v>
      </c>
      <c r="AU435" s="218" t="s">
        <v>89</v>
      </c>
      <c r="AV435" s="11" t="s">
        <v>89</v>
      </c>
      <c r="AW435" s="11" t="s">
        <v>44</v>
      </c>
      <c r="AX435" s="11" t="s">
        <v>81</v>
      </c>
      <c r="AY435" s="218" t="s">
        <v>285</v>
      </c>
    </row>
    <row r="436" spans="2:51" s="11" customFormat="1" ht="13.5">
      <c r="B436" s="207"/>
      <c r="C436" s="208"/>
      <c r="D436" s="209" t="s">
        <v>293</v>
      </c>
      <c r="E436" s="210" t="s">
        <v>35</v>
      </c>
      <c r="F436" s="211" t="s">
        <v>807</v>
      </c>
      <c r="G436" s="208"/>
      <c r="H436" s="212">
        <v>3.538</v>
      </c>
      <c r="I436" s="213"/>
      <c r="J436" s="208"/>
      <c r="K436" s="208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293</v>
      </c>
      <c r="AU436" s="218" t="s">
        <v>89</v>
      </c>
      <c r="AV436" s="11" t="s">
        <v>89</v>
      </c>
      <c r="AW436" s="11" t="s">
        <v>44</v>
      </c>
      <c r="AX436" s="11" t="s">
        <v>81</v>
      </c>
      <c r="AY436" s="218" t="s">
        <v>285</v>
      </c>
    </row>
    <row r="437" spans="2:51" s="11" customFormat="1" ht="13.5">
      <c r="B437" s="207"/>
      <c r="C437" s="208"/>
      <c r="D437" s="209" t="s">
        <v>293</v>
      </c>
      <c r="E437" s="210" t="s">
        <v>35</v>
      </c>
      <c r="F437" s="211" t="s">
        <v>808</v>
      </c>
      <c r="G437" s="208"/>
      <c r="H437" s="212">
        <v>2.25</v>
      </c>
      <c r="I437" s="213"/>
      <c r="J437" s="208"/>
      <c r="K437" s="208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293</v>
      </c>
      <c r="AU437" s="218" t="s">
        <v>89</v>
      </c>
      <c r="AV437" s="11" t="s">
        <v>89</v>
      </c>
      <c r="AW437" s="11" t="s">
        <v>44</v>
      </c>
      <c r="AX437" s="11" t="s">
        <v>81</v>
      </c>
      <c r="AY437" s="218" t="s">
        <v>285</v>
      </c>
    </row>
    <row r="438" spans="2:51" s="11" customFormat="1" ht="13.5">
      <c r="B438" s="207"/>
      <c r="C438" s="208"/>
      <c r="D438" s="209" t="s">
        <v>293</v>
      </c>
      <c r="E438" s="210" t="s">
        <v>35</v>
      </c>
      <c r="F438" s="211" t="s">
        <v>809</v>
      </c>
      <c r="G438" s="208"/>
      <c r="H438" s="212">
        <v>18.15</v>
      </c>
      <c r="I438" s="213"/>
      <c r="J438" s="208"/>
      <c r="K438" s="208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293</v>
      </c>
      <c r="AU438" s="218" t="s">
        <v>89</v>
      </c>
      <c r="AV438" s="11" t="s">
        <v>89</v>
      </c>
      <c r="AW438" s="11" t="s">
        <v>44</v>
      </c>
      <c r="AX438" s="11" t="s">
        <v>81</v>
      </c>
      <c r="AY438" s="218" t="s">
        <v>285</v>
      </c>
    </row>
    <row r="439" spans="2:51" s="11" customFormat="1" ht="13.5">
      <c r="B439" s="207"/>
      <c r="C439" s="208"/>
      <c r="D439" s="209" t="s">
        <v>293</v>
      </c>
      <c r="E439" s="210" t="s">
        <v>35</v>
      </c>
      <c r="F439" s="211" t="s">
        <v>810</v>
      </c>
      <c r="G439" s="208"/>
      <c r="H439" s="212">
        <v>3.538</v>
      </c>
      <c r="I439" s="213"/>
      <c r="J439" s="208"/>
      <c r="K439" s="208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293</v>
      </c>
      <c r="AU439" s="218" t="s">
        <v>89</v>
      </c>
      <c r="AV439" s="11" t="s">
        <v>89</v>
      </c>
      <c r="AW439" s="11" t="s">
        <v>44</v>
      </c>
      <c r="AX439" s="11" t="s">
        <v>81</v>
      </c>
      <c r="AY439" s="218" t="s">
        <v>285</v>
      </c>
    </row>
    <row r="440" spans="2:51" s="11" customFormat="1" ht="13.5">
      <c r="B440" s="207"/>
      <c r="C440" s="208"/>
      <c r="D440" s="209" t="s">
        <v>293</v>
      </c>
      <c r="E440" s="210" t="s">
        <v>35</v>
      </c>
      <c r="F440" s="211" t="s">
        <v>811</v>
      </c>
      <c r="G440" s="208"/>
      <c r="H440" s="212">
        <v>2.25</v>
      </c>
      <c r="I440" s="213"/>
      <c r="J440" s="208"/>
      <c r="K440" s="208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293</v>
      </c>
      <c r="AU440" s="218" t="s">
        <v>89</v>
      </c>
      <c r="AV440" s="11" t="s">
        <v>89</v>
      </c>
      <c r="AW440" s="11" t="s">
        <v>44</v>
      </c>
      <c r="AX440" s="11" t="s">
        <v>81</v>
      </c>
      <c r="AY440" s="218" t="s">
        <v>285</v>
      </c>
    </row>
    <row r="441" spans="2:51" s="11" customFormat="1" ht="13.5">
      <c r="B441" s="207"/>
      <c r="C441" s="208"/>
      <c r="D441" s="209" t="s">
        <v>293</v>
      </c>
      <c r="E441" s="210" t="s">
        <v>35</v>
      </c>
      <c r="F441" s="211" t="s">
        <v>812</v>
      </c>
      <c r="G441" s="208"/>
      <c r="H441" s="212">
        <v>7.2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293</v>
      </c>
      <c r="AU441" s="218" t="s">
        <v>89</v>
      </c>
      <c r="AV441" s="11" t="s">
        <v>89</v>
      </c>
      <c r="AW441" s="11" t="s">
        <v>44</v>
      </c>
      <c r="AX441" s="11" t="s">
        <v>81</v>
      </c>
      <c r="AY441" s="218" t="s">
        <v>285</v>
      </c>
    </row>
    <row r="442" spans="2:51" s="11" customFormat="1" ht="13.5">
      <c r="B442" s="207"/>
      <c r="C442" s="208"/>
      <c r="D442" s="209" t="s">
        <v>293</v>
      </c>
      <c r="E442" s="210" t="s">
        <v>35</v>
      </c>
      <c r="F442" s="211" t="s">
        <v>813</v>
      </c>
      <c r="G442" s="208"/>
      <c r="H442" s="212">
        <v>7.2</v>
      </c>
      <c r="I442" s="213"/>
      <c r="J442" s="208"/>
      <c r="K442" s="208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293</v>
      </c>
      <c r="AU442" s="218" t="s">
        <v>89</v>
      </c>
      <c r="AV442" s="11" t="s">
        <v>89</v>
      </c>
      <c r="AW442" s="11" t="s">
        <v>44</v>
      </c>
      <c r="AX442" s="11" t="s">
        <v>81</v>
      </c>
      <c r="AY442" s="218" t="s">
        <v>285</v>
      </c>
    </row>
    <row r="443" spans="2:51" s="11" customFormat="1" ht="13.5">
      <c r="B443" s="207"/>
      <c r="C443" s="208"/>
      <c r="D443" s="209" t="s">
        <v>293</v>
      </c>
      <c r="E443" s="210" t="s">
        <v>35</v>
      </c>
      <c r="F443" s="211" t="s">
        <v>814</v>
      </c>
      <c r="G443" s="208"/>
      <c r="H443" s="212">
        <v>18.15</v>
      </c>
      <c r="I443" s="213"/>
      <c r="J443" s="208"/>
      <c r="K443" s="208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293</v>
      </c>
      <c r="AU443" s="218" t="s">
        <v>89</v>
      </c>
      <c r="AV443" s="11" t="s">
        <v>89</v>
      </c>
      <c r="AW443" s="11" t="s">
        <v>44</v>
      </c>
      <c r="AX443" s="11" t="s">
        <v>81</v>
      </c>
      <c r="AY443" s="218" t="s">
        <v>285</v>
      </c>
    </row>
    <row r="444" spans="2:51" s="11" customFormat="1" ht="13.5">
      <c r="B444" s="207"/>
      <c r="C444" s="208"/>
      <c r="D444" s="209" t="s">
        <v>293</v>
      </c>
      <c r="E444" s="210" t="s">
        <v>35</v>
      </c>
      <c r="F444" s="211" t="s">
        <v>815</v>
      </c>
      <c r="G444" s="208"/>
      <c r="H444" s="212">
        <v>3.538</v>
      </c>
      <c r="I444" s="213"/>
      <c r="J444" s="208"/>
      <c r="K444" s="208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293</v>
      </c>
      <c r="AU444" s="218" t="s">
        <v>89</v>
      </c>
      <c r="AV444" s="11" t="s">
        <v>89</v>
      </c>
      <c r="AW444" s="11" t="s">
        <v>44</v>
      </c>
      <c r="AX444" s="11" t="s">
        <v>81</v>
      </c>
      <c r="AY444" s="218" t="s">
        <v>285</v>
      </c>
    </row>
    <row r="445" spans="2:51" s="11" customFormat="1" ht="13.5">
      <c r="B445" s="207"/>
      <c r="C445" s="208"/>
      <c r="D445" s="209" t="s">
        <v>293</v>
      </c>
      <c r="E445" s="210" t="s">
        <v>35</v>
      </c>
      <c r="F445" s="211" t="s">
        <v>816</v>
      </c>
      <c r="G445" s="208"/>
      <c r="H445" s="212">
        <v>2.25</v>
      </c>
      <c r="I445" s="213"/>
      <c r="J445" s="208"/>
      <c r="K445" s="208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293</v>
      </c>
      <c r="AU445" s="218" t="s">
        <v>89</v>
      </c>
      <c r="AV445" s="11" t="s">
        <v>89</v>
      </c>
      <c r="AW445" s="11" t="s">
        <v>44</v>
      </c>
      <c r="AX445" s="11" t="s">
        <v>81</v>
      </c>
      <c r="AY445" s="218" t="s">
        <v>285</v>
      </c>
    </row>
    <row r="446" spans="2:51" s="11" customFormat="1" ht="13.5">
      <c r="B446" s="207"/>
      <c r="C446" s="208"/>
      <c r="D446" s="209" t="s">
        <v>293</v>
      </c>
      <c r="E446" s="210" t="s">
        <v>35</v>
      </c>
      <c r="F446" s="211" t="s">
        <v>817</v>
      </c>
      <c r="G446" s="208"/>
      <c r="H446" s="212">
        <v>18.15</v>
      </c>
      <c r="I446" s="213"/>
      <c r="J446" s="208"/>
      <c r="K446" s="208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293</v>
      </c>
      <c r="AU446" s="218" t="s">
        <v>89</v>
      </c>
      <c r="AV446" s="11" t="s">
        <v>89</v>
      </c>
      <c r="AW446" s="11" t="s">
        <v>44</v>
      </c>
      <c r="AX446" s="11" t="s">
        <v>81</v>
      </c>
      <c r="AY446" s="218" t="s">
        <v>285</v>
      </c>
    </row>
    <row r="447" spans="2:51" s="11" customFormat="1" ht="13.5">
      <c r="B447" s="207"/>
      <c r="C447" s="208"/>
      <c r="D447" s="209" t="s">
        <v>293</v>
      </c>
      <c r="E447" s="210" t="s">
        <v>35</v>
      </c>
      <c r="F447" s="211" t="s">
        <v>818</v>
      </c>
      <c r="G447" s="208"/>
      <c r="H447" s="212">
        <v>3.538</v>
      </c>
      <c r="I447" s="213"/>
      <c r="J447" s="208"/>
      <c r="K447" s="208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293</v>
      </c>
      <c r="AU447" s="218" t="s">
        <v>89</v>
      </c>
      <c r="AV447" s="11" t="s">
        <v>89</v>
      </c>
      <c r="AW447" s="11" t="s">
        <v>44</v>
      </c>
      <c r="AX447" s="11" t="s">
        <v>81</v>
      </c>
      <c r="AY447" s="218" t="s">
        <v>285</v>
      </c>
    </row>
    <row r="448" spans="2:51" s="11" customFormat="1" ht="13.5">
      <c r="B448" s="207"/>
      <c r="C448" s="208"/>
      <c r="D448" s="209" t="s">
        <v>293</v>
      </c>
      <c r="E448" s="210" t="s">
        <v>35</v>
      </c>
      <c r="F448" s="211" t="s">
        <v>819</v>
      </c>
      <c r="G448" s="208"/>
      <c r="H448" s="212">
        <v>2.25</v>
      </c>
      <c r="I448" s="213"/>
      <c r="J448" s="208"/>
      <c r="K448" s="208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293</v>
      </c>
      <c r="AU448" s="218" t="s">
        <v>89</v>
      </c>
      <c r="AV448" s="11" t="s">
        <v>89</v>
      </c>
      <c r="AW448" s="11" t="s">
        <v>44</v>
      </c>
      <c r="AX448" s="11" t="s">
        <v>81</v>
      </c>
      <c r="AY448" s="218" t="s">
        <v>285</v>
      </c>
    </row>
    <row r="449" spans="2:51" s="11" customFormat="1" ht="13.5">
      <c r="B449" s="207"/>
      <c r="C449" s="208"/>
      <c r="D449" s="209" t="s">
        <v>293</v>
      </c>
      <c r="E449" s="210" t="s">
        <v>35</v>
      </c>
      <c r="F449" s="211" t="s">
        <v>820</v>
      </c>
      <c r="G449" s="208"/>
      <c r="H449" s="212">
        <v>7.175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293</v>
      </c>
      <c r="AU449" s="218" t="s">
        <v>89</v>
      </c>
      <c r="AV449" s="11" t="s">
        <v>89</v>
      </c>
      <c r="AW449" s="11" t="s">
        <v>44</v>
      </c>
      <c r="AX449" s="11" t="s">
        <v>81</v>
      </c>
      <c r="AY449" s="218" t="s">
        <v>285</v>
      </c>
    </row>
    <row r="450" spans="2:51" s="11" customFormat="1" ht="13.5">
      <c r="B450" s="207"/>
      <c r="C450" s="208"/>
      <c r="D450" s="209" t="s">
        <v>293</v>
      </c>
      <c r="E450" s="210" t="s">
        <v>35</v>
      </c>
      <c r="F450" s="211" t="s">
        <v>821</v>
      </c>
      <c r="G450" s="208"/>
      <c r="H450" s="212">
        <v>6.855</v>
      </c>
      <c r="I450" s="213"/>
      <c r="J450" s="208"/>
      <c r="K450" s="208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293</v>
      </c>
      <c r="AU450" s="218" t="s">
        <v>89</v>
      </c>
      <c r="AV450" s="11" t="s">
        <v>89</v>
      </c>
      <c r="AW450" s="11" t="s">
        <v>44</v>
      </c>
      <c r="AX450" s="11" t="s">
        <v>81</v>
      </c>
      <c r="AY450" s="218" t="s">
        <v>285</v>
      </c>
    </row>
    <row r="451" spans="2:51" s="11" customFormat="1" ht="13.5">
      <c r="B451" s="207"/>
      <c r="C451" s="208"/>
      <c r="D451" s="209" t="s">
        <v>293</v>
      </c>
      <c r="E451" s="210" t="s">
        <v>35</v>
      </c>
      <c r="F451" s="211" t="s">
        <v>822</v>
      </c>
      <c r="G451" s="208"/>
      <c r="H451" s="212">
        <v>11.8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293</v>
      </c>
      <c r="AU451" s="218" t="s">
        <v>89</v>
      </c>
      <c r="AV451" s="11" t="s">
        <v>89</v>
      </c>
      <c r="AW451" s="11" t="s">
        <v>44</v>
      </c>
      <c r="AX451" s="11" t="s">
        <v>81</v>
      </c>
      <c r="AY451" s="218" t="s">
        <v>285</v>
      </c>
    </row>
    <row r="452" spans="2:51" s="11" customFormat="1" ht="13.5">
      <c r="B452" s="207"/>
      <c r="C452" s="208"/>
      <c r="D452" s="209" t="s">
        <v>293</v>
      </c>
      <c r="E452" s="210" t="s">
        <v>35</v>
      </c>
      <c r="F452" s="211" t="s">
        <v>823</v>
      </c>
      <c r="G452" s="208"/>
      <c r="H452" s="212">
        <v>1.925</v>
      </c>
      <c r="I452" s="213"/>
      <c r="J452" s="208"/>
      <c r="K452" s="208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293</v>
      </c>
      <c r="AU452" s="218" t="s">
        <v>89</v>
      </c>
      <c r="AV452" s="11" t="s">
        <v>89</v>
      </c>
      <c r="AW452" s="11" t="s">
        <v>44</v>
      </c>
      <c r="AX452" s="11" t="s">
        <v>81</v>
      </c>
      <c r="AY452" s="218" t="s">
        <v>285</v>
      </c>
    </row>
    <row r="453" spans="2:51" s="11" customFormat="1" ht="13.5">
      <c r="B453" s="207"/>
      <c r="C453" s="208"/>
      <c r="D453" s="209" t="s">
        <v>293</v>
      </c>
      <c r="E453" s="210" t="s">
        <v>35</v>
      </c>
      <c r="F453" s="211" t="s">
        <v>824</v>
      </c>
      <c r="G453" s="208"/>
      <c r="H453" s="212">
        <v>8.235</v>
      </c>
      <c r="I453" s="213"/>
      <c r="J453" s="208"/>
      <c r="K453" s="208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293</v>
      </c>
      <c r="AU453" s="218" t="s">
        <v>89</v>
      </c>
      <c r="AV453" s="11" t="s">
        <v>89</v>
      </c>
      <c r="AW453" s="11" t="s">
        <v>44</v>
      </c>
      <c r="AX453" s="11" t="s">
        <v>81</v>
      </c>
      <c r="AY453" s="218" t="s">
        <v>285</v>
      </c>
    </row>
    <row r="454" spans="2:51" s="11" customFormat="1" ht="13.5">
      <c r="B454" s="207"/>
      <c r="C454" s="208"/>
      <c r="D454" s="209" t="s">
        <v>293</v>
      </c>
      <c r="E454" s="210" t="s">
        <v>35</v>
      </c>
      <c r="F454" s="211" t="s">
        <v>825</v>
      </c>
      <c r="G454" s="208"/>
      <c r="H454" s="212">
        <v>4.225</v>
      </c>
      <c r="I454" s="213"/>
      <c r="J454" s="208"/>
      <c r="K454" s="208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293</v>
      </c>
      <c r="AU454" s="218" t="s">
        <v>89</v>
      </c>
      <c r="AV454" s="11" t="s">
        <v>89</v>
      </c>
      <c r="AW454" s="11" t="s">
        <v>44</v>
      </c>
      <c r="AX454" s="11" t="s">
        <v>81</v>
      </c>
      <c r="AY454" s="218" t="s">
        <v>285</v>
      </c>
    </row>
    <row r="455" spans="2:51" s="11" customFormat="1" ht="13.5">
      <c r="B455" s="207"/>
      <c r="C455" s="208"/>
      <c r="D455" s="209" t="s">
        <v>293</v>
      </c>
      <c r="E455" s="210" t="s">
        <v>35</v>
      </c>
      <c r="F455" s="211" t="s">
        <v>826</v>
      </c>
      <c r="G455" s="208"/>
      <c r="H455" s="212">
        <v>8.75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293</v>
      </c>
      <c r="AU455" s="218" t="s">
        <v>89</v>
      </c>
      <c r="AV455" s="11" t="s">
        <v>89</v>
      </c>
      <c r="AW455" s="11" t="s">
        <v>44</v>
      </c>
      <c r="AX455" s="11" t="s">
        <v>81</v>
      </c>
      <c r="AY455" s="218" t="s">
        <v>285</v>
      </c>
    </row>
    <row r="456" spans="2:51" s="12" customFormat="1" ht="13.5">
      <c r="B456" s="219"/>
      <c r="C456" s="220"/>
      <c r="D456" s="221" t="s">
        <v>293</v>
      </c>
      <c r="E456" s="222" t="s">
        <v>35</v>
      </c>
      <c r="F456" s="223" t="s">
        <v>295</v>
      </c>
      <c r="G456" s="220"/>
      <c r="H456" s="224">
        <v>174.467</v>
      </c>
      <c r="I456" s="225"/>
      <c r="J456" s="220"/>
      <c r="K456" s="220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293</v>
      </c>
      <c r="AU456" s="230" t="s">
        <v>89</v>
      </c>
      <c r="AV456" s="12" t="s">
        <v>92</v>
      </c>
      <c r="AW456" s="12" t="s">
        <v>44</v>
      </c>
      <c r="AX456" s="12" t="s">
        <v>10</v>
      </c>
      <c r="AY456" s="230" t="s">
        <v>285</v>
      </c>
    </row>
    <row r="457" spans="2:65" s="1" customFormat="1" ht="22.5" customHeight="1">
      <c r="B457" s="41"/>
      <c r="C457" s="195" t="s">
        <v>827</v>
      </c>
      <c r="D457" s="195" t="s">
        <v>287</v>
      </c>
      <c r="E457" s="196" t="s">
        <v>828</v>
      </c>
      <c r="F457" s="197" t="s">
        <v>829</v>
      </c>
      <c r="G457" s="198" t="s">
        <v>320</v>
      </c>
      <c r="H457" s="199">
        <v>2.062</v>
      </c>
      <c r="I457" s="200"/>
      <c r="J457" s="201">
        <f>ROUND(I457*H457,0)</f>
        <v>0</v>
      </c>
      <c r="K457" s="197" t="s">
        <v>291</v>
      </c>
      <c r="L457" s="61"/>
      <c r="M457" s="202" t="s">
        <v>35</v>
      </c>
      <c r="N457" s="203" t="s">
        <v>52</v>
      </c>
      <c r="O457" s="42"/>
      <c r="P457" s="204">
        <f>O457*H457</f>
        <v>0</v>
      </c>
      <c r="Q457" s="204">
        <v>0</v>
      </c>
      <c r="R457" s="204">
        <f>Q457*H457</f>
        <v>0</v>
      </c>
      <c r="S457" s="204">
        <v>0</v>
      </c>
      <c r="T457" s="205">
        <f>S457*H457</f>
        <v>0</v>
      </c>
      <c r="AR457" s="23" t="s">
        <v>359</v>
      </c>
      <c r="AT457" s="23" t="s">
        <v>287</v>
      </c>
      <c r="AU457" s="23" t="s">
        <v>89</v>
      </c>
      <c r="AY457" s="23" t="s">
        <v>285</v>
      </c>
      <c r="BE457" s="206">
        <f>IF(N457="základní",J457,0)</f>
        <v>0</v>
      </c>
      <c r="BF457" s="206">
        <f>IF(N457="snížená",J457,0)</f>
        <v>0</v>
      </c>
      <c r="BG457" s="206">
        <f>IF(N457="zákl. přenesená",J457,0)</f>
        <v>0</v>
      </c>
      <c r="BH457" s="206">
        <f>IF(N457="sníž. přenesená",J457,0)</f>
        <v>0</v>
      </c>
      <c r="BI457" s="206">
        <f>IF(N457="nulová",J457,0)</f>
        <v>0</v>
      </c>
      <c r="BJ457" s="23" t="s">
        <v>10</v>
      </c>
      <c r="BK457" s="206">
        <f>ROUND(I457*H457,0)</f>
        <v>0</v>
      </c>
      <c r="BL457" s="23" t="s">
        <v>359</v>
      </c>
      <c r="BM457" s="23" t="s">
        <v>830</v>
      </c>
    </row>
    <row r="458" spans="2:63" s="10" customFormat="1" ht="29.85" customHeight="1">
      <c r="B458" s="178"/>
      <c r="C458" s="179"/>
      <c r="D458" s="192" t="s">
        <v>80</v>
      </c>
      <c r="E458" s="193" t="s">
        <v>831</v>
      </c>
      <c r="F458" s="193" t="s">
        <v>832</v>
      </c>
      <c r="G458" s="179"/>
      <c r="H458" s="179"/>
      <c r="I458" s="182"/>
      <c r="J458" s="194">
        <f>BK458</f>
        <v>0</v>
      </c>
      <c r="K458" s="179"/>
      <c r="L458" s="184"/>
      <c r="M458" s="185"/>
      <c r="N458" s="186"/>
      <c r="O458" s="186"/>
      <c r="P458" s="187">
        <f>SUM(P459:P505)</f>
        <v>0</v>
      </c>
      <c r="Q458" s="186"/>
      <c r="R458" s="187">
        <f>SUM(R459:R505)</f>
        <v>2.3719095140000004</v>
      </c>
      <c r="S458" s="186"/>
      <c r="T458" s="188">
        <f>SUM(T459:T505)</f>
        <v>0</v>
      </c>
      <c r="AR458" s="189" t="s">
        <v>89</v>
      </c>
      <c r="AT458" s="190" t="s">
        <v>80</v>
      </c>
      <c r="AU458" s="190" t="s">
        <v>10</v>
      </c>
      <c r="AY458" s="189" t="s">
        <v>285</v>
      </c>
      <c r="BK458" s="191">
        <f>SUM(BK459:BK505)</f>
        <v>0</v>
      </c>
    </row>
    <row r="459" spans="2:65" s="1" customFormat="1" ht="31.5" customHeight="1">
      <c r="B459" s="41"/>
      <c r="C459" s="195" t="s">
        <v>833</v>
      </c>
      <c r="D459" s="195" t="s">
        <v>287</v>
      </c>
      <c r="E459" s="196" t="s">
        <v>834</v>
      </c>
      <c r="F459" s="197" t="s">
        <v>835</v>
      </c>
      <c r="G459" s="198" t="s">
        <v>347</v>
      </c>
      <c r="H459" s="199">
        <v>319.44</v>
      </c>
      <c r="I459" s="200"/>
      <c r="J459" s="201">
        <f>ROUND(I459*H459,0)</f>
        <v>0</v>
      </c>
      <c r="K459" s="197" t="s">
        <v>291</v>
      </c>
      <c r="L459" s="61"/>
      <c r="M459" s="202" t="s">
        <v>35</v>
      </c>
      <c r="N459" s="203" t="s">
        <v>52</v>
      </c>
      <c r="O459" s="42"/>
      <c r="P459" s="204">
        <f>O459*H459</f>
        <v>0</v>
      </c>
      <c r="Q459" s="204">
        <v>0</v>
      </c>
      <c r="R459" s="204">
        <f>Q459*H459</f>
        <v>0</v>
      </c>
      <c r="S459" s="204">
        <v>0</v>
      </c>
      <c r="T459" s="205">
        <f>S459*H459</f>
        <v>0</v>
      </c>
      <c r="AR459" s="23" t="s">
        <v>359</v>
      </c>
      <c r="AT459" s="23" t="s">
        <v>287</v>
      </c>
      <c r="AU459" s="23" t="s">
        <v>89</v>
      </c>
      <c r="AY459" s="23" t="s">
        <v>285</v>
      </c>
      <c r="BE459" s="206">
        <f>IF(N459="základní",J459,0)</f>
        <v>0</v>
      </c>
      <c r="BF459" s="206">
        <f>IF(N459="snížená",J459,0)</f>
        <v>0</v>
      </c>
      <c r="BG459" s="206">
        <f>IF(N459="zákl. přenesená",J459,0)</f>
        <v>0</v>
      </c>
      <c r="BH459" s="206">
        <f>IF(N459="sníž. přenesená",J459,0)</f>
        <v>0</v>
      </c>
      <c r="BI459" s="206">
        <f>IF(N459="nulová",J459,0)</f>
        <v>0</v>
      </c>
      <c r="BJ459" s="23" t="s">
        <v>10</v>
      </c>
      <c r="BK459" s="206">
        <f>ROUND(I459*H459,0)</f>
        <v>0</v>
      </c>
      <c r="BL459" s="23" t="s">
        <v>359</v>
      </c>
      <c r="BM459" s="23" t="s">
        <v>836</v>
      </c>
    </row>
    <row r="460" spans="2:51" s="11" customFormat="1" ht="13.5">
      <c r="B460" s="207"/>
      <c r="C460" s="208"/>
      <c r="D460" s="221" t="s">
        <v>293</v>
      </c>
      <c r="E460" s="231" t="s">
        <v>35</v>
      </c>
      <c r="F460" s="232" t="s">
        <v>181</v>
      </c>
      <c r="G460" s="208"/>
      <c r="H460" s="233">
        <v>319.44</v>
      </c>
      <c r="I460" s="213"/>
      <c r="J460" s="208"/>
      <c r="K460" s="208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293</v>
      </c>
      <c r="AU460" s="218" t="s">
        <v>89</v>
      </c>
      <c r="AV460" s="11" t="s">
        <v>89</v>
      </c>
      <c r="AW460" s="11" t="s">
        <v>44</v>
      </c>
      <c r="AX460" s="11" t="s">
        <v>10</v>
      </c>
      <c r="AY460" s="218" t="s">
        <v>285</v>
      </c>
    </row>
    <row r="461" spans="2:65" s="1" customFormat="1" ht="22.5" customHeight="1">
      <c r="B461" s="41"/>
      <c r="C461" s="248" t="s">
        <v>837</v>
      </c>
      <c r="D461" s="248" t="s">
        <v>537</v>
      </c>
      <c r="E461" s="249" t="s">
        <v>779</v>
      </c>
      <c r="F461" s="250" t="s">
        <v>780</v>
      </c>
      <c r="G461" s="251" t="s">
        <v>320</v>
      </c>
      <c r="H461" s="252">
        <v>0.096</v>
      </c>
      <c r="I461" s="253"/>
      <c r="J461" s="254">
        <f>ROUND(I461*H461,0)</f>
        <v>0</v>
      </c>
      <c r="K461" s="250" t="s">
        <v>291</v>
      </c>
      <c r="L461" s="255"/>
      <c r="M461" s="256" t="s">
        <v>35</v>
      </c>
      <c r="N461" s="257" t="s">
        <v>52</v>
      </c>
      <c r="O461" s="42"/>
      <c r="P461" s="204">
        <f>O461*H461</f>
        <v>0</v>
      </c>
      <c r="Q461" s="204">
        <v>1</v>
      </c>
      <c r="R461" s="204">
        <f>Q461*H461</f>
        <v>0.096</v>
      </c>
      <c r="S461" s="204">
        <v>0</v>
      </c>
      <c r="T461" s="205">
        <f>S461*H461</f>
        <v>0</v>
      </c>
      <c r="AR461" s="23" t="s">
        <v>440</v>
      </c>
      <c r="AT461" s="23" t="s">
        <v>537</v>
      </c>
      <c r="AU461" s="23" t="s">
        <v>89</v>
      </c>
      <c r="AY461" s="23" t="s">
        <v>285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23" t="s">
        <v>10</v>
      </c>
      <c r="BK461" s="206">
        <f>ROUND(I461*H461,0)</f>
        <v>0</v>
      </c>
      <c r="BL461" s="23" t="s">
        <v>359</v>
      </c>
      <c r="BM461" s="23" t="s">
        <v>838</v>
      </c>
    </row>
    <row r="462" spans="2:51" s="11" customFormat="1" ht="13.5">
      <c r="B462" s="207"/>
      <c r="C462" s="208"/>
      <c r="D462" s="221" t="s">
        <v>293</v>
      </c>
      <c r="E462" s="231" t="s">
        <v>35</v>
      </c>
      <c r="F462" s="232" t="s">
        <v>839</v>
      </c>
      <c r="G462" s="208"/>
      <c r="H462" s="233">
        <v>0.096</v>
      </c>
      <c r="I462" s="213"/>
      <c r="J462" s="208"/>
      <c r="K462" s="208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293</v>
      </c>
      <c r="AU462" s="218" t="s">
        <v>89</v>
      </c>
      <c r="AV462" s="11" t="s">
        <v>89</v>
      </c>
      <c r="AW462" s="11" t="s">
        <v>44</v>
      </c>
      <c r="AX462" s="11" t="s">
        <v>10</v>
      </c>
      <c r="AY462" s="218" t="s">
        <v>285</v>
      </c>
    </row>
    <row r="463" spans="2:65" s="1" customFormat="1" ht="22.5" customHeight="1">
      <c r="B463" s="41"/>
      <c r="C463" s="195" t="s">
        <v>840</v>
      </c>
      <c r="D463" s="195" t="s">
        <v>287</v>
      </c>
      <c r="E463" s="196" t="s">
        <v>841</v>
      </c>
      <c r="F463" s="197" t="s">
        <v>842</v>
      </c>
      <c r="G463" s="198" t="s">
        <v>347</v>
      </c>
      <c r="H463" s="199">
        <v>319.44</v>
      </c>
      <c r="I463" s="200"/>
      <c r="J463" s="201">
        <f>ROUND(I463*H463,0)</f>
        <v>0</v>
      </c>
      <c r="K463" s="197" t="s">
        <v>291</v>
      </c>
      <c r="L463" s="61"/>
      <c r="M463" s="202" t="s">
        <v>35</v>
      </c>
      <c r="N463" s="203" t="s">
        <v>52</v>
      </c>
      <c r="O463" s="42"/>
      <c r="P463" s="204">
        <f>O463*H463</f>
        <v>0</v>
      </c>
      <c r="Q463" s="204">
        <v>0.00036375</v>
      </c>
      <c r="R463" s="204">
        <f>Q463*H463</f>
        <v>0.11619629999999999</v>
      </c>
      <c r="S463" s="204">
        <v>0</v>
      </c>
      <c r="T463" s="205">
        <f>S463*H463</f>
        <v>0</v>
      </c>
      <c r="AR463" s="23" t="s">
        <v>359</v>
      </c>
      <c r="AT463" s="23" t="s">
        <v>287</v>
      </c>
      <c r="AU463" s="23" t="s">
        <v>89</v>
      </c>
      <c r="AY463" s="23" t="s">
        <v>285</v>
      </c>
      <c r="BE463" s="206">
        <f>IF(N463="základní",J463,0)</f>
        <v>0</v>
      </c>
      <c r="BF463" s="206">
        <f>IF(N463="snížená",J463,0)</f>
        <v>0</v>
      </c>
      <c r="BG463" s="206">
        <f>IF(N463="zákl. přenesená",J463,0)</f>
        <v>0</v>
      </c>
      <c r="BH463" s="206">
        <f>IF(N463="sníž. přenesená",J463,0)</f>
        <v>0</v>
      </c>
      <c r="BI463" s="206">
        <f>IF(N463="nulová",J463,0)</f>
        <v>0</v>
      </c>
      <c r="BJ463" s="23" t="s">
        <v>10</v>
      </c>
      <c r="BK463" s="206">
        <f>ROUND(I463*H463,0)</f>
        <v>0</v>
      </c>
      <c r="BL463" s="23" t="s">
        <v>359</v>
      </c>
      <c r="BM463" s="23" t="s">
        <v>843</v>
      </c>
    </row>
    <row r="464" spans="2:51" s="11" customFormat="1" ht="13.5">
      <c r="B464" s="207"/>
      <c r="C464" s="208"/>
      <c r="D464" s="209" t="s">
        <v>293</v>
      </c>
      <c r="E464" s="210" t="s">
        <v>35</v>
      </c>
      <c r="F464" s="211" t="s">
        <v>844</v>
      </c>
      <c r="G464" s="208"/>
      <c r="H464" s="212">
        <v>304.18</v>
      </c>
      <c r="I464" s="213"/>
      <c r="J464" s="208"/>
      <c r="K464" s="208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293</v>
      </c>
      <c r="AU464" s="218" t="s">
        <v>89</v>
      </c>
      <c r="AV464" s="11" t="s">
        <v>89</v>
      </c>
      <c r="AW464" s="11" t="s">
        <v>44</v>
      </c>
      <c r="AX464" s="11" t="s">
        <v>81</v>
      </c>
      <c r="AY464" s="218" t="s">
        <v>285</v>
      </c>
    </row>
    <row r="465" spans="2:51" s="12" customFormat="1" ht="13.5">
      <c r="B465" s="219"/>
      <c r="C465" s="220"/>
      <c r="D465" s="209" t="s">
        <v>293</v>
      </c>
      <c r="E465" s="234" t="s">
        <v>35</v>
      </c>
      <c r="F465" s="235" t="s">
        <v>845</v>
      </c>
      <c r="G465" s="220"/>
      <c r="H465" s="236">
        <v>304.18</v>
      </c>
      <c r="I465" s="225"/>
      <c r="J465" s="220"/>
      <c r="K465" s="220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293</v>
      </c>
      <c r="AU465" s="230" t="s">
        <v>89</v>
      </c>
      <c r="AV465" s="12" t="s">
        <v>92</v>
      </c>
      <c r="AW465" s="12" t="s">
        <v>44</v>
      </c>
      <c r="AX465" s="12" t="s">
        <v>81</v>
      </c>
      <c r="AY465" s="230" t="s">
        <v>285</v>
      </c>
    </row>
    <row r="466" spans="2:51" s="11" customFormat="1" ht="13.5">
      <c r="B466" s="207"/>
      <c r="C466" s="208"/>
      <c r="D466" s="209" t="s">
        <v>293</v>
      </c>
      <c r="E466" s="210" t="s">
        <v>35</v>
      </c>
      <c r="F466" s="211" t="s">
        <v>846</v>
      </c>
      <c r="G466" s="208"/>
      <c r="H466" s="212">
        <v>15.26</v>
      </c>
      <c r="I466" s="213"/>
      <c r="J466" s="208"/>
      <c r="K466" s="208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293</v>
      </c>
      <c r="AU466" s="218" t="s">
        <v>89</v>
      </c>
      <c r="AV466" s="11" t="s">
        <v>89</v>
      </c>
      <c r="AW466" s="11" t="s">
        <v>44</v>
      </c>
      <c r="AX466" s="11" t="s">
        <v>81</v>
      </c>
      <c r="AY466" s="218" t="s">
        <v>285</v>
      </c>
    </row>
    <row r="467" spans="2:51" s="12" customFormat="1" ht="13.5">
      <c r="B467" s="219"/>
      <c r="C467" s="220"/>
      <c r="D467" s="209" t="s">
        <v>293</v>
      </c>
      <c r="E467" s="234" t="s">
        <v>35</v>
      </c>
      <c r="F467" s="235" t="s">
        <v>847</v>
      </c>
      <c r="G467" s="220"/>
      <c r="H467" s="236">
        <v>15.26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293</v>
      </c>
      <c r="AU467" s="230" t="s">
        <v>89</v>
      </c>
      <c r="AV467" s="12" t="s">
        <v>92</v>
      </c>
      <c r="AW467" s="12" t="s">
        <v>44</v>
      </c>
      <c r="AX467" s="12" t="s">
        <v>81</v>
      </c>
      <c r="AY467" s="230" t="s">
        <v>285</v>
      </c>
    </row>
    <row r="468" spans="2:51" s="13" customFormat="1" ht="13.5">
      <c r="B468" s="237"/>
      <c r="C468" s="238"/>
      <c r="D468" s="221" t="s">
        <v>293</v>
      </c>
      <c r="E468" s="239" t="s">
        <v>181</v>
      </c>
      <c r="F468" s="240" t="s">
        <v>505</v>
      </c>
      <c r="G468" s="238"/>
      <c r="H468" s="241">
        <v>319.44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293</v>
      </c>
      <c r="AU468" s="247" t="s">
        <v>89</v>
      </c>
      <c r="AV468" s="13" t="s">
        <v>95</v>
      </c>
      <c r="AW468" s="13" t="s">
        <v>44</v>
      </c>
      <c r="AX468" s="13" t="s">
        <v>10</v>
      </c>
      <c r="AY468" s="247" t="s">
        <v>285</v>
      </c>
    </row>
    <row r="469" spans="2:65" s="1" customFormat="1" ht="22.5" customHeight="1">
      <c r="B469" s="41"/>
      <c r="C469" s="248" t="s">
        <v>848</v>
      </c>
      <c r="D469" s="248" t="s">
        <v>537</v>
      </c>
      <c r="E469" s="249" t="s">
        <v>849</v>
      </c>
      <c r="F469" s="250" t="s">
        <v>850</v>
      </c>
      <c r="G469" s="251" t="s">
        <v>347</v>
      </c>
      <c r="H469" s="252">
        <v>367.356</v>
      </c>
      <c r="I469" s="253"/>
      <c r="J469" s="254">
        <f>ROUND(I469*H469,0)</f>
        <v>0</v>
      </c>
      <c r="K469" s="250" t="s">
        <v>291</v>
      </c>
      <c r="L469" s="255"/>
      <c r="M469" s="256" t="s">
        <v>35</v>
      </c>
      <c r="N469" s="257" t="s">
        <v>52</v>
      </c>
      <c r="O469" s="42"/>
      <c r="P469" s="204">
        <f>O469*H469</f>
        <v>0</v>
      </c>
      <c r="Q469" s="204">
        <v>0.0045</v>
      </c>
      <c r="R469" s="204">
        <f>Q469*H469</f>
        <v>1.6531019999999998</v>
      </c>
      <c r="S469" s="204">
        <v>0</v>
      </c>
      <c r="T469" s="205">
        <f>S469*H469</f>
        <v>0</v>
      </c>
      <c r="AR469" s="23" t="s">
        <v>440</v>
      </c>
      <c r="AT469" s="23" t="s">
        <v>537</v>
      </c>
      <c r="AU469" s="23" t="s">
        <v>89</v>
      </c>
      <c r="AY469" s="23" t="s">
        <v>285</v>
      </c>
      <c r="BE469" s="206">
        <f>IF(N469="základní",J469,0)</f>
        <v>0</v>
      </c>
      <c r="BF469" s="206">
        <f>IF(N469="snížená",J469,0)</f>
        <v>0</v>
      </c>
      <c r="BG469" s="206">
        <f>IF(N469="zákl. přenesená",J469,0)</f>
        <v>0</v>
      </c>
      <c r="BH469" s="206">
        <f>IF(N469="sníž. přenesená",J469,0)</f>
        <v>0</v>
      </c>
      <c r="BI469" s="206">
        <f>IF(N469="nulová",J469,0)</f>
        <v>0</v>
      </c>
      <c r="BJ469" s="23" t="s">
        <v>10</v>
      </c>
      <c r="BK469" s="206">
        <f>ROUND(I469*H469,0)</f>
        <v>0</v>
      </c>
      <c r="BL469" s="23" t="s">
        <v>359</v>
      </c>
      <c r="BM469" s="23" t="s">
        <v>851</v>
      </c>
    </row>
    <row r="470" spans="2:51" s="11" customFormat="1" ht="13.5">
      <c r="B470" s="207"/>
      <c r="C470" s="208"/>
      <c r="D470" s="221" t="s">
        <v>293</v>
      </c>
      <c r="E470" s="231" t="s">
        <v>35</v>
      </c>
      <c r="F470" s="232" t="s">
        <v>852</v>
      </c>
      <c r="G470" s="208"/>
      <c r="H470" s="233">
        <v>367.356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293</v>
      </c>
      <c r="AU470" s="218" t="s">
        <v>89</v>
      </c>
      <c r="AV470" s="11" t="s">
        <v>89</v>
      </c>
      <c r="AW470" s="11" t="s">
        <v>44</v>
      </c>
      <c r="AX470" s="11" t="s">
        <v>10</v>
      </c>
      <c r="AY470" s="218" t="s">
        <v>285</v>
      </c>
    </row>
    <row r="471" spans="2:65" s="1" customFormat="1" ht="31.5" customHeight="1">
      <c r="B471" s="41"/>
      <c r="C471" s="195" t="s">
        <v>853</v>
      </c>
      <c r="D471" s="195" t="s">
        <v>287</v>
      </c>
      <c r="E471" s="196" t="s">
        <v>854</v>
      </c>
      <c r="F471" s="197" t="s">
        <v>855</v>
      </c>
      <c r="G471" s="198" t="s">
        <v>347</v>
      </c>
      <c r="H471" s="199">
        <v>78.85</v>
      </c>
      <c r="I471" s="200"/>
      <c r="J471" s="201">
        <f>ROUND(I471*H471,0)</f>
        <v>0</v>
      </c>
      <c r="K471" s="197" t="s">
        <v>291</v>
      </c>
      <c r="L471" s="61"/>
      <c r="M471" s="202" t="s">
        <v>35</v>
      </c>
      <c r="N471" s="203" t="s">
        <v>52</v>
      </c>
      <c r="O471" s="42"/>
      <c r="P471" s="204">
        <f>O471*H471</f>
        <v>0</v>
      </c>
      <c r="Q471" s="204">
        <v>9.78E-05</v>
      </c>
      <c r="R471" s="204">
        <f>Q471*H471</f>
        <v>0.00771153</v>
      </c>
      <c r="S471" s="204">
        <v>0</v>
      </c>
      <c r="T471" s="205">
        <f>S471*H471</f>
        <v>0</v>
      </c>
      <c r="AR471" s="23" t="s">
        <v>359</v>
      </c>
      <c r="AT471" s="23" t="s">
        <v>287</v>
      </c>
      <c r="AU471" s="23" t="s">
        <v>89</v>
      </c>
      <c r="AY471" s="23" t="s">
        <v>285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23" t="s">
        <v>10</v>
      </c>
      <c r="BK471" s="206">
        <f>ROUND(I471*H471,0)</f>
        <v>0</v>
      </c>
      <c r="BL471" s="23" t="s">
        <v>359</v>
      </c>
      <c r="BM471" s="23" t="s">
        <v>856</v>
      </c>
    </row>
    <row r="472" spans="2:51" s="11" customFormat="1" ht="13.5">
      <c r="B472" s="207"/>
      <c r="C472" s="208"/>
      <c r="D472" s="209" t="s">
        <v>293</v>
      </c>
      <c r="E472" s="210" t="s">
        <v>35</v>
      </c>
      <c r="F472" s="211" t="s">
        <v>857</v>
      </c>
      <c r="G472" s="208"/>
      <c r="H472" s="212">
        <v>30.05</v>
      </c>
      <c r="I472" s="213"/>
      <c r="J472" s="208"/>
      <c r="K472" s="208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293</v>
      </c>
      <c r="AU472" s="218" t="s">
        <v>89</v>
      </c>
      <c r="AV472" s="11" t="s">
        <v>89</v>
      </c>
      <c r="AW472" s="11" t="s">
        <v>44</v>
      </c>
      <c r="AX472" s="11" t="s">
        <v>81</v>
      </c>
      <c r="AY472" s="218" t="s">
        <v>285</v>
      </c>
    </row>
    <row r="473" spans="2:51" s="11" customFormat="1" ht="13.5">
      <c r="B473" s="207"/>
      <c r="C473" s="208"/>
      <c r="D473" s="209" t="s">
        <v>293</v>
      </c>
      <c r="E473" s="210" t="s">
        <v>35</v>
      </c>
      <c r="F473" s="211" t="s">
        <v>858</v>
      </c>
      <c r="G473" s="208"/>
      <c r="H473" s="212">
        <v>7.28</v>
      </c>
      <c r="I473" s="213"/>
      <c r="J473" s="208"/>
      <c r="K473" s="208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293</v>
      </c>
      <c r="AU473" s="218" t="s">
        <v>89</v>
      </c>
      <c r="AV473" s="11" t="s">
        <v>89</v>
      </c>
      <c r="AW473" s="11" t="s">
        <v>44</v>
      </c>
      <c r="AX473" s="11" t="s">
        <v>81</v>
      </c>
      <c r="AY473" s="218" t="s">
        <v>285</v>
      </c>
    </row>
    <row r="474" spans="2:51" s="12" customFormat="1" ht="13.5">
      <c r="B474" s="219"/>
      <c r="C474" s="220"/>
      <c r="D474" s="209" t="s">
        <v>293</v>
      </c>
      <c r="E474" s="234" t="s">
        <v>35</v>
      </c>
      <c r="F474" s="235" t="s">
        <v>859</v>
      </c>
      <c r="G474" s="220"/>
      <c r="H474" s="236">
        <v>37.33</v>
      </c>
      <c r="I474" s="225"/>
      <c r="J474" s="220"/>
      <c r="K474" s="220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293</v>
      </c>
      <c r="AU474" s="230" t="s">
        <v>89</v>
      </c>
      <c r="AV474" s="12" t="s">
        <v>92</v>
      </c>
      <c r="AW474" s="12" t="s">
        <v>44</v>
      </c>
      <c r="AX474" s="12" t="s">
        <v>81</v>
      </c>
      <c r="AY474" s="230" t="s">
        <v>285</v>
      </c>
    </row>
    <row r="475" spans="2:51" s="11" customFormat="1" ht="13.5">
      <c r="B475" s="207"/>
      <c r="C475" s="208"/>
      <c r="D475" s="209" t="s">
        <v>293</v>
      </c>
      <c r="E475" s="210" t="s">
        <v>35</v>
      </c>
      <c r="F475" s="211" t="s">
        <v>860</v>
      </c>
      <c r="G475" s="208"/>
      <c r="H475" s="212">
        <v>34.86</v>
      </c>
      <c r="I475" s="213"/>
      <c r="J475" s="208"/>
      <c r="K475" s="208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293</v>
      </c>
      <c r="AU475" s="218" t="s">
        <v>89</v>
      </c>
      <c r="AV475" s="11" t="s">
        <v>89</v>
      </c>
      <c r="AW475" s="11" t="s">
        <v>44</v>
      </c>
      <c r="AX475" s="11" t="s">
        <v>81</v>
      </c>
      <c r="AY475" s="218" t="s">
        <v>285</v>
      </c>
    </row>
    <row r="476" spans="2:51" s="11" customFormat="1" ht="13.5">
      <c r="B476" s="207"/>
      <c r="C476" s="208"/>
      <c r="D476" s="209" t="s">
        <v>293</v>
      </c>
      <c r="E476" s="210" t="s">
        <v>35</v>
      </c>
      <c r="F476" s="211" t="s">
        <v>861</v>
      </c>
      <c r="G476" s="208"/>
      <c r="H476" s="212">
        <v>1.2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293</v>
      </c>
      <c r="AU476" s="218" t="s">
        <v>89</v>
      </c>
      <c r="AV476" s="11" t="s">
        <v>89</v>
      </c>
      <c r="AW476" s="11" t="s">
        <v>44</v>
      </c>
      <c r="AX476" s="11" t="s">
        <v>81</v>
      </c>
      <c r="AY476" s="218" t="s">
        <v>285</v>
      </c>
    </row>
    <row r="477" spans="2:51" s="11" customFormat="1" ht="13.5">
      <c r="B477" s="207"/>
      <c r="C477" s="208"/>
      <c r="D477" s="209" t="s">
        <v>293</v>
      </c>
      <c r="E477" s="210" t="s">
        <v>35</v>
      </c>
      <c r="F477" s="211" t="s">
        <v>862</v>
      </c>
      <c r="G477" s="208"/>
      <c r="H477" s="212">
        <v>5.46</v>
      </c>
      <c r="I477" s="213"/>
      <c r="J477" s="208"/>
      <c r="K477" s="208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293</v>
      </c>
      <c r="AU477" s="218" t="s">
        <v>89</v>
      </c>
      <c r="AV477" s="11" t="s">
        <v>89</v>
      </c>
      <c r="AW477" s="11" t="s">
        <v>44</v>
      </c>
      <c r="AX477" s="11" t="s">
        <v>81</v>
      </c>
      <c r="AY477" s="218" t="s">
        <v>285</v>
      </c>
    </row>
    <row r="478" spans="2:51" s="12" customFormat="1" ht="13.5">
      <c r="B478" s="219"/>
      <c r="C478" s="220"/>
      <c r="D478" s="209" t="s">
        <v>293</v>
      </c>
      <c r="E478" s="234" t="s">
        <v>35</v>
      </c>
      <c r="F478" s="235" t="s">
        <v>863</v>
      </c>
      <c r="G478" s="220"/>
      <c r="H478" s="236">
        <v>41.52</v>
      </c>
      <c r="I478" s="225"/>
      <c r="J478" s="220"/>
      <c r="K478" s="220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293</v>
      </c>
      <c r="AU478" s="230" t="s">
        <v>89</v>
      </c>
      <c r="AV478" s="12" t="s">
        <v>92</v>
      </c>
      <c r="AW478" s="12" t="s">
        <v>44</v>
      </c>
      <c r="AX478" s="12" t="s">
        <v>81</v>
      </c>
      <c r="AY478" s="230" t="s">
        <v>285</v>
      </c>
    </row>
    <row r="479" spans="2:51" s="13" customFormat="1" ht="13.5">
      <c r="B479" s="237"/>
      <c r="C479" s="238"/>
      <c r="D479" s="221" t="s">
        <v>293</v>
      </c>
      <c r="E479" s="239" t="s">
        <v>184</v>
      </c>
      <c r="F479" s="240" t="s">
        <v>505</v>
      </c>
      <c r="G479" s="238"/>
      <c r="H479" s="241">
        <v>78.85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AT479" s="247" t="s">
        <v>293</v>
      </c>
      <c r="AU479" s="247" t="s">
        <v>89</v>
      </c>
      <c r="AV479" s="13" t="s">
        <v>95</v>
      </c>
      <c r="AW479" s="13" t="s">
        <v>44</v>
      </c>
      <c r="AX479" s="13" t="s">
        <v>10</v>
      </c>
      <c r="AY479" s="247" t="s">
        <v>285</v>
      </c>
    </row>
    <row r="480" spans="2:65" s="1" customFormat="1" ht="22.5" customHeight="1">
      <c r="B480" s="41"/>
      <c r="C480" s="248" t="s">
        <v>864</v>
      </c>
      <c r="D480" s="248" t="s">
        <v>537</v>
      </c>
      <c r="E480" s="249" t="s">
        <v>865</v>
      </c>
      <c r="F480" s="250" t="s">
        <v>866</v>
      </c>
      <c r="G480" s="251" t="s">
        <v>347</v>
      </c>
      <c r="H480" s="252">
        <v>90.678</v>
      </c>
      <c r="I480" s="253"/>
      <c r="J480" s="254">
        <f>ROUND(I480*H480,0)</f>
        <v>0</v>
      </c>
      <c r="K480" s="250" t="s">
        <v>291</v>
      </c>
      <c r="L480" s="255"/>
      <c r="M480" s="256" t="s">
        <v>35</v>
      </c>
      <c r="N480" s="257" t="s">
        <v>52</v>
      </c>
      <c r="O480" s="42"/>
      <c r="P480" s="204">
        <f>O480*H480</f>
        <v>0</v>
      </c>
      <c r="Q480" s="204">
        <v>0.0005</v>
      </c>
      <c r="R480" s="204">
        <f>Q480*H480</f>
        <v>0.045339</v>
      </c>
      <c r="S480" s="204">
        <v>0</v>
      </c>
      <c r="T480" s="205">
        <f>S480*H480</f>
        <v>0</v>
      </c>
      <c r="AR480" s="23" t="s">
        <v>440</v>
      </c>
      <c r="AT480" s="23" t="s">
        <v>537</v>
      </c>
      <c r="AU480" s="23" t="s">
        <v>89</v>
      </c>
      <c r="AY480" s="23" t="s">
        <v>285</v>
      </c>
      <c r="BE480" s="206">
        <f>IF(N480="základní",J480,0)</f>
        <v>0</v>
      </c>
      <c r="BF480" s="206">
        <f>IF(N480="snížená",J480,0)</f>
        <v>0</v>
      </c>
      <c r="BG480" s="206">
        <f>IF(N480="zákl. přenesená",J480,0)</f>
        <v>0</v>
      </c>
      <c r="BH480" s="206">
        <f>IF(N480="sníž. přenesená",J480,0)</f>
        <v>0</v>
      </c>
      <c r="BI480" s="206">
        <f>IF(N480="nulová",J480,0)</f>
        <v>0</v>
      </c>
      <c r="BJ480" s="23" t="s">
        <v>10</v>
      </c>
      <c r="BK480" s="206">
        <f>ROUND(I480*H480,0)</f>
        <v>0</v>
      </c>
      <c r="BL480" s="23" t="s">
        <v>359</v>
      </c>
      <c r="BM480" s="23" t="s">
        <v>867</v>
      </c>
    </row>
    <row r="481" spans="2:51" s="11" customFormat="1" ht="13.5">
      <c r="B481" s="207"/>
      <c r="C481" s="208"/>
      <c r="D481" s="221" t="s">
        <v>293</v>
      </c>
      <c r="E481" s="231" t="s">
        <v>35</v>
      </c>
      <c r="F481" s="232" t="s">
        <v>868</v>
      </c>
      <c r="G481" s="208"/>
      <c r="H481" s="233">
        <v>90.678</v>
      </c>
      <c r="I481" s="213"/>
      <c r="J481" s="208"/>
      <c r="K481" s="208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293</v>
      </c>
      <c r="AU481" s="218" t="s">
        <v>89</v>
      </c>
      <c r="AV481" s="11" t="s">
        <v>89</v>
      </c>
      <c r="AW481" s="11" t="s">
        <v>44</v>
      </c>
      <c r="AX481" s="11" t="s">
        <v>10</v>
      </c>
      <c r="AY481" s="218" t="s">
        <v>285</v>
      </c>
    </row>
    <row r="482" spans="2:65" s="1" customFormat="1" ht="31.5" customHeight="1">
      <c r="B482" s="41"/>
      <c r="C482" s="195" t="s">
        <v>32</v>
      </c>
      <c r="D482" s="195" t="s">
        <v>287</v>
      </c>
      <c r="E482" s="196" t="s">
        <v>869</v>
      </c>
      <c r="F482" s="197" t="s">
        <v>870</v>
      </c>
      <c r="G482" s="198" t="s">
        <v>347</v>
      </c>
      <c r="H482" s="199">
        <v>304.18</v>
      </c>
      <c r="I482" s="200"/>
      <c r="J482" s="201">
        <f>ROUND(I482*H482,0)</f>
        <v>0</v>
      </c>
      <c r="K482" s="197" t="s">
        <v>291</v>
      </c>
      <c r="L482" s="61"/>
      <c r="M482" s="202" t="s">
        <v>35</v>
      </c>
      <c r="N482" s="203" t="s">
        <v>52</v>
      </c>
      <c r="O482" s="42"/>
      <c r="P482" s="204">
        <f>O482*H482</f>
        <v>0</v>
      </c>
      <c r="Q482" s="204">
        <v>0.0002838</v>
      </c>
      <c r="R482" s="204">
        <f>Q482*H482</f>
        <v>0.086326284</v>
      </c>
      <c r="S482" s="204">
        <v>0</v>
      </c>
      <c r="T482" s="205">
        <f>S482*H482</f>
        <v>0</v>
      </c>
      <c r="AR482" s="23" t="s">
        <v>359</v>
      </c>
      <c r="AT482" s="23" t="s">
        <v>287</v>
      </c>
      <c r="AU482" s="23" t="s">
        <v>89</v>
      </c>
      <c r="AY482" s="23" t="s">
        <v>285</v>
      </c>
      <c r="BE482" s="206">
        <f>IF(N482="základní",J482,0)</f>
        <v>0</v>
      </c>
      <c r="BF482" s="206">
        <f>IF(N482="snížená",J482,0)</f>
        <v>0</v>
      </c>
      <c r="BG482" s="206">
        <f>IF(N482="zákl. přenesená",J482,0)</f>
        <v>0</v>
      </c>
      <c r="BH482" s="206">
        <f>IF(N482="sníž. přenesená",J482,0)</f>
        <v>0</v>
      </c>
      <c r="BI482" s="206">
        <f>IF(N482="nulová",J482,0)</f>
        <v>0</v>
      </c>
      <c r="BJ482" s="23" t="s">
        <v>10</v>
      </c>
      <c r="BK482" s="206">
        <f>ROUND(I482*H482,0)</f>
        <v>0</v>
      </c>
      <c r="BL482" s="23" t="s">
        <v>359</v>
      </c>
      <c r="BM482" s="23" t="s">
        <v>871</v>
      </c>
    </row>
    <row r="483" spans="2:51" s="11" customFormat="1" ht="13.5">
      <c r="B483" s="207"/>
      <c r="C483" s="208"/>
      <c r="D483" s="209" t="s">
        <v>293</v>
      </c>
      <c r="E483" s="210" t="s">
        <v>35</v>
      </c>
      <c r="F483" s="211" t="s">
        <v>844</v>
      </c>
      <c r="G483" s="208"/>
      <c r="H483" s="212">
        <v>304.18</v>
      </c>
      <c r="I483" s="213"/>
      <c r="J483" s="208"/>
      <c r="K483" s="208"/>
      <c r="L483" s="214"/>
      <c r="M483" s="215"/>
      <c r="N483" s="216"/>
      <c r="O483" s="216"/>
      <c r="P483" s="216"/>
      <c r="Q483" s="216"/>
      <c r="R483" s="216"/>
      <c r="S483" s="216"/>
      <c r="T483" s="217"/>
      <c r="AT483" s="218" t="s">
        <v>293</v>
      </c>
      <c r="AU483" s="218" t="s">
        <v>89</v>
      </c>
      <c r="AV483" s="11" t="s">
        <v>89</v>
      </c>
      <c r="AW483" s="11" t="s">
        <v>44</v>
      </c>
      <c r="AX483" s="11" t="s">
        <v>81</v>
      </c>
      <c r="AY483" s="218" t="s">
        <v>285</v>
      </c>
    </row>
    <row r="484" spans="2:51" s="12" customFormat="1" ht="13.5">
      <c r="B484" s="219"/>
      <c r="C484" s="220"/>
      <c r="D484" s="221" t="s">
        <v>293</v>
      </c>
      <c r="E484" s="222" t="s">
        <v>187</v>
      </c>
      <c r="F484" s="223" t="s">
        <v>295</v>
      </c>
      <c r="G484" s="220"/>
      <c r="H484" s="224">
        <v>304.18</v>
      </c>
      <c r="I484" s="225"/>
      <c r="J484" s="220"/>
      <c r="K484" s="220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293</v>
      </c>
      <c r="AU484" s="230" t="s">
        <v>89</v>
      </c>
      <c r="AV484" s="12" t="s">
        <v>92</v>
      </c>
      <c r="AW484" s="12" t="s">
        <v>44</v>
      </c>
      <c r="AX484" s="12" t="s">
        <v>10</v>
      </c>
      <c r="AY484" s="230" t="s">
        <v>285</v>
      </c>
    </row>
    <row r="485" spans="2:65" s="1" customFormat="1" ht="22.5" customHeight="1">
      <c r="B485" s="41"/>
      <c r="C485" s="248" t="s">
        <v>872</v>
      </c>
      <c r="D485" s="248" t="s">
        <v>537</v>
      </c>
      <c r="E485" s="249" t="s">
        <v>865</v>
      </c>
      <c r="F485" s="250" t="s">
        <v>866</v>
      </c>
      <c r="G485" s="251" t="s">
        <v>347</v>
      </c>
      <c r="H485" s="252">
        <v>349.807</v>
      </c>
      <c r="I485" s="253"/>
      <c r="J485" s="254">
        <f>ROUND(I485*H485,0)</f>
        <v>0</v>
      </c>
      <c r="K485" s="250" t="s">
        <v>291</v>
      </c>
      <c r="L485" s="255"/>
      <c r="M485" s="256" t="s">
        <v>35</v>
      </c>
      <c r="N485" s="257" t="s">
        <v>52</v>
      </c>
      <c r="O485" s="42"/>
      <c r="P485" s="204">
        <f>O485*H485</f>
        <v>0</v>
      </c>
      <c r="Q485" s="204">
        <v>0.0005</v>
      </c>
      <c r="R485" s="204">
        <f>Q485*H485</f>
        <v>0.17490350000000002</v>
      </c>
      <c r="S485" s="204">
        <v>0</v>
      </c>
      <c r="T485" s="205">
        <f>S485*H485</f>
        <v>0</v>
      </c>
      <c r="AR485" s="23" t="s">
        <v>440</v>
      </c>
      <c r="AT485" s="23" t="s">
        <v>537</v>
      </c>
      <c r="AU485" s="23" t="s">
        <v>89</v>
      </c>
      <c r="AY485" s="23" t="s">
        <v>285</v>
      </c>
      <c r="BE485" s="206">
        <f>IF(N485="základní",J485,0)</f>
        <v>0</v>
      </c>
      <c r="BF485" s="206">
        <f>IF(N485="snížená",J485,0)</f>
        <v>0</v>
      </c>
      <c r="BG485" s="206">
        <f>IF(N485="zákl. přenesená",J485,0)</f>
        <v>0</v>
      </c>
      <c r="BH485" s="206">
        <f>IF(N485="sníž. přenesená",J485,0)</f>
        <v>0</v>
      </c>
      <c r="BI485" s="206">
        <f>IF(N485="nulová",J485,0)</f>
        <v>0</v>
      </c>
      <c r="BJ485" s="23" t="s">
        <v>10</v>
      </c>
      <c r="BK485" s="206">
        <f>ROUND(I485*H485,0)</f>
        <v>0</v>
      </c>
      <c r="BL485" s="23" t="s">
        <v>359</v>
      </c>
      <c r="BM485" s="23" t="s">
        <v>873</v>
      </c>
    </row>
    <row r="486" spans="2:51" s="11" customFormat="1" ht="13.5">
      <c r="B486" s="207"/>
      <c r="C486" s="208"/>
      <c r="D486" s="221" t="s">
        <v>293</v>
      </c>
      <c r="E486" s="231" t="s">
        <v>35</v>
      </c>
      <c r="F486" s="232" t="s">
        <v>874</v>
      </c>
      <c r="G486" s="208"/>
      <c r="H486" s="233">
        <v>349.807</v>
      </c>
      <c r="I486" s="213"/>
      <c r="J486" s="208"/>
      <c r="K486" s="208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293</v>
      </c>
      <c r="AU486" s="218" t="s">
        <v>89</v>
      </c>
      <c r="AV486" s="11" t="s">
        <v>89</v>
      </c>
      <c r="AW486" s="11" t="s">
        <v>44</v>
      </c>
      <c r="AX486" s="11" t="s">
        <v>10</v>
      </c>
      <c r="AY486" s="218" t="s">
        <v>285</v>
      </c>
    </row>
    <row r="487" spans="2:65" s="1" customFormat="1" ht="22.5" customHeight="1">
      <c r="B487" s="41"/>
      <c r="C487" s="195" t="s">
        <v>875</v>
      </c>
      <c r="D487" s="195" t="s">
        <v>287</v>
      </c>
      <c r="E487" s="196" t="s">
        <v>876</v>
      </c>
      <c r="F487" s="197" t="s">
        <v>877</v>
      </c>
      <c r="G487" s="198" t="s">
        <v>326</v>
      </c>
      <c r="H487" s="199">
        <v>243.3</v>
      </c>
      <c r="I487" s="200"/>
      <c r="J487" s="201">
        <f>ROUND(I487*H487,0)</f>
        <v>0</v>
      </c>
      <c r="K487" s="197" t="s">
        <v>291</v>
      </c>
      <c r="L487" s="61"/>
      <c r="M487" s="202" t="s">
        <v>35</v>
      </c>
      <c r="N487" s="203" t="s">
        <v>52</v>
      </c>
      <c r="O487" s="42"/>
      <c r="P487" s="204">
        <f>O487*H487</f>
        <v>0</v>
      </c>
      <c r="Q487" s="204">
        <v>0.00012</v>
      </c>
      <c r="R487" s="204">
        <f>Q487*H487</f>
        <v>0.029196000000000003</v>
      </c>
      <c r="S487" s="204">
        <v>0</v>
      </c>
      <c r="T487" s="205">
        <f>S487*H487</f>
        <v>0</v>
      </c>
      <c r="AR487" s="23" t="s">
        <v>359</v>
      </c>
      <c r="AT487" s="23" t="s">
        <v>287</v>
      </c>
      <c r="AU487" s="23" t="s">
        <v>89</v>
      </c>
      <c r="AY487" s="23" t="s">
        <v>285</v>
      </c>
      <c r="BE487" s="206">
        <f>IF(N487="základní",J487,0)</f>
        <v>0</v>
      </c>
      <c r="BF487" s="206">
        <f>IF(N487="snížená",J487,0)</f>
        <v>0</v>
      </c>
      <c r="BG487" s="206">
        <f>IF(N487="zákl. přenesená",J487,0)</f>
        <v>0</v>
      </c>
      <c r="BH487" s="206">
        <f>IF(N487="sníž. přenesená",J487,0)</f>
        <v>0</v>
      </c>
      <c r="BI487" s="206">
        <f>IF(N487="nulová",J487,0)</f>
        <v>0</v>
      </c>
      <c r="BJ487" s="23" t="s">
        <v>10</v>
      </c>
      <c r="BK487" s="206">
        <f>ROUND(I487*H487,0)</f>
        <v>0</v>
      </c>
      <c r="BL487" s="23" t="s">
        <v>359</v>
      </c>
      <c r="BM487" s="23" t="s">
        <v>878</v>
      </c>
    </row>
    <row r="488" spans="2:51" s="11" customFormat="1" ht="13.5">
      <c r="B488" s="207"/>
      <c r="C488" s="208"/>
      <c r="D488" s="209" t="s">
        <v>293</v>
      </c>
      <c r="E488" s="210" t="s">
        <v>35</v>
      </c>
      <c r="F488" s="211" t="s">
        <v>879</v>
      </c>
      <c r="G488" s="208"/>
      <c r="H488" s="212">
        <v>82.7</v>
      </c>
      <c r="I488" s="213"/>
      <c r="J488" s="208"/>
      <c r="K488" s="208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293</v>
      </c>
      <c r="AU488" s="218" t="s">
        <v>89</v>
      </c>
      <c r="AV488" s="11" t="s">
        <v>89</v>
      </c>
      <c r="AW488" s="11" t="s">
        <v>44</v>
      </c>
      <c r="AX488" s="11" t="s">
        <v>81</v>
      </c>
      <c r="AY488" s="218" t="s">
        <v>285</v>
      </c>
    </row>
    <row r="489" spans="2:51" s="11" customFormat="1" ht="13.5">
      <c r="B489" s="207"/>
      <c r="C489" s="208"/>
      <c r="D489" s="209" t="s">
        <v>293</v>
      </c>
      <c r="E489" s="210" t="s">
        <v>35</v>
      </c>
      <c r="F489" s="211" t="s">
        <v>880</v>
      </c>
      <c r="G489" s="208"/>
      <c r="H489" s="212">
        <v>80.3</v>
      </c>
      <c r="I489" s="213"/>
      <c r="J489" s="208"/>
      <c r="K489" s="208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293</v>
      </c>
      <c r="AU489" s="218" t="s">
        <v>89</v>
      </c>
      <c r="AV489" s="11" t="s">
        <v>89</v>
      </c>
      <c r="AW489" s="11" t="s">
        <v>44</v>
      </c>
      <c r="AX489" s="11" t="s">
        <v>81</v>
      </c>
      <c r="AY489" s="218" t="s">
        <v>285</v>
      </c>
    </row>
    <row r="490" spans="2:51" s="11" customFormat="1" ht="13.5">
      <c r="B490" s="207"/>
      <c r="C490" s="208"/>
      <c r="D490" s="209" t="s">
        <v>293</v>
      </c>
      <c r="E490" s="210" t="s">
        <v>35</v>
      </c>
      <c r="F490" s="211" t="s">
        <v>881</v>
      </c>
      <c r="G490" s="208"/>
      <c r="H490" s="212">
        <v>80.3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293</v>
      </c>
      <c r="AU490" s="218" t="s">
        <v>89</v>
      </c>
      <c r="AV490" s="11" t="s">
        <v>89</v>
      </c>
      <c r="AW490" s="11" t="s">
        <v>44</v>
      </c>
      <c r="AX490" s="11" t="s">
        <v>81</v>
      </c>
      <c r="AY490" s="218" t="s">
        <v>285</v>
      </c>
    </row>
    <row r="491" spans="2:51" s="12" customFormat="1" ht="13.5">
      <c r="B491" s="219"/>
      <c r="C491" s="220"/>
      <c r="D491" s="221" t="s">
        <v>293</v>
      </c>
      <c r="E491" s="222" t="s">
        <v>35</v>
      </c>
      <c r="F491" s="223" t="s">
        <v>295</v>
      </c>
      <c r="G491" s="220"/>
      <c r="H491" s="224">
        <v>243.3</v>
      </c>
      <c r="I491" s="225"/>
      <c r="J491" s="220"/>
      <c r="K491" s="220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293</v>
      </c>
      <c r="AU491" s="230" t="s">
        <v>89</v>
      </c>
      <c r="AV491" s="12" t="s">
        <v>92</v>
      </c>
      <c r="AW491" s="12" t="s">
        <v>44</v>
      </c>
      <c r="AX491" s="12" t="s">
        <v>10</v>
      </c>
      <c r="AY491" s="230" t="s">
        <v>285</v>
      </c>
    </row>
    <row r="492" spans="2:65" s="1" customFormat="1" ht="22.5" customHeight="1">
      <c r="B492" s="41"/>
      <c r="C492" s="248" t="s">
        <v>882</v>
      </c>
      <c r="D492" s="248" t="s">
        <v>537</v>
      </c>
      <c r="E492" s="249" t="s">
        <v>883</v>
      </c>
      <c r="F492" s="250" t="s">
        <v>884</v>
      </c>
      <c r="G492" s="251" t="s">
        <v>347</v>
      </c>
      <c r="H492" s="252">
        <v>36.735</v>
      </c>
      <c r="I492" s="253"/>
      <c r="J492" s="254">
        <f>ROUND(I492*H492,0)</f>
        <v>0</v>
      </c>
      <c r="K492" s="250" t="s">
        <v>291</v>
      </c>
      <c r="L492" s="255"/>
      <c r="M492" s="256" t="s">
        <v>35</v>
      </c>
      <c r="N492" s="257" t="s">
        <v>52</v>
      </c>
      <c r="O492" s="42"/>
      <c r="P492" s="204">
        <f>O492*H492</f>
        <v>0</v>
      </c>
      <c r="Q492" s="204">
        <v>0.001</v>
      </c>
      <c r="R492" s="204">
        <f>Q492*H492</f>
        <v>0.036735</v>
      </c>
      <c r="S492" s="204">
        <v>0</v>
      </c>
      <c r="T492" s="205">
        <f>S492*H492</f>
        <v>0</v>
      </c>
      <c r="AR492" s="23" t="s">
        <v>440</v>
      </c>
      <c r="AT492" s="23" t="s">
        <v>537</v>
      </c>
      <c r="AU492" s="23" t="s">
        <v>89</v>
      </c>
      <c r="AY492" s="23" t="s">
        <v>285</v>
      </c>
      <c r="BE492" s="206">
        <f>IF(N492="základní",J492,0)</f>
        <v>0</v>
      </c>
      <c r="BF492" s="206">
        <f>IF(N492="snížená",J492,0)</f>
        <v>0</v>
      </c>
      <c r="BG492" s="206">
        <f>IF(N492="zákl. přenesená",J492,0)</f>
        <v>0</v>
      </c>
      <c r="BH492" s="206">
        <f>IF(N492="sníž. přenesená",J492,0)</f>
        <v>0</v>
      </c>
      <c r="BI492" s="206">
        <f>IF(N492="nulová",J492,0)</f>
        <v>0</v>
      </c>
      <c r="BJ492" s="23" t="s">
        <v>10</v>
      </c>
      <c r="BK492" s="206">
        <f>ROUND(I492*H492,0)</f>
        <v>0</v>
      </c>
      <c r="BL492" s="23" t="s">
        <v>359</v>
      </c>
      <c r="BM492" s="23" t="s">
        <v>885</v>
      </c>
    </row>
    <row r="493" spans="2:51" s="11" customFormat="1" ht="13.5">
      <c r="B493" s="207"/>
      <c r="C493" s="208"/>
      <c r="D493" s="209" t="s">
        <v>293</v>
      </c>
      <c r="E493" s="210" t="s">
        <v>35</v>
      </c>
      <c r="F493" s="211" t="s">
        <v>886</v>
      </c>
      <c r="G493" s="208"/>
      <c r="H493" s="212">
        <v>20.675</v>
      </c>
      <c r="I493" s="213"/>
      <c r="J493" s="208"/>
      <c r="K493" s="208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293</v>
      </c>
      <c r="AU493" s="218" t="s">
        <v>89</v>
      </c>
      <c r="AV493" s="11" t="s">
        <v>89</v>
      </c>
      <c r="AW493" s="11" t="s">
        <v>44</v>
      </c>
      <c r="AX493" s="11" t="s">
        <v>81</v>
      </c>
      <c r="AY493" s="218" t="s">
        <v>285</v>
      </c>
    </row>
    <row r="494" spans="2:51" s="11" customFormat="1" ht="13.5">
      <c r="B494" s="207"/>
      <c r="C494" s="208"/>
      <c r="D494" s="209" t="s">
        <v>293</v>
      </c>
      <c r="E494" s="210" t="s">
        <v>35</v>
      </c>
      <c r="F494" s="211" t="s">
        <v>887</v>
      </c>
      <c r="G494" s="208"/>
      <c r="H494" s="212">
        <v>8.03</v>
      </c>
      <c r="I494" s="213"/>
      <c r="J494" s="208"/>
      <c r="K494" s="208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293</v>
      </c>
      <c r="AU494" s="218" t="s">
        <v>89</v>
      </c>
      <c r="AV494" s="11" t="s">
        <v>89</v>
      </c>
      <c r="AW494" s="11" t="s">
        <v>44</v>
      </c>
      <c r="AX494" s="11" t="s">
        <v>81</v>
      </c>
      <c r="AY494" s="218" t="s">
        <v>285</v>
      </c>
    </row>
    <row r="495" spans="2:51" s="11" customFormat="1" ht="13.5">
      <c r="B495" s="207"/>
      <c r="C495" s="208"/>
      <c r="D495" s="209" t="s">
        <v>293</v>
      </c>
      <c r="E495" s="210" t="s">
        <v>35</v>
      </c>
      <c r="F495" s="211" t="s">
        <v>888</v>
      </c>
      <c r="G495" s="208"/>
      <c r="H495" s="212">
        <v>8.03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293</v>
      </c>
      <c r="AU495" s="218" t="s">
        <v>89</v>
      </c>
      <c r="AV495" s="11" t="s">
        <v>89</v>
      </c>
      <c r="AW495" s="11" t="s">
        <v>44</v>
      </c>
      <c r="AX495" s="11" t="s">
        <v>81</v>
      </c>
      <c r="AY495" s="218" t="s">
        <v>285</v>
      </c>
    </row>
    <row r="496" spans="2:51" s="12" customFormat="1" ht="13.5">
      <c r="B496" s="219"/>
      <c r="C496" s="220"/>
      <c r="D496" s="221" t="s">
        <v>293</v>
      </c>
      <c r="E496" s="222" t="s">
        <v>35</v>
      </c>
      <c r="F496" s="223" t="s">
        <v>295</v>
      </c>
      <c r="G496" s="220"/>
      <c r="H496" s="224">
        <v>36.735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293</v>
      </c>
      <c r="AU496" s="230" t="s">
        <v>89</v>
      </c>
      <c r="AV496" s="12" t="s">
        <v>92</v>
      </c>
      <c r="AW496" s="12" t="s">
        <v>44</v>
      </c>
      <c r="AX496" s="12" t="s">
        <v>10</v>
      </c>
      <c r="AY496" s="230" t="s">
        <v>285</v>
      </c>
    </row>
    <row r="497" spans="2:65" s="1" customFormat="1" ht="22.5" customHeight="1">
      <c r="B497" s="41"/>
      <c r="C497" s="195" t="s">
        <v>889</v>
      </c>
      <c r="D497" s="195" t="s">
        <v>287</v>
      </c>
      <c r="E497" s="196" t="s">
        <v>890</v>
      </c>
      <c r="F497" s="197" t="s">
        <v>891</v>
      </c>
      <c r="G497" s="198" t="s">
        <v>347</v>
      </c>
      <c r="H497" s="199">
        <v>383.03</v>
      </c>
      <c r="I497" s="200"/>
      <c r="J497" s="201">
        <f>ROUND(I497*H497,0)</f>
        <v>0</v>
      </c>
      <c r="K497" s="197" t="s">
        <v>291</v>
      </c>
      <c r="L497" s="61"/>
      <c r="M497" s="202" t="s">
        <v>35</v>
      </c>
      <c r="N497" s="203" t="s">
        <v>52</v>
      </c>
      <c r="O497" s="42"/>
      <c r="P497" s="204">
        <f>O497*H497</f>
        <v>0</v>
      </c>
      <c r="Q497" s="204">
        <v>0</v>
      </c>
      <c r="R497" s="204">
        <f>Q497*H497</f>
        <v>0</v>
      </c>
      <c r="S497" s="204">
        <v>0</v>
      </c>
      <c r="T497" s="205">
        <f>S497*H497</f>
        <v>0</v>
      </c>
      <c r="AR497" s="23" t="s">
        <v>359</v>
      </c>
      <c r="AT497" s="23" t="s">
        <v>287</v>
      </c>
      <c r="AU497" s="23" t="s">
        <v>89</v>
      </c>
      <c r="AY497" s="23" t="s">
        <v>285</v>
      </c>
      <c r="BE497" s="206">
        <f>IF(N497="základní",J497,0)</f>
        <v>0</v>
      </c>
      <c r="BF497" s="206">
        <f>IF(N497="snížená",J497,0)</f>
        <v>0</v>
      </c>
      <c r="BG497" s="206">
        <f>IF(N497="zákl. přenesená",J497,0)</f>
        <v>0</v>
      </c>
      <c r="BH497" s="206">
        <f>IF(N497="sníž. přenesená",J497,0)</f>
        <v>0</v>
      </c>
      <c r="BI497" s="206">
        <f>IF(N497="nulová",J497,0)</f>
        <v>0</v>
      </c>
      <c r="BJ497" s="23" t="s">
        <v>10</v>
      </c>
      <c r="BK497" s="206">
        <f>ROUND(I497*H497,0)</f>
        <v>0</v>
      </c>
      <c r="BL497" s="23" t="s">
        <v>359</v>
      </c>
      <c r="BM497" s="23" t="s">
        <v>892</v>
      </c>
    </row>
    <row r="498" spans="2:51" s="11" customFormat="1" ht="13.5">
      <c r="B498" s="207"/>
      <c r="C498" s="208"/>
      <c r="D498" s="209" t="s">
        <v>293</v>
      </c>
      <c r="E498" s="210" t="s">
        <v>35</v>
      </c>
      <c r="F498" s="211" t="s">
        <v>184</v>
      </c>
      <c r="G498" s="208"/>
      <c r="H498" s="212">
        <v>78.85</v>
      </c>
      <c r="I498" s="213"/>
      <c r="J498" s="208"/>
      <c r="K498" s="208"/>
      <c r="L498" s="214"/>
      <c r="M498" s="215"/>
      <c r="N498" s="216"/>
      <c r="O498" s="216"/>
      <c r="P498" s="216"/>
      <c r="Q498" s="216"/>
      <c r="R498" s="216"/>
      <c r="S498" s="216"/>
      <c r="T498" s="217"/>
      <c r="AT498" s="218" t="s">
        <v>293</v>
      </c>
      <c r="AU498" s="218" t="s">
        <v>89</v>
      </c>
      <c r="AV498" s="11" t="s">
        <v>89</v>
      </c>
      <c r="AW498" s="11" t="s">
        <v>44</v>
      </c>
      <c r="AX498" s="11" t="s">
        <v>81</v>
      </c>
      <c r="AY498" s="218" t="s">
        <v>285</v>
      </c>
    </row>
    <row r="499" spans="2:51" s="11" customFormat="1" ht="13.5">
      <c r="B499" s="207"/>
      <c r="C499" s="208"/>
      <c r="D499" s="209" t="s">
        <v>293</v>
      </c>
      <c r="E499" s="210" t="s">
        <v>35</v>
      </c>
      <c r="F499" s="211" t="s">
        <v>187</v>
      </c>
      <c r="G499" s="208"/>
      <c r="H499" s="212">
        <v>304.18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293</v>
      </c>
      <c r="AU499" s="218" t="s">
        <v>89</v>
      </c>
      <c r="AV499" s="11" t="s">
        <v>89</v>
      </c>
      <c r="AW499" s="11" t="s">
        <v>44</v>
      </c>
      <c r="AX499" s="11" t="s">
        <v>81</v>
      </c>
      <c r="AY499" s="218" t="s">
        <v>285</v>
      </c>
    </row>
    <row r="500" spans="2:51" s="12" customFormat="1" ht="13.5">
      <c r="B500" s="219"/>
      <c r="C500" s="220"/>
      <c r="D500" s="221" t="s">
        <v>293</v>
      </c>
      <c r="E500" s="222" t="s">
        <v>35</v>
      </c>
      <c r="F500" s="223" t="s">
        <v>295</v>
      </c>
      <c r="G500" s="220"/>
      <c r="H500" s="224">
        <v>383.03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293</v>
      </c>
      <c r="AU500" s="230" t="s">
        <v>89</v>
      </c>
      <c r="AV500" s="12" t="s">
        <v>92</v>
      </c>
      <c r="AW500" s="12" t="s">
        <v>44</v>
      </c>
      <c r="AX500" s="12" t="s">
        <v>10</v>
      </c>
      <c r="AY500" s="230" t="s">
        <v>285</v>
      </c>
    </row>
    <row r="501" spans="2:65" s="1" customFormat="1" ht="22.5" customHeight="1">
      <c r="B501" s="41"/>
      <c r="C501" s="248" t="s">
        <v>893</v>
      </c>
      <c r="D501" s="248" t="s">
        <v>537</v>
      </c>
      <c r="E501" s="249" t="s">
        <v>894</v>
      </c>
      <c r="F501" s="250" t="s">
        <v>895</v>
      </c>
      <c r="G501" s="251" t="s">
        <v>347</v>
      </c>
      <c r="H501" s="252">
        <v>421.333</v>
      </c>
      <c r="I501" s="253"/>
      <c r="J501" s="254">
        <f>ROUND(I501*H501,0)</f>
        <v>0</v>
      </c>
      <c r="K501" s="250" t="s">
        <v>291</v>
      </c>
      <c r="L501" s="255"/>
      <c r="M501" s="256" t="s">
        <v>35</v>
      </c>
      <c r="N501" s="257" t="s">
        <v>52</v>
      </c>
      <c r="O501" s="42"/>
      <c r="P501" s="204">
        <f>O501*H501</f>
        <v>0</v>
      </c>
      <c r="Q501" s="204">
        <v>0.0003</v>
      </c>
      <c r="R501" s="204">
        <f>Q501*H501</f>
        <v>0.1263999</v>
      </c>
      <c r="S501" s="204">
        <v>0</v>
      </c>
      <c r="T501" s="205">
        <f>S501*H501</f>
        <v>0</v>
      </c>
      <c r="AR501" s="23" t="s">
        <v>440</v>
      </c>
      <c r="AT501" s="23" t="s">
        <v>537</v>
      </c>
      <c r="AU501" s="23" t="s">
        <v>89</v>
      </c>
      <c r="AY501" s="23" t="s">
        <v>285</v>
      </c>
      <c r="BE501" s="206">
        <f>IF(N501="základní",J501,0)</f>
        <v>0</v>
      </c>
      <c r="BF501" s="206">
        <f>IF(N501="snížená",J501,0)</f>
        <v>0</v>
      </c>
      <c r="BG501" s="206">
        <f>IF(N501="zákl. přenesená",J501,0)</f>
        <v>0</v>
      </c>
      <c r="BH501" s="206">
        <f>IF(N501="sníž. přenesená",J501,0)</f>
        <v>0</v>
      </c>
      <c r="BI501" s="206">
        <f>IF(N501="nulová",J501,0)</f>
        <v>0</v>
      </c>
      <c r="BJ501" s="23" t="s">
        <v>10</v>
      </c>
      <c r="BK501" s="206">
        <f>ROUND(I501*H501,0)</f>
        <v>0</v>
      </c>
      <c r="BL501" s="23" t="s">
        <v>359</v>
      </c>
      <c r="BM501" s="23" t="s">
        <v>896</v>
      </c>
    </row>
    <row r="502" spans="2:51" s="11" customFormat="1" ht="13.5">
      <c r="B502" s="207"/>
      <c r="C502" s="208"/>
      <c r="D502" s="209" t="s">
        <v>293</v>
      </c>
      <c r="E502" s="210" t="s">
        <v>35</v>
      </c>
      <c r="F502" s="211" t="s">
        <v>897</v>
      </c>
      <c r="G502" s="208"/>
      <c r="H502" s="212">
        <v>86.735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293</v>
      </c>
      <c r="AU502" s="218" t="s">
        <v>89</v>
      </c>
      <c r="AV502" s="11" t="s">
        <v>89</v>
      </c>
      <c r="AW502" s="11" t="s">
        <v>44</v>
      </c>
      <c r="AX502" s="11" t="s">
        <v>81</v>
      </c>
      <c r="AY502" s="218" t="s">
        <v>285</v>
      </c>
    </row>
    <row r="503" spans="2:51" s="11" customFormat="1" ht="13.5">
      <c r="B503" s="207"/>
      <c r="C503" s="208"/>
      <c r="D503" s="209" t="s">
        <v>293</v>
      </c>
      <c r="E503" s="210" t="s">
        <v>35</v>
      </c>
      <c r="F503" s="211" t="s">
        <v>898</v>
      </c>
      <c r="G503" s="208"/>
      <c r="H503" s="212">
        <v>334.598</v>
      </c>
      <c r="I503" s="213"/>
      <c r="J503" s="208"/>
      <c r="K503" s="208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293</v>
      </c>
      <c r="AU503" s="218" t="s">
        <v>89</v>
      </c>
      <c r="AV503" s="11" t="s">
        <v>89</v>
      </c>
      <c r="AW503" s="11" t="s">
        <v>44</v>
      </c>
      <c r="AX503" s="11" t="s">
        <v>81</v>
      </c>
      <c r="AY503" s="218" t="s">
        <v>285</v>
      </c>
    </row>
    <row r="504" spans="2:51" s="12" customFormat="1" ht="13.5">
      <c r="B504" s="219"/>
      <c r="C504" s="220"/>
      <c r="D504" s="221" t="s">
        <v>293</v>
      </c>
      <c r="E504" s="222" t="s">
        <v>35</v>
      </c>
      <c r="F504" s="223" t="s">
        <v>295</v>
      </c>
      <c r="G504" s="220"/>
      <c r="H504" s="224">
        <v>421.333</v>
      </c>
      <c r="I504" s="225"/>
      <c r="J504" s="220"/>
      <c r="K504" s="220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293</v>
      </c>
      <c r="AU504" s="230" t="s">
        <v>89</v>
      </c>
      <c r="AV504" s="12" t="s">
        <v>92</v>
      </c>
      <c r="AW504" s="12" t="s">
        <v>44</v>
      </c>
      <c r="AX504" s="12" t="s">
        <v>10</v>
      </c>
      <c r="AY504" s="230" t="s">
        <v>285</v>
      </c>
    </row>
    <row r="505" spans="2:65" s="1" customFormat="1" ht="22.5" customHeight="1">
      <c r="B505" s="41"/>
      <c r="C505" s="195" t="s">
        <v>899</v>
      </c>
      <c r="D505" s="195" t="s">
        <v>287</v>
      </c>
      <c r="E505" s="196" t="s">
        <v>900</v>
      </c>
      <c r="F505" s="197" t="s">
        <v>901</v>
      </c>
      <c r="G505" s="198" t="s">
        <v>320</v>
      </c>
      <c r="H505" s="199">
        <v>2.372</v>
      </c>
      <c r="I505" s="200"/>
      <c r="J505" s="201">
        <f>ROUND(I505*H505,0)</f>
        <v>0</v>
      </c>
      <c r="K505" s="197" t="s">
        <v>291</v>
      </c>
      <c r="L505" s="61"/>
      <c r="M505" s="202" t="s">
        <v>35</v>
      </c>
      <c r="N505" s="203" t="s">
        <v>52</v>
      </c>
      <c r="O505" s="42"/>
      <c r="P505" s="204">
        <f>O505*H505</f>
        <v>0</v>
      </c>
      <c r="Q505" s="204">
        <v>0</v>
      </c>
      <c r="R505" s="204">
        <f>Q505*H505</f>
        <v>0</v>
      </c>
      <c r="S505" s="204">
        <v>0</v>
      </c>
      <c r="T505" s="205">
        <f>S505*H505</f>
        <v>0</v>
      </c>
      <c r="AR505" s="23" t="s">
        <v>359</v>
      </c>
      <c r="AT505" s="23" t="s">
        <v>287</v>
      </c>
      <c r="AU505" s="23" t="s">
        <v>89</v>
      </c>
      <c r="AY505" s="23" t="s">
        <v>285</v>
      </c>
      <c r="BE505" s="206">
        <f>IF(N505="základní",J505,0)</f>
        <v>0</v>
      </c>
      <c r="BF505" s="206">
        <f>IF(N505="snížená",J505,0)</f>
        <v>0</v>
      </c>
      <c r="BG505" s="206">
        <f>IF(N505="zákl. přenesená",J505,0)</f>
        <v>0</v>
      </c>
      <c r="BH505" s="206">
        <f>IF(N505="sníž. přenesená",J505,0)</f>
        <v>0</v>
      </c>
      <c r="BI505" s="206">
        <f>IF(N505="nulová",J505,0)</f>
        <v>0</v>
      </c>
      <c r="BJ505" s="23" t="s">
        <v>10</v>
      </c>
      <c r="BK505" s="206">
        <f>ROUND(I505*H505,0)</f>
        <v>0</v>
      </c>
      <c r="BL505" s="23" t="s">
        <v>359</v>
      </c>
      <c r="BM505" s="23" t="s">
        <v>902</v>
      </c>
    </row>
    <row r="506" spans="2:63" s="10" customFormat="1" ht="29.85" customHeight="1">
      <c r="B506" s="178"/>
      <c r="C506" s="179"/>
      <c r="D506" s="192" t="s">
        <v>80</v>
      </c>
      <c r="E506" s="193" t="s">
        <v>903</v>
      </c>
      <c r="F506" s="193" t="s">
        <v>904</v>
      </c>
      <c r="G506" s="179"/>
      <c r="H506" s="179"/>
      <c r="I506" s="182"/>
      <c r="J506" s="194">
        <f>BK506</f>
        <v>0</v>
      </c>
      <c r="K506" s="179"/>
      <c r="L506" s="184"/>
      <c r="M506" s="185"/>
      <c r="N506" s="186"/>
      <c r="O506" s="186"/>
      <c r="P506" s="187">
        <f>SUM(P507:P555)</f>
        <v>0</v>
      </c>
      <c r="Q506" s="186"/>
      <c r="R506" s="187">
        <f>SUM(R507:R555)</f>
        <v>3.745688175</v>
      </c>
      <c r="S506" s="186"/>
      <c r="T506" s="188">
        <f>SUM(T507:T555)</f>
        <v>0</v>
      </c>
      <c r="AR506" s="189" t="s">
        <v>10</v>
      </c>
      <c r="AT506" s="190" t="s">
        <v>80</v>
      </c>
      <c r="AU506" s="190" t="s">
        <v>10</v>
      </c>
      <c r="AY506" s="189" t="s">
        <v>285</v>
      </c>
      <c r="BK506" s="191">
        <f>SUM(BK507:BK555)</f>
        <v>0</v>
      </c>
    </row>
    <row r="507" spans="2:65" s="1" customFormat="1" ht="22.5" customHeight="1">
      <c r="B507" s="41"/>
      <c r="C507" s="195" t="s">
        <v>905</v>
      </c>
      <c r="D507" s="195" t="s">
        <v>287</v>
      </c>
      <c r="E507" s="196" t="s">
        <v>906</v>
      </c>
      <c r="F507" s="197" t="s">
        <v>907</v>
      </c>
      <c r="G507" s="198" t="s">
        <v>347</v>
      </c>
      <c r="H507" s="199">
        <v>275.89</v>
      </c>
      <c r="I507" s="200"/>
      <c r="J507" s="201">
        <f>ROUND(I507*H507,0)</f>
        <v>0</v>
      </c>
      <c r="K507" s="197" t="s">
        <v>291</v>
      </c>
      <c r="L507" s="61"/>
      <c r="M507" s="202" t="s">
        <v>35</v>
      </c>
      <c r="N507" s="203" t="s">
        <v>52</v>
      </c>
      <c r="O507" s="42"/>
      <c r="P507" s="204">
        <f>O507*H507</f>
        <v>0</v>
      </c>
      <c r="Q507" s="204">
        <v>0</v>
      </c>
      <c r="R507" s="204">
        <f>Q507*H507</f>
        <v>0</v>
      </c>
      <c r="S507" s="204">
        <v>0</v>
      </c>
      <c r="T507" s="205">
        <f>S507*H507</f>
        <v>0</v>
      </c>
      <c r="AR507" s="23" t="s">
        <v>359</v>
      </c>
      <c r="AT507" s="23" t="s">
        <v>287</v>
      </c>
      <c r="AU507" s="23" t="s">
        <v>89</v>
      </c>
      <c r="AY507" s="23" t="s">
        <v>285</v>
      </c>
      <c r="BE507" s="206">
        <f>IF(N507="základní",J507,0)</f>
        <v>0</v>
      </c>
      <c r="BF507" s="206">
        <f>IF(N507="snížená",J507,0)</f>
        <v>0</v>
      </c>
      <c r="BG507" s="206">
        <f>IF(N507="zákl. přenesená",J507,0)</f>
        <v>0</v>
      </c>
      <c r="BH507" s="206">
        <f>IF(N507="sníž. přenesená",J507,0)</f>
        <v>0</v>
      </c>
      <c r="BI507" s="206">
        <f>IF(N507="nulová",J507,0)</f>
        <v>0</v>
      </c>
      <c r="BJ507" s="23" t="s">
        <v>10</v>
      </c>
      <c r="BK507" s="206">
        <f>ROUND(I507*H507,0)</f>
        <v>0</v>
      </c>
      <c r="BL507" s="23" t="s">
        <v>359</v>
      </c>
      <c r="BM507" s="23" t="s">
        <v>908</v>
      </c>
    </row>
    <row r="508" spans="2:51" s="11" customFormat="1" ht="13.5">
      <c r="B508" s="207"/>
      <c r="C508" s="208"/>
      <c r="D508" s="209" t="s">
        <v>293</v>
      </c>
      <c r="E508" s="210" t="s">
        <v>35</v>
      </c>
      <c r="F508" s="211" t="s">
        <v>237</v>
      </c>
      <c r="G508" s="208"/>
      <c r="H508" s="212">
        <v>118.08</v>
      </c>
      <c r="I508" s="213"/>
      <c r="J508" s="208"/>
      <c r="K508" s="208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293</v>
      </c>
      <c r="AU508" s="218" t="s">
        <v>89</v>
      </c>
      <c r="AV508" s="11" t="s">
        <v>89</v>
      </c>
      <c r="AW508" s="11" t="s">
        <v>44</v>
      </c>
      <c r="AX508" s="11" t="s">
        <v>81</v>
      </c>
      <c r="AY508" s="218" t="s">
        <v>285</v>
      </c>
    </row>
    <row r="509" spans="2:51" s="11" customFormat="1" ht="13.5">
      <c r="B509" s="207"/>
      <c r="C509" s="208"/>
      <c r="D509" s="209" t="s">
        <v>293</v>
      </c>
      <c r="E509" s="210" t="s">
        <v>35</v>
      </c>
      <c r="F509" s="211" t="s">
        <v>240</v>
      </c>
      <c r="G509" s="208"/>
      <c r="H509" s="212">
        <v>157.81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293</v>
      </c>
      <c r="AU509" s="218" t="s">
        <v>89</v>
      </c>
      <c r="AV509" s="11" t="s">
        <v>89</v>
      </c>
      <c r="AW509" s="11" t="s">
        <v>44</v>
      </c>
      <c r="AX509" s="11" t="s">
        <v>81</v>
      </c>
      <c r="AY509" s="218" t="s">
        <v>285</v>
      </c>
    </row>
    <row r="510" spans="2:51" s="12" customFormat="1" ht="13.5">
      <c r="B510" s="219"/>
      <c r="C510" s="220"/>
      <c r="D510" s="221" t="s">
        <v>293</v>
      </c>
      <c r="E510" s="222" t="s">
        <v>35</v>
      </c>
      <c r="F510" s="223" t="s">
        <v>295</v>
      </c>
      <c r="G510" s="220"/>
      <c r="H510" s="224">
        <v>275.89</v>
      </c>
      <c r="I510" s="225"/>
      <c r="J510" s="220"/>
      <c r="K510" s="220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293</v>
      </c>
      <c r="AU510" s="230" t="s">
        <v>89</v>
      </c>
      <c r="AV510" s="12" t="s">
        <v>92</v>
      </c>
      <c r="AW510" s="12" t="s">
        <v>44</v>
      </c>
      <c r="AX510" s="12" t="s">
        <v>10</v>
      </c>
      <c r="AY510" s="230" t="s">
        <v>285</v>
      </c>
    </row>
    <row r="511" spans="2:65" s="1" customFormat="1" ht="22.5" customHeight="1">
      <c r="B511" s="41"/>
      <c r="C511" s="248" t="s">
        <v>909</v>
      </c>
      <c r="D511" s="248" t="s">
        <v>537</v>
      </c>
      <c r="E511" s="249" t="s">
        <v>910</v>
      </c>
      <c r="F511" s="250" t="s">
        <v>911</v>
      </c>
      <c r="G511" s="251" t="s">
        <v>347</v>
      </c>
      <c r="H511" s="252">
        <v>281.408</v>
      </c>
      <c r="I511" s="253"/>
      <c r="J511" s="254">
        <f>ROUND(I511*H511,0)</f>
        <v>0</v>
      </c>
      <c r="K511" s="250" t="s">
        <v>291</v>
      </c>
      <c r="L511" s="255"/>
      <c r="M511" s="256" t="s">
        <v>35</v>
      </c>
      <c r="N511" s="257" t="s">
        <v>52</v>
      </c>
      <c r="O511" s="42"/>
      <c r="P511" s="204">
        <f>O511*H511</f>
        <v>0</v>
      </c>
      <c r="Q511" s="204">
        <v>0.0036</v>
      </c>
      <c r="R511" s="204">
        <f>Q511*H511</f>
        <v>1.0130688</v>
      </c>
      <c r="S511" s="204">
        <v>0</v>
      </c>
      <c r="T511" s="205">
        <f>S511*H511</f>
        <v>0</v>
      </c>
      <c r="AR511" s="23" t="s">
        <v>440</v>
      </c>
      <c r="AT511" s="23" t="s">
        <v>537</v>
      </c>
      <c r="AU511" s="23" t="s">
        <v>89</v>
      </c>
      <c r="AY511" s="23" t="s">
        <v>285</v>
      </c>
      <c r="BE511" s="206">
        <f>IF(N511="základní",J511,0)</f>
        <v>0</v>
      </c>
      <c r="BF511" s="206">
        <f>IF(N511="snížená",J511,0)</f>
        <v>0</v>
      </c>
      <c r="BG511" s="206">
        <f>IF(N511="zákl. přenesená",J511,0)</f>
        <v>0</v>
      </c>
      <c r="BH511" s="206">
        <f>IF(N511="sníž. přenesená",J511,0)</f>
        <v>0</v>
      </c>
      <c r="BI511" s="206">
        <f>IF(N511="nulová",J511,0)</f>
        <v>0</v>
      </c>
      <c r="BJ511" s="23" t="s">
        <v>10</v>
      </c>
      <c r="BK511" s="206">
        <f>ROUND(I511*H511,0)</f>
        <v>0</v>
      </c>
      <c r="BL511" s="23" t="s">
        <v>359</v>
      </c>
      <c r="BM511" s="23" t="s">
        <v>912</v>
      </c>
    </row>
    <row r="512" spans="2:51" s="11" customFormat="1" ht="13.5">
      <c r="B512" s="207"/>
      <c r="C512" s="208"/>
      <c r="D512" s="209" t="s">
        <v>293</v>
      </c>
      <c r="E512" s="210" t="s">
        <v>35</v>
      </c>
      <c r="F512" s="211" t="s">
        <v>913</v>
      </c>
      <c r="G512" s="208"/>
      <c r="H512" s="212">
        <v>120.442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293</v>
      </c>
      <c r="AU512" s="218" t="s">
        <v>89</v>
      </c>
      <c r="AV512" s="11" t="s">
        <v>89</v>
      </c>
      <c r="AW512" s="11" t="s">
        <v>44</v>
      </c>
      <c r="AX512" s="11" t="s">
        <v>81</v>
      </c>
      <c r="AY512" s="218" t="s">
        <v>285</v>
      </c>
    </row>
    <row r="513" spans="2:51" s="11" customFormat="1" ht="13.5">
      <c r="B513" s="207"/>
      <c r="C513" s="208"/>
      <c r="D513" s="209" t="s">
        <v>293</v>
      </c>
      <c r="E513" s="210" t="s">
        <v>35</v>
      </c>
      <c r="F513" s="211" t="s">
        <v>914</v>
      </c>
      <c r="G513" s="208"/>
      <c r="H513" s="212">
        <v>160.966</v>
      </c>
      <c r="I513" s="213"/>
      <c r="J513" s="208"/>
      <c r="K513" s="208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293</v>
      </c>
      <c r="AU513" s="218" t="s">
        <v>89</v>
      </c>
      <c r="AV513" s="11" t="s">
        <v>89</v>
      </c>
      <c r="AW513" s="11" t="s">
        <v>44</v>
      </c>
      <c r="AX513" s="11" t="s">
        <v>81</v>
      </c>
      <c r="AY513" s="218" t="s">
        <v>285</v>
      </c>
    </row>
    <row r="514" spans="2:51" s="12" customFormat="1" ht="13.5">
      <c r="B514" s="219"/>
      <c r="C514" s="220"/>
      <c r="D514" s="221" t="s">
        <v>293</v>
      </c>
      <c r="E514" s="222" t="s">
        <v>35</v>
      </c>
      <c r="F514" s="223" t="s">
        <v>295</v>
      </c>
      <c r="G514" s="220"/>
      <c r="H514" s="224">
        <v>281.408</v>
      </c>
      <c r="I514" s="225"/>
      <c r="J514" s="220"/>
      <c r="K514" s="220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293</v>
      </c>
      <c r="AU514" s="230" t="s">
        <v>89</v>
      </c>
      <c r="AV514" s="12" t="s">
        <v>92</v>
      </c>
      <c r="AW514" s="12" t="s">
        <v>44</v>
      </c>
      <c r="AX514" s="12" t="s">
        <v>10</v>
      </c>
      <c r="AY514" s="230" t="s">
        <v>285</v>
      </c>
    </row>
    <row r="515" spans="2:65" s="1" customFormat="1" ht="22.5" customHeight="1">
      <c r="B515" s="41"/>
      <c r="C515" s="195" t="s">
        <v>915</v>
      </c>
      <c r="D515" s="195" t="s">
        <v>287</v>
      </c>
      <c r="E515" s="196" t="s">
        <v>916</v>
      </c>
      <c r="F515" s="197" t="s">
        <v>917</v>
      </c>
      <c r="G515" s="198" t="s">
        <v>326</v>
      </c>
      <c r="H515" s="199">
        <v>275.89</v>
      </c>
      <c r="I515" s="200"/>
      <c r="J515" s="201">
        <f>ROUND(I515*H515,0)</f>
        <v>0</v>
      </c>
      <c r="K515" s="197" t="s">
        <v>291</v>
      </c>
      <c r="L515" s="61"/>
      <c r="M515" s="202" t="s">
        <v>35</v>
      </c>
      <c r="N515" s="203" t="s">
        <v>52</v>
      </c>
      <c r="O515" s="42"/>
      <c r="P515" s="204">
        <f>O515*H515</f>
        <v>0</v>
      </c>
      <c r="Q515" s="204">
        <v>0</v>
      </c>
      <c r="R515" s="204">
        <f>Q515*H515</f>
        <v>0</v>
      </c>
      <c r="S515" s="204">
        <v>0</v>
      </c>
      <c r="T515" s="205">
        <f>S515*H515</f>
        <v>0</v>
      </c>
      <c r="AR515" s="23" t="s">
        <v>359</v>
      </c>
      <c r="AT515" s="23" t="s">
        <v>287</v>
      </c>
      <c r="AU515" s="23" t="s">
        <v>89</v>
      </c>
      <c r="AY515" s="23" t="s">
        <v>285</v>
      </c>
      <c r="BE515" s="206">
        <f>IF(N515="základní",J515,0)</f>
        <v>0</v>
      </c>
      <c r="BF515" s="206">
        <f>IF(N515="snížená",J515,0)</f>
        <v>0</v>
      </c>
      <c r="BG515" s="206">
        <f>IF(N515="zákl. přenesená",J515,0)</f>
        <v>0</v>
      </c>
      <c r="BH515" s="206">
        <f>IF(N515="sníž. přenesená",J515,0)</f>
        <v>0</v>
      </c>
      <c r="BI515" s="206">
        <f>IF(N515="nulová",J515,0)</f>
        <v>0</v>
      </c>
      <c r="BJ515" s="23" t="s">
        <v>10</v>
      </c>
      <c r="BK515" s="206">
        <f>ROUND(I515*H515,0)</f>
        <v>0</v>
      </c>
      <c r="BL515" s="23" t="s">
        <v>359</v>
      </c>
      <c r="BM515" s="23" t="s">
        <v>918</v>
      </c>
    </row>
    <row r="516" spans="2:51" s="11" customFormat="1" ht="13.5">
      <c r="B516" s="207"/>
      <c r="C516" s="208"/>
      <c r="D516" s="209" t="s">
        <v>293</v>
      </c>
      <c r="E516" s="210" t="s">
        <v>35</v>
      </c>
      <c r="F516" s="211" t="s">
        <v>237</v>
      </c>
      <c r="G516" s="208"/>
      <c r="H516" s="212">
        <v>118.08</v>
      </c>
      <c r="I516" s="213"/>
      <c r="J516" s="208"/>
      <c r="K516" s="208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293</v>
      </c>
      <c r="AU516" s="218" t="s">
        <v>89</v>
      </c>
      <c r="AV516" s="11" t="s">
        <v>89</v>
      </c>
      <c r="AW516" s="11" t="s">
        <v>44</v>
      </c>
      <c r="AX516" s="11" t="s">
        <v>81</v>
      </c>
      <c r="AY516" s="218" t="s">
        <v>285</v>
      </c>
    </row>
    <row r="517" spans="2:51" s="11" customFormat="1" ht="13.5">
      <c r="B517" s="207"/>
      <c r="C517" s="208"/>
      <c r="D517" s="209" t="s">
        <v>293</v>
      </c>
      <c r="E517" s="210" t="s">
        <v>35</v>
      </c>
      <c r="F517" s="211" t="s">
        <v>240</v>
      </c>
      <c r="G517" s="208"/>
      <c r="H517" s="212">
        <v>157.81</v>
      </c>
      <c r="I517" s="213"/>
      <c r="J517" s="208"/>
      <c r="K517" s="208"/>
      <c r="L517" s="214"/>
      <c r="M517" s="215"/>
      <c r="N517" s="216"/>
      <c r="O517" s="216"/>
      <c r="P517" s="216"/>
      <c r="Q517" s="216"/>
      <c r="R517" s="216"/>
      <c r="S517" s="216"/>
      <c r="T517" s="217"/>
      <c r="AT517" s="218" t="s">
        <v>293</v>
      </c>
      <c r="AU517" s="218" t="s">
        <v>89</v>
      </c>
      <c r="AV517" s="11" t="s">
        <v>89</v>
      </c>
      <c r="AW517" s="11" t="s">
        <v>44</v>
      </c>
      <c r="AX517" s="11" t="s">
        <v>81</v>
      </c>
      <c r="AY517" s="218" t="s">
        <v>285</v>
      </c>
    </row>
    <row r="518" spans="2:51" s="12" customFormat="1" ht="13.5">
      <c r="B518" s="219"/>
      <c r="C518" s="220"/>
      <c r="D518" s="221" t="s">
        <v>293</v>
      </c>
      <c r="E518" s="222" t="s">
        <v>35</v>
      </c>
      <c r="F518" s="223" t="s">
        <v>295</v>
      </c>
      <c r="G518" s="220"/>
      <c r="H518" s="224">
        <v>275.89</v>
      </c>
      <c r="I518" s="225"/>
      <c r="J518" s="220"/>
      <c r="K518" s="220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293</v>
      </c>
      <c r="AU518" s="230" t="s">
        <v>89</v>
      </c>
      <c r="AV518" s="12" t="s">
        <v>92</v>
      </c>
      <c r="AW518" s="12" t="s">
        <v>44</v>
      </c>
      <c r="AX518" s="12" t="s">
        <v>10</v>
      </c>
      <c r="AY518" s="230" t="s">
        <v>285</v>
      </c>
    </row>
    <row r="519" spans="2:65" s="1" customFormat="1" ht="22.5" customHeight="1">
      <c r="B519" s="41"/>
      <c r="C519" s="248" t="s">
        <v>919</v>
      </c>
      <c r="D519" s="248" t="s">
        <v>537</v>
      </c>
      <c r="E519" s="249" t="s">
        <v>920</v>
      </c>
      <c r="F519" s="250" t="s">
        <v>921</v>
      </c>
      <c r="G519" s="251" t="s">
        <v>326</v>
      </c>
      <c r="H519" s="252">
        <v>281.408</v>
      </c>
      <c r="I519" s="253"/>
      <c r="J519" s="254">
        <f>ROUND(I519*H519,0)</f>
        <v>0</v>
      </c>
      <c r="K519" s="250" t="s">
        <v>291</v>
      </c>
      <c r="L519" s="255"/>
      <c r="M519" s="256" t="s">
        <v>35</v>
      </c>
      <c r="N519" s="257" t="s">
        <v>52</v>
      </c>
      <c r="O519" s="42"/>
      <c r="P519" s="204">
        <f>O519*H519</f>
        <v>0</v>
      </c>
      <c r="Q519" s="204">
        <v>9E-05</v>
      </c>
      <c r="R519" s="204">
        <f>Q519*H519</f>
        <v>0.025326720000000004</v>
      </c>
      <c r="S519" s="204">
        <v>0</v>
      </c>
      <c r="T519" s="205">
        <f>S519*H519</f>
        <v>0</v>
      </c>
      <c r="AR519" s="23" t="s">
        <v>440</v>
      </c>
      <c r="AT519" s="23" t="s">
        <v>537</v>
      </c>
      <c r="AU519" s="23" t="s">
        <v>89</v>
      </c>
      <c r="AY519" s="23" t="s">
        <v>285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23" t="s">
        <v>10</v>
      </c>
      <c r="BK519" s="206">
        <f>ROUND(I519*H519,0)</f>
        <v>0</v>
      </c>
      <c r="BL519" s="23" t="s">
        <v>359</v>
      </c>
      <c r="BM519" s="23" t="s">
        <v>922</v>
      </c>
    </row>
    <row r="520" spans="2:51" s="11" customFormat="1" ht="13.5">
      <c r="B520" s="207"/>
      <c r="C520" s="208"/>
      <c r="D520" s="209" t="s">
        <v>293</v>
      </c>
      <c r="E520" s="210" t="s">
        <v>35</v>
      </c>
      <c r="F520" s="211" t="s">
        <v>913</v>
      </c>
      <c r="G520" s="208"/>
      <c r="H520" s="212">
        <v>120.442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293</v>
      </c>
      <c r="AU520" s="218" t="s">
        <v>89</v>
      </c>
      <c r="AV520" s="11" t="s">
        <v>89</v>
      </c>
      <c r="AW520" s="11" t="s">
        <v>44</v>
      </c>
      <c r="AX520" s="11" t="s">
        <v>81</v>
      </c>
      <c r="AY520" s="218" t="s">
        <v>285</v>
      </c>
    </row>
    <row r="521" spans="2:51" s="11" customFormat="1" ht="13.5">
      <c r="B521" s="207"/>
      <c r="C521" s="208"/>
      <c r="D521" s="209" t="s">
        <v>293</v>
      </c>
      <c r="E521" s="210" t="s">
        <v>35</v>
      </c>
      <c r="F521" s="211" t="s">
        <v>914</v>
      </c>
      <c r="G521" s="208"/>
      <c r="H521" s="212">
        <v>160.966</v>
      </c>
      <c r="I521" s="213"/>
      <c r="J521" s="208"/>
      <c r="K521" s="208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293</v>
      </c>
      <c r="AU521" s="218" t="s">
        <v>89</v>
      </c>
      <c r="AV521" s="11" t="s">
        <v>89</v>
      </c>
      <c r="AW521" s="11" t="s">
        <v>44</v>
      </c>
      <c r="AX521" s="11" t="s">
        <v>81</v>
      </c>
      <c r="AY521" s="218" t="s">
        <v>285</v>
      </c>
    </row>
    <row r="522" spans="2:51" s="12" customFormat="1" ht="13.5">
      <c r="B522" s="219"/>
      <c r="C522" s="220"/>
      <c r="D522" s="221" t="s">
        <v>293</v>
      </c>
      <c r="E522" s="222" t="s">
        <v>35</v>
      </c>
      <c r="F522" s="223" t="s">
        <v>295</v>
      </c>
      <c r="G522" s="220"/>
      <c r="H522" s="224">
        <v>281.408</v>
      </c>
      <c r="I522" s="225"/>
      <c r="J522" s="220"/>
      <c r="K522" s="220"/>
      <c r="L522" s="226"/>
      <c r="M522" s="227"/>
      <c r="N522" s="228"/>
      <c r="O522" s="228"/>
      <c r="P522" s="228"/>
      <c r="Q522" s="228"/>
      <c r="R522" s="228"/>
      <c r="S522" s="228"/>
      <c r="T522" s="229"/>
      <c r="AT522" s="230" t="s">
        <v>293</v>
      </c>
      <c r="AU522" s="230" t="s">
        <v>89</v>
      </c>
      <c r="AV522" s="12" t="s">
        <v>92</v>
      </c>
      <c r="AW522" s="12" t="s">
        <v>44</v>
      </c>
      <c r="AX522" s="12" t="s">
        <v>10</v>
      </c>
      <c r="AY522" s="230" t="s">
        <v>285</v>
      </c>
    </row>
    <row r="523" spans="2:65" s="1" customFormat="1" ht="31.5" customHeight="1">
      <c r="B523" s="41"/>
      <c r="C523" s="195" t="s">
        <v>923</v>
      </c>
      <c r="D523" s="195" t="s">
        <v>287</v>
      </c>
      <c r="E523" s="196" t="s">
        <v>924</v>
      </c>
      <c r="F523" s="197" t="s">
        <v>925</v>
      </c>
      <c r="G523" s="198" t="s">
        <v>347</v>
      </c>
      <c r="H523" s="199">
        <v>1.455</v>
      </c>
      <c r="I523" s="200"/>
      <c r="J523" s="201">
        <f>ROUND(I523*H523,0)</f>
        <v>0</v>
      </c>
      <c r="K523" s="197" t="s">
        <v>291</v>
      </c>
      <c r="L523" s="61"/>
      <c r="M523" s="202" t="s">
        <v>35</v>
      </c>
      <c r="N523" s="203" t="s">
        <v>52</v>
      </c>
      <c r="O523" s="42"/>
      <c r="P523" s="204">
        <f>O523*H523</f>
        <v>0</v>
      </c>
      <c r="Q523" s="204">
        <v>0.001159</v>
      </c>
      <c r="R523" s="204">
        <f>Q523*H523</f>
        <v>0.0016863450000000001</v>
      </c>
      <c r="S523" s="204">
        <v>0</v>
      </c>
      <c r="T523" s="205">
        <f>S523*H523</f>
        <v>0</v>
      </c>
      <c r="AR523" s="23" t="s">
        <v>95</v>
      </c>
      <c r="AT523" s="23" t="s">
        <v>287</v>
      </c>
      <c r="AU523" s="23" t="s">
        <v>89</v>
      </c>
      <c r="AY523" s="23" t="s">
        <v>285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23" t="s">
        <v>10</v>
      </c>
      <c r="BK523" s="206">
        <f>ROUND(I523*H523,0)</f>
        <v>0</v>
      </c>
      <c r="BL523" s="23" t="s">
        <v>95</v>
      </c>
      <c r="BM523" s="23" t="s">
        <v>926</v>
      </c>
    </row>
    <row r="524" spans="2:51" s="11" customFormat="1" ht="13.5">
      <c r="B524" s="207"/>
      <c r="C524" s="208"/>
      <c r="D524" s="209" t="s">
        <v>293</v>
      </c>
      <c r="E524" s="210" t="s">
        <v>35</v>
      </c>
      <c r="F524" s="211" t="s">
        <v>927</v>
      </c>
      <c r="G524" s="208"/>
      <c r="H524" s="212">
        <v>1.455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293</v>
      </c>
      <c r="AU524" s="218" t="s">
        <v>89</v>
      </c>
      <c r="AV524" s="11" t="s">
        <v>89</v>
      </c>
      <c r="AW524" s="11" t="s">
        <v>44</v>
      </c>
      <c r="AX524" s="11" t="s">
        <v>81</v>
      </c>
      <c r="AY524" s="218" t="s">
        <v>285</v>
      </c>
    </row>
    <row r="525" spans="2:51" s="12" customFormat="1" ht="13.5">
      <c r="B525" s="219"/>
      <c r="C525" s="220"/>
      <c r="D525" s="221" t="s">
        <v>293</v>
      </c>
      <c r="E525" s="222" t="s">
        <v>219</v>
      </c>
      <c r="F525" s="223" t="s">
        <v>295</v>
      </c>
      <c r="G525" s="220"/>
      <c r="H525" s="224">
        <v>1.455</v>
      </c>
      <c r="I525" s="225"/>
      <c r="J525" s="220"/>
      <c r="K525" s="220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293</v>
      </c>
      <c r="AU525" s="230" t="s">
        <v>89</v>
      </c>
      <c r="AV525" s="12" t="s">
        <v>92</v>
      </c>
      <c r="AW525" s="12" t="s">
        <v>44</v>
      </c>
      <c r="AX525" s="12" t="s">
        <v>10</v>
      </c>
      <c r="AY525" s="230" t="s">
        <v>285</v>
      </c>
    </row>
    <row r="526" spans="2:65" s="1" customFormat="1" ht="22.5" customHeight="1">
      <c r="B526" s="41"/>
      <c r="C526" s="248" t="s">
        <v>928</v>
      </c>
      <c r="D526" s="248" t="s">
        <v>537</v>
      </c>
      <c r="E526" s="249" t="s">
        <v>929</v>
      </c>
      <c r="F526" s="250" t="s">
        <v>930</v>
      </c>
      <c r="G526" s="251" t="s">
        <v>347</v>
      </c>
      <c r="H526" s="252">
        <v>1.5</v>
      </c>
      <c r="I526" s="253"/>
      <c r="J526" s="254">
        <f>ROUND(I526*H526,0)</f>
        <v>0</v>
      </c>
      <c r="K526" s="250" t="s">
        <v>291</v>
      </c>
      <c r="L526" s="255"/>
      <c r="M526" s="256" t="s">
        <v>35</v>
      </c>
      <c r="N526" s="257" t="s">
        <v>52</v>
      </c>
      <c r="O526" s="42"/>
      <c r="P526" s="204">
        <f>O526*H526</f>
        <v>0</v>
      </c>
      <c r="Q526" s="204">
        <v>0.004</v>
      </c>
      <c r="R526" s="204">
        <f>Q526*H526</f>
        <v>0.006</v>
      </c>
      <c r="S526" s="204">
        <v>0</v>
      </c>
      <c r="T526" s="205">
        <f>S526*H526</f>
        <v>0</v>
      </c>
      <c r="AR526" s="23" t="s">
        <v>107</v>
      </c>
      <c r="AT526" s="23" t="s">
        <v>537</v>
      </c>
      <c r="AU526" s="23" t="s">
        <v>89</v>
      </c>
      <c r="AY526" s="23" t="s">
        <v>285</v>
      </c>
      <c r="BE526" s="206">
        <f>IF(N526="základní",J526,0)</f>
        <v>0</v>
      </c>
      <c r="BF526" s="206">
        <f>IF(N526="snížená",J526,0)</f>
        <v>0</v>
      </c>
      <c r="BG526" s="206">
        <f>IF(N526="zákl. přenesená",J526,0)</f>
        <v>0</v>
      </c>
      <c r="BH526" s="206">
        <f>IF(N526="sníž. přenesená",J526,0)</f>
        <v>0</v>
      </c>
      <c r="BI526" s="206">
        <f>IF(N526="nulová",J526,0)</f>
        <v>0</v>
      </c>
      <c r="BJ526" s="23" t="s">
        <v>10</v>
      </c>
      <c r="BK526" s="206">
        <f>ROUND(I526*H526,0)</f>
        <v>0</v>
      </c>
      <c r="BL526" s="23" t="s">
        <v>95</v>
      </c>
      <c r="BM526" s="23" t="s">
        <v>931</v>
      </c>
    </row>
    <row r="527" spans="2:51" s="11" customFormat="1" ht="13.5">
      <c r="B527" s="207"/>
      <c r="C527" s="208"/>
      <c r="D527" s="221" t="s">
        <v>293</v>
      </c>
      <c r="E527" s="231" t="s">
        <v>35</v>
      </c>
      <c r="F527" s="232" t="s">
        <v>932</v>
      </c>
      <c r="G527" s="208"/>
      <c r="H527" s="233">
        <v>1.5</v>
      </c>
      <c r="I527" s="213"/>
      <c r="J527" s="208"/>
      <c r="K527" s="208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293</v>
      </c>
      <c r="AU527" s="218" t="s">
        <v>89</v>
      </c>
      <c r="AV527" s="11" t="s">
        <v>89</v>
      </c>
      <c r="AW527" s="11" t="s">
        <v>44</v>
      </c>
      <c r="AX527" s="11" t="s">
        <v>10</v>
      </c>
      <c r="AY527" s="218" t="s">
        <v>285</v>
      </c>
    </row>
    <row r="528" spans="2:65" s="1" customFormat="1" ht="31.5" customHeight="1">
      <c r="B528" s="41"/>
      <c r="C528" s="195" t="s">
        <v>933</v>
      </c>
      <c r="D528" s="195" t="s">
        <v>287</v>
      </c>
      <c r="E528" s="196" t="s">
        <v>934</v>
      </c>
      <c r="F528" s="197" t="s">
        <v>935</v>
      </c>
      <c r="G528" s="198" t="s">
        <v>347</v>
      </c>
      <c r="H528" s="199">
        <v>361.36</v>
      </c>
      <c r="I528" s="200"/>
      <c r="J528" s="201">
        <f>ROUND(I528*H528,0)</f>
        <v>0</v>
      </c>
      <c r="K528" s="197" t="s">
        <v>291</v>
      </c>
      <c r="L528" s="61"/>
      <c r="M528" s="202" t="s">
        <v>35</v>
      </c>
      <c r="N528" s="203" t="s">
        <v>52</v>
      </c>
      <c r="O528" s="42"/>
      <c r="P528" s="204">
        <f>O528*H528</f>
        <v>0</v>
      </c>
      <c r="Q528" s="204">
        <v>0.0005795</v>
      </c>
      <c r="R528" s="204">
        <f>Q528*H528</f>
        <v>0.20940812000000003</v>
      </c>
      <c r="S528" s="204">
        <v>0</v>
      </c>
      <c r="T528" s="205">
        <f>S528*H528</f>
        <v>0</v>
      </c>
      <c r="AR528" s="23" t="s">
        <v>95</v>
      </c>
      <c r="AT528" s="23" t="s">
        <v>287</v>
      </c>
      <c r="AU528" s="23" t="s">
        <v>89</v>
      </c>
      <c r="AY528" s="23" t="s">
        <v>285</v>
      </c>
      <c r="BE528" s="206">
        <f>IF(N528="základní",J528,0)</f>
        <v>0</v>
      </c>
      <c r="BF528" s="206">
        <f>IF(N528="snížená",J528,0)</f>
        <v>0</v>
      </c>
      <c r="BG528" s="206">
        <f>IF(N528="zákl. přenesená",J528,0)</f>
        <v>0</v>
      </c>
      <c r="BH528" s="206">
        <f>IF(N528="sníž. přenesená",J528,0)</f>
        <v>0</v>
      </c>
      <c r="BI528" s="206">
        <f>IF(N528="nulová",J528,0)</f>
        <v>0</v>
      </c>
      <c r="BJ528" s="23" t="s">
        <v>10</v>
      </c>
      <c r="BK528" s="206">
        <f>ROUND(I528*H528,0)</f>
        <v>0</v>
      </c>
      <c r="BL528" s="23" t="s">
        <v>95</v>
      </c>
      <c r="BM528" s="23" t="s">
        <v>936</v>
      </c>
    </row>
    <row r="529" spans="2:51" s="11" customFormat="1" ht="13.5">
      <c r="B529" s="207"/>
      <c r="C529" s="208"/>
      <c r="D529" s="209" t="s">
        <v>293</v>
      </c>
      <c r="E529" s="210" t="s">
        <v>35</v>
      </c>
      <c r="F529" s="211" t="s">
        <v>844</v>
      </c>
      <c r="G529" s="208"/>
      <c r="H529" s="212">
        <v>304.18</v>
      </c>
      <c r="I529" s="213"/>
      <c r="J529" s="208"/>
      <c r="K529" s="208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293</v>
      </c>
      <c r="AU529" s="218" t="s">
        <v>89</v>
      </c>
      <c r="AV529" s="11" t="s">
        <v>89</v>
      </c>
      <c r="AW529" s="11" t="s">
        <v>44</v>
      </c>
      <c r="AX529" s="11" t="s">
        <v>81</v>
      </c>
      <c r="AY529" s="218" t="s">
        <v>285</v>
      </c>
    </row>
    <row r="530" spans="2:51" s="12" customFormat="1" ht="13.5">
      <c r="B530" s="219"/>
      <c r="C530" s="220"/>
      <c r="D530" s="209" t="s">
        <v>293</v>
      </c>
      <c r="E530" s="234" t="s">
        <v>190</v>
      </c>
      <c r="F530" s="235" t="s">
        <v>859</v>
      </c>
      <c r="G530" s="220"/>
      <c r="H530" s="236">
        <v>304.18</v>
      </c>
      <c r="I530" s="225"/>
      <c r="J530" s="220"/>
      <c r="K530" s="220"/>
      <c r="L530" s="226"/>
      <c r="M530" s="227"/>
      <c r="N530" s="228"/>
      <c r="O530" s="228"/>
      <c r="P530" s="228"/>
      <c r="Q530" s="228"/>
      <c r="R530" s="228"/>
      <c r="S530" s="228"/>
      <c r="T530" s="229"/>
      <c r="AT530" s="230" t="s">
        <v>293</v>
      </c>
      <c r="AU530" s="230" t="s">
        <v>89</v>
      </c>
      <c r="AV530" s="12" t="s">
        <v>92</v>
      </c>
      <c r="AW530" s="12" t="s">
        <v>44</v>
      </c>
      <c r="AX530" s="12" t="s">
        <v>81</v>
      </c>
      <c r="AY530" s="230" t="s">
        <v>285</v>
      </c>
    </row>
    <row r="531" spans="2:51" s="11" customFormat="1" ht="13.5">
      <c r="B531" s="207"/>
      <c r="C531" s="208"/>
      <c r="D531" s="209" t="s">
        <v>293</v>
      </c>
      <c r="E531" s="210" t="s">
        <v>35</v>
      </c>
      <c r="F531" s="211" t="s">
        <v>937</v>
      </c>
      <c r="G531" s="208"/>
      <c r="H531" s="212">
        <v>12.02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293</v>
      </c>
      <c r="AU531" s="218" t="s">
        <v>89</v>
      </c>
      <c r="AV531" s="11" t="s">
        <v>89</v>
      </c>
      <c r="AW531" s="11" t="s">
        <v>44</v>
      </c>
      <c r="AX531" s="11" t="s">
        <v>81</v>
      </c>
      <c r="AY531" s="218" t="s">
        <v>285</v>
      </c>
    </row>
    <row r="532" spans="2:51" s="11" customFormat="1" ht="13.5">
      <c r="B532" s="207"/>
      <c r="C532" s="208"/>
      <c r="D532" s="209" t="s">
        <v>293</v>
      </c>
      <c r="E532" s="210" t="s">
        <v>35</v>
      </c>
      <c r="F532" s="211" t="s">
        <v>938</v>
      </c>
      <c r="G532" s="208"/>
      <c r="H532" s="212">
        <v>3.64</v>
      </c>
      <c r="I532" s="213"/>
      <c r="J532" s="208"/>
      <c r="K532" s="208"/>
      <c r="L532" s="214"/>
      <c r="M532" s="215"/>
      <c r="N532" s="216"/>
      <c r="O532" s="216"/>
      <c r="P532" s="216"/>
      <c r="Q532" s="216"/>
      <c r="R532" s="216"/>
      <c r="S532" s="216"/>
      <c r="T532" s="217"/>
      <c r="AT532" s="218" t="s">
        <v>293</v>
      </c>
      <c r="AU532" s="218" t="s">
        <v>89</v>
      </c>
      <c r="AV532" s="11" t="s">
        <v>89</v>
      </c>
      <c r="AW532" s="11" t="s">
        <v>44</v>
      </c>
      <c r="AX532" s="11" t="s">
        <v>81</v>
      </c>
      <c r="AY532" s="218" t="s">
        <v>285</v>
      </c>
    </row>
    <row r="533" spans="2:51" s="12" customFormat="1" ht="13.5">
      <c r="B533" s="219"/>
      <c r="C533" s="220"/>
      <c r="D533" s="209" t="s">
        <v>293</v>
      </c>
      <c r="E533" s="234" t="s">
        <v>193</v>
      </c>
      <c r="F533" s="235" t="s">
        <v>859</v>
      </c>
      <c r="G533" s="220"/>
      <c r="H533" s="236">
        <v>15.66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293</v>
      </c>
      <c r="AU533" s="230" t="s">
        <v>89</v>
      </c>
      <c r="AV533" s="12" t="s">
        <v>92</v>
      </c>
      <c r="AW533" s="12" t="s">
        <v>44</v>
      </c>
      <c r="AX533" s="12" t="s">
        <v>81</v>
      </c>
      <c r="AY533" s="230" t="s">
        <v>285</v>
      </c>
    </row>
    <row r="534" spans="2:51" s="11" customFormat="1" ht="13.5">
      <c r="B534" s="207"/>
      <c r="C534" s="208"/>
      <c r="D534" s="209" t="s">
        <v>293</v>
      </c>
      <c r="E534" s="210" t="s">
        <v>35</v>
      </c>
      <c r="F534" s="211" t="s">
        <v>860</v>
      </c>
      <c r="G534" s="208"/>
      <c r="H534" s="212">
        <v>34.86</v>
      </c>
      <c r="I534" s="213"/>
      <c r="J534" s="208"/>
      <c r="K534" s="208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293</v>
      </c>
      <c r="AU534" s="218" t="s">
        <v>89</v>
      </c>
      <c r="AV534" s="11" t="s">
        <v>89</v>
      </c>
      <c r="AW534" s="11" t="s">
        <v>44</v>
      </c>
      <c r="AX534" s="11" t="s">
        <v>81</v>
      </c>
      <c r="AY534" s="218" t="s">
        <v>285</v>
      </c>
    </row>
    <row r="535" spans="2:51" s="11" customFormat="1" ht="13.5">
      <c r="B535" s="207"/>
      <c r="C535" s="208"/>
      <c r="D535" s="209" t="s">
        <v>293</v>
      </c>
      <c r="E535" s="210" t="s">
        <v>35</v>
      </c>
      <c r="F535" s="211" t="s">
        <v>861</v>
      </c>
      <c r="G535" s="208"/>
      <c r="H535" s="212">
        <v>1.2</v>
      </c>
      <c r="I535" s="213"/>
      <c r="J535" s="208"/>
      <c r="K535" s="208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293</v>
      </c>
      <c r="AU535" s="218" t="s">
        <v>89</v>
      </c>
      <c r="AV535" s="11" t="s">
        <v>89</v>
      </c>
      <c r="AW535" s="11" t="s">
        <v>44</v>
      </c>
      <c r="AX535" s="11" t="s">
        <v>81</v>
      </c>
      <c r="AY535" s="218" t="s">
        <v>285</v>
      </c>
    </row>
    <row r="536" spans="2:51" s="11" customFormat="1" ht="13.5">
      <c r="B536" s="207"/>
      <c r="C536" s="208"/>
      <c r="D536" s="209" t="s">
        <v>293</v>
      </c>
      <c r="E536" s="210" t="s">
        <v>35</v>
      </c>
      <c r="F536" s="211" t="s">
        <v>862</v>
      </c>
      <c r="G536" s="208"/>
      <c r="H536" s="212">
        <v>5.46</v>
      </c>
      <c r="I536" s="213"/>
      <c r="J536" s="208"/>
      <c r="K536" s="208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293</v>
      </c>
      <c r="AU536" s="218" t="s">
        <v>89</v>
      </c>
      <c r="AV536" s="11" t="s">
        <v>89</v>
      </c>
      <c r="AW536" s="11" t="s">
        <v>44</v>
      </c>
      <c r="AX536" s="11" t="s">
        <v>81</v>
      </c>
      <c r="AY536" s="218" t="s">
        <v>285</v>
      </c>
    </row>
    <row r="537" spans="2:51" s="12" customFormat="1" ht="13.5">
      <c r="B537" s="219"/>
      <c r="C537" s="220"/>
      <c r="D537" s="209" t="s">
        <v>293</v>
      </c>
      <c r="E537" s="234" t="s">
        <v>196</v>
      </c>
      <c r="F537" s="235" t="s">
        <v>863</v>
      </c>
      <c r="G537" s="220"/>
      <c r="H537" s="236">
        <v>41.52</v>
      </c>
      <c r="I537" s="225"/>
      <c r="J537" s="220"/>
      <c r="K537" s="220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293</v>
      </c>
      <c r="AU537" s="230" t="s">
        <v>89</v>
      </c>
      <c r="AV537" s="12" t="s">
        <v>92</v>
      </c>
      <c r="AW537" s="12" t="s">
        <v>44</v>
      </c>
      <c r="AX537" s="12" t="s">
        <v>81</v>
      </c>
      <c r="AY537" s="230" t="s">
        <v>285</v>
      </c>
    </row>
    <row r="538" spans="2:51" s="13" customFormat="1" ht="13.5">
      <c r="B538" s="237"/>
      <c r="C538" s="238"/>
      <c r="D538" s="221" t="s">
        <v>293</v>
      </c>
      <c r="E538" s="239" t="s">
        <v>35</v>
      </c>
      <c r="F538" s="240" t="s">
        <v>505</v>
      </c>
      <c r="G538" s="238"/>
      <c r="H538" s="241">
        <v>361.36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AT538" s="247" t="s">
        <v>293</v>
      </c>
      <c r="AU538" s="247" t="s">
        <v>89</v>
      </c>
      <c r="AV538" s="13" t="s">
        <v>95</v>
      </c>
      <c r="AW538" s="13" t="s">
        <v>44</v>
      </c>
      <c r="AX538" s="13" t="s">
        <v>10</v>
      </c>
      <c r="AY538" s="247" t="s">
        <v>285</v>
      </c>
    </row>
    <row r="539" spans="2:65" s="1" customFormat="1" ht="22.5" customHeight="1">
      <c r="B539" s="41"/>
      <c r="C539" s="248" t="s">
        <v>939</v>
      </c>
      <c r="D539" s="248" t="s">
        <v>537</v>
      </c>
      <c r="E539" s="249" t="s">
        <v>929</v>
      </c>
      <c r="F539" s="250" t="s">
        <v>930</v>
      </c>
      <c r="G539" s="251" t="s">
        <v>347</v>
      </c>
      <c r="H539" s="252">
        <v>310.264</v>
      </c>
      <c r="I539" s="253"/>
      <c r="J539" s="254">
        <f>ROUND(I539*H539,0)</f>
        <v>0</v>
      </c>
      <c r="K539" s="250" t="s">
        <v>291</v>
      </c>
      <c r="L539" s="255"/>
      <c r="M539" s="256" t="s">
        <v>35</v>
      </c>
      <c r="N539" s="257" t="s">
        <v>52</v>
      </c>
      <c r="O539" s="42"/>
      <c r="P539" s="204">
        <f>O539*H539</f>
        <v>0</v>
      </c>
      <c r="Q539" s="204">
        <v>0.004</v>
      </c>
      <c r="R539" s="204">
        <f>Q539*H539</f>
        <v>1.2410560000000002</v>
      </c>
      <c r="S539" s="204">
        <v>0</v>
      </c>
      <c r="T539" s="205">
        <f>S539*H539</f>
        <v>0</v>
      </c>
      <c r="AR539" s="23" t="s">
        <v>107</v>
      </c>
      <c r="AT539" s="23" t="s">
        <v>537</v>
      </c>
      <c r="AU539" s="23" t="s">
        <v>89</v>
      </c>
      <c r="AY539" s="23" t="s">
        <v>285</v>
      </c>
      <c r="BE539" s="206">
        <f>IF(N539="základní",J539,0)</f>
        <v>0</v>
      </c>
      <c r="BF539" s="206">
        <f>IF(N539="snížená",J539,0)</f>
        <v>0</v>
      </c>
      <c r="BG539" s="206">
        <f>IF(N539="zákl. přenesená",J539,0)</f>
        <v>0</v>
      </c>
      <c r="BH539" s="206">
        <f>IF(N539="sníž. přenesená",J539,0)</f>
        <v>0</v>
      </c>
      <c r="BI539" s="206">
        <f>IF(N539="nulová",J539,0)</f>
        <v>0</v>
      </c>
      <c r="BJ539" s="23" t="s">
        <v>10</v>
      </c>
      <c r="BK539" s="206">
        <f>ROUND(I539*H539,0)</f>
        <v>0</v>
      </c>
      <c r="BL539" s="23" t="s">
        <v>95</v>
      </c>
      <c r="BM539" s="23" t="s">
        <v>940</v>
      </c>
    </row>
    <row r="540" spans="2:51" s="11" customFormat="1" ht="13.5">
      <c r="B540" s="207"/>
      <c r="C540" s="208"/>
      <c r="D540" s="221" t="s">
        <v>293</v>
      </c>
      <c r="E540" s="231" t="s">
        <v>35</v>
      </c>
      <c r="F540" s="232" t="s">
        <v>941</v>
      </c>
      <c r="G540" s="208"/>
      <c r="H540" s="233">
        <v>310.264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293</v>
      </c>
      <c r="AU540" s="218" t="s">
        <v>89</v>
      </c>
      <c r="AV540" s="11" t="s">
        <v>89</v>
      </c>
      <c r="AW540" s="11" t="s">
        <v>44</v>
      </c>
      <c r="AX540" s="11" t="s">
        <v>10</v>
      </c>
      <c r="AY540" s="218" t="s">
        <v>285</v>
      </c>
    </row>
    <row r="541" spans="2:65" s="1" customFormat="1" ht="22.5" customHeight="1">
      <c r="B541" s="41"/>
      <c r="C541" s="248" t="s">
        <v>942</v>
      </c>
      <c r="D541" s="248" t="s">
        <v>537</v>
      </c>
      <c r="E541" s="249" t="s">
        <v>943</v>
      </c>
      <c r="F541" s="250" t="s">
        <v>944</v>
      </c>
      <c r="G541" s="251" t="s">
        <v>290</v>
      </c>
      <c r="H541" s="252">
        <v>43.437</v>
      </c>
      <c r="I541" s="253"/>
      <c r="J541" s="254">
        <f>ROUND(I541*H541,0)</f>
        <v>0</v>
      </c>
      <c r="K541" s="250" t="s">
        <v>35</v>
      </c>
      <c r="L541" s="255"/>
      <c r="M541" s="256" t="s">
        <v>35</v>
      </c>
      <c r="N541" s="257" t="s">
        <v>52</v>
      </c>
      <c r="O541" s="42"/>
      <c r="P541" s="204">
        <f>O541*H541</f>
        <v>0</v>
      </c>
      <c r="Q541" s="204">
        <v>0.025</v>
      </c>
      <c r="R541" s="204">
        <f>Q541*H541</f>
        <v>1.085925</v>
      </c>
      <c r="S541" s="204">
        <v>0</v>
      </c>
      <c r="T541" s="205">
        <f>S541*H541</f>
        <v>0</v>
      </c>
      <c r="AR541" s="23" t="s">
        <v>107</v>
      </c>
      <c r="AT541" s="23" t="s">
        <v>537</v>
      </c>
      <c r="AU541" s="23" t="s">
        <v>89</v>
      </c>
      <c r="AY541" s="23" t="s">
        <v>285</v>
      </c>
      <c r="BE541" s="206">
        <f>IF(N541="základní",J541,0)</f>
        <v>0</v>
      </c>
      <c r="BF541" s="206">
        <f>IF(N541="snížená",J541,0)</f>
        <v>0</v>
      </c>
      <c r="BG541" s="206">
        <f>IF(N541="zákl. přenesená",J541,0)</f>
        <v>0</v>
      </c>
      <c r="BH541" s="206">
        <f>IF(N541="sníž. přenesená",J541,0)</f>
        <v>0</v>
      </c>
      <c r="BI541" s="206">
        <f>IF(N541="nulová",J541,0)</f>
        <v>0</v>
      </c>
      <c r="BJ541" s="23" t="s">
        <v>10</v>
      </c>
      <c r="BK541" s="206">
        <f>ROUND(I541*H541,0)</f>
        <v>0</v>
      </c>
      <c r="BL541" s="23" t="s">
        <v>95</v>
      </c>
      <c r="BM541" s="23" t="s">
        <v>945</v>
      </c>
    </row>
    <row r="542" spans="2:51" s="11" customFormat="1" ht="13.5">
      <c r="B542" s="207"/>
      <c r="C542" s="208"/>
      <c r="D542" s="221" t="s">
        <v>293</v>
      </c>
      <c r="E542" s="231" t="s">
        <v>35</v>
      </c>
      <c r="F542" s="232" t="s">
        <v>946</v>
      </c>
      <c r="G542" s="208"/>
      <c r="H542" s="233">
        <v>43.437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293</v>
      </c>
      <c r="AU542" s="218" t="s">
        <v>89</v>
      </c>
      <c r="AV542" s="11" t="s">
        <v>89</v>
      </c>
      <c r="AW542" s="11" t="s">
        <v>44</v>
      </c>
      <c r="AX542" s="11" t="s">
        <v>10</v>
      </c>
      <c r="AY542" s="218" t="s">
        <v>285</v>
      </c>
    </row>
    <row r="543" spans="2:65" s="1" customFormat="1" ht="22.5" customHeight="1">
      <c r="B543" s="41"/>
      <c r="C543" s="248" t="s">
        <v>947</v>
      </c>
      <c r="D543" s="248" t="s">
        <v>537</v>
      </c>
      <c r="E543" s="249" t="s">
        <v>948</v>
      </c>
      <c r="F543" s="250" t="s">
        <v>949</v>
      </c>
      <c r="G543" s="251" t="s">
        <v>347</v>
      </c>
      <c r="H543" s="252">
        <v>42.35</v>
      </c>
      <c r="I543" s="253"/>
      <c r="J543" s="254">
        <f>ROUND(I543*H543,0)</f>
        <v>0</v>
      </c>
      <c r="K543" s="250" t="s">
        <v>291</v>
      </c>
      <c r="L543" s="255"/>
      <c r="M543" s="256" t="s">
        <v>35</v>
      </c>
      <c r="N543" s="257" t="s">
        <v>52</v>
      </c>
      <c r="O543" s="42"/>
      <c r="P543" s="204">
        <f>O543*H543</f>
        <v>0</v>
      </c>
      <c r="Q543" s="204">
        <v>0.0025</v>
      </c>
      <c r="R543" s="204">
        <f>Q543*H543</f>
        <v>0.10587500000000001</v>
      </c>
      <c r="S543" s="204">
        <v>0</v>
      </c>
      <c r="T543" s="205">
        <f>S543*H543</f>
        <v>0</v>
      </c>
      <c r="AR543" s="23" t="s">
        <v>107</v>
      </c>
      <c r="AT543" s="23" t="s">
        <v>537</v>
      </c>
      <c r="AU543" s="23" t="s">
        <v>89</v>
      </c>
      <c r="AY543" s="23" t="s">
        <v>285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23" t="s">
        <v>10</v>
      </c>
      <c r="BK543" s="206">
        <f>ROUND(I543*H543,0)</f>
        <v>0</v>
      </c>
      <c r="BL543" s="23" t="s">
        <v>95</v>
      </c>
      <c r="BM543" s="23" t="s">
        <v>950</v>
      </c>
    </row>
    <row r="544" spans="2:51" s="11" customFormat="1" ht="13.5">
      <c r="B544" s="207"/>
      <c r="C544" s="208"/>
      <c r="D544" s="221" t="s">
        <v>293</v>
      </c>
      <c r="E544" s="231" t="s">
        <v>35</v>
      </c>
      <c r="F544" s="232" t="s">
        <v>951</v>
      </c>
      <c r="G544" s="208"/>
      <c r="H544" s="233">
        <v>42.35</v>
      </c>
      <c r="I544" s="213"/>
      <c r="J544" s="208"/>
      <c r="K544" s="208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293</v>
      </c>
      <c r="AU544" s="218" t="s">
        <v>89</v>
      </c>
      <c r="AV544" s="11" t="s">
        <v>89</v>
      </c>
      <c r="AW544" s="11" t="s">
        <v>44</v>
      </c>
      <c r="AX544" s="11" t="s">
        <v>10</v>
      </c>
      <c r="AY544" s="218" t="s">
        <v>285</v>
      </c>
    </row>
    <row r="545" spans="2:65" s="1" customFormat="1" ht="22.5" customHeight="1">
      <c r="B545" s="41"/>
      <c r="C545" s="248" t="s">
        <v>952</v>
      </c>
      <c r="D545" s="248" t="s">
        <v>537</v>
      </c>
      <c r="E545" s="249" t="s">
        <v>953</v>
      </c>
      <c r="F545" s="250" t="s">
        <v>954</v>
      </c>
      <c r="G545" s="251" t="s">
        <v>347</v>
      </c>
      <c r="H545" s="252">
        <v>15.973</v>
      </c>
      <c r="I545" s="253"/>
      <c r="J545" s="254">
        <f>ROUND(I545*H545,0)</f>
        <v>0</v>
      </c>
      <c r="K545" s="250" t="s">
        <v>291</v>
      </c>
      <c r="L545" s="255"/>
      <c r="M545" s="256" t="s">
        <v>35</v>
      </c>
      <c r="N545" s="257" t="s">
        <v>52</v>
      </c>
      <c r="O545" s="42"/>
      <c r="P545" s="204">
        <f>O545*H545</f>
        <v>0</v>
      </c>
      <c r="Q545" s="204">
        <v>0.0015</v>
      </c>
      <c r="R545" s="204">
        <f>Q545*H545</f>
        <v>0.0239595</v>
      </c>
      <c r="S545" s="204">
        <v>0</v>
      </c>
      <c r="T545" s="205">
        <f>S545*H545</f>
        <v>0</v>
      </c>
      <c r="AR545" s="23" t="s">
        <v>107</v>
      </c>
      <c r="AT545" s="23" t="s">
        <v>537</v>
      </c>
      <c r="AU545" s="23" t="s">
        <v>89</v>
      </c>
      <c r="AY545" s="23" t="s">
        <v>285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23" t="s">
        <v>10</v>
      </c>
      <c r="BK545" s="206">
        <f>ROUND(I545*H545,0)</f>
        <v>0</v>
      </c>
      <c r="BL545" s="23" t="s">
        <v>95</v>
      </c>
      <c r="BM545" s="23" t="s">
        <v>955</v>
      </c>
    </row>
    <row r="546" spans="2:51" s="11" customFormat="1" ht="13.5">
      <c r="B546" s="207"/>
      <c r="C546" s="208"/>
      <c r="D546" s="221" t="s">
        <v>293</v>
      </c>
      <c r="E546" s="231" t="s">
        <v>35</v>
      </c>
      <c r="F546" s="232" t="s">
        <v>956</v>
      </c>
      <c r="G546" s="208"/>
      <c r="H546" s="233">
        <v>15.973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293</v>
      </c>
      <c r="AU546" s="218" t="s">
        <v>89</v>
      </c>
      <c r="AV546" s="11" t="s">
        <v>89</v>
      </c>
      <c r="AW546" s="11" t="s">
        <v>44</v>
      </c>
      <c r="AX546" s="11" t="s">
        <v>10</v>
      </c>
      <c r="AY546" s="218" t="s">
        <v>285</v>
      </c>
    </row>
    <row r="547" spans="2:65" s="1" customFormat="1" ht="22.5" customHeight="1">
      <c r="B547" s="41"/>
      <c r="C547" s="195" t="s">
        <v>957</v>
      </c>
      <c r="D547" s="195" t="s">
        <v>287</v>
      </c>
      <c r="E547" s="196" t="s">
        <v>958</v>
      </c>
      <c r="F547" s="197" t="s">
        <v>959</v>
      </c>
      <c r="G547" s="198" t="s">
        <v>347</v>
      </c>
      <c r="H547" s="199">
        <v>275.89</v>
      </c>
      <c r="I547" s="200"/>
      <c r="J547" s="201">
        <f>ROUND(I547*H547,0)</f>
        <v>0</v>
      </c>
      <c r="K547" s="197" t="s">
        <v>291</v>
      </c>
      <c r="L547" s="61"/>
      <c r="M547" s="202" t="s">
        <v>35</v>
      </c>
      <c r="N547" s="203" t="s">
        <v>52</v>
      </c>
      <c r="O547" s="42"/>
      <c r="P547" s="204">
        <f>O547*H547</f>
        <v>0</v>
      </c>
      <c r="Q547" s="204">
        <v>0</v>
      </c>
      <c r="R547" s="204">
        <f>Q547*H547</f>
        <v>0</v>
      </c>
      <c r="S547" s="204">
        <v>0</v>
      </c>
      <c r="T547" s="205">
        <f>S547*H547</f>
        <v>0</v>
      </c>
      <c r="AR547" s="23" t="s">
        <v>95</v>
      </c>
      <c r="AT547" s="23" t="s">
        <v>287</v>
      </c>
      <c r="AU547" s="23" t="s">
        <v>89</v>
      </c>
      <c r="AY547" s="23" t="s">
        <v>285</v>
      </c>
      <c r="BE547" s="206">
        <f>IF(N547="základní",J547,0)</f>
        <v>0</v>
      </c>
      <c r="BF547" s="206">
        <f>IF(N547="snížená",J547,0)</f>
        <v>0</v>
      </c>
      <c r="BG547" s="206">
        <f>IF(N547="zákl. přenesená",J547,0)</f>
        <v>0</v>
      </c>
      <c r="BH547" s="206">
        <f>IF(N547="sníž. přenesená",J547,0)</f>
        <v>0</v>
      </c>
      <c r="BI547" s="206">
        <f>IF(N547="nulová",J547,0)</f>
        <v>0</v>
      </c>
      <c r="BJ547" s="23" t="s">
        <v>10</v>
      </c>
      <c r="BK547" s="206">
        <f>ROUND(I547*H547,0)</f>
        <v>0</v>
      </c>
      <c r="BL547" s="23" t="s">
        <v>95</v>
      </c>
      <c r="BM547" s="23" t="s">
        <v>960</v>
      </c>
    </row>
    <row r="548" spans="2:51" s="11" customFormat="1" ht="13.5">
      <c r="B548" s="207"/>
      <c r="C548" s="208"/>
      <c r="D548" s="209" t="s">
        <v>293</v>
      </c>
      <c r="E548" s="210" t="s">
        <v>35</v>
      </c>
      <c r="F548" s="211" t="s">
        <v>237</v>
      </c>
      <c r="G548" s="208"/>
      <c r="H548" s="212">
        <v>118.08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293</v>
      </c>
      <c r="AU548" s="218" t="s">
        <v>89</v>
      </c>
      <c r="AV548" s="11" t="s">
        <v>89</v>
      </c>
      <c r="AW548" s="11" t="s">
        <v>44</v>
      </c>
      <c r="AX548" s="11" t="s">
        <v>81</v>
      </c>
      <c r="AY548" s="218" t="s">
        <v>285</v>
      </c>
    </row>
    <row r="549" spans="2:51" s="11" customFormat="1" ht="13.5">
      <c r="B549" s="207"/>
      <c r="C549" s="208"/>
      <c r="D549" s="209" t="s">
        <v>293</v>
      </c>
      <c r="E549" s="210" t="s">
        <v>35</v>
      </c>
      <c r="F549" s="211" t="s">
        <v>240</v>
      </c>
      <c r="G549" s="208"/>
      <c r="H549" s="212">
        <v>157.81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293</v>
      </c>
      <c r="AU549" s="218" t="s">
        <v>89</v>
      </c>
      <c r="AV549" s="11" t="s">
        <v>89</v>
      </c>
      <c r="AW549" s="11" t="s">
        <v>44</v>
      </c>
      <c r="AX549" s="11" t="s">
        <v>81</v>
      </c>
      <c r="AY549" s="218" t="s">
        <v>285</v>
      </c>
    </row>
    <row r="550" spans="2:51" s="12" customFormat="1" ht="13.5">
      <c r="B550" s="219"/>
      <c r="C550" s="220"/>
      <c r="D550" s="221" t="s">
        <v>293</v>
      </c>
      <c r="E550" s="222" t="s">
        <v>35</v>
      </c>
      <c r="F550" s="223" t="s">
        <v>295</v>
      </c>
      <c r="G550" s="220"/>
      <c r="H550" s="224">
        <v>275.89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293</v>
      </c>
      <c r="AU550" s="230" t="s">
        <v>89</v>
      </c>
      <c r="AV550" s="12" t="s">
        <v>92</v>
      </c>
      <c r="AW550" s="12" t="s">
        <v>44</v>
      </c>
      <c r="AX550" s="12" t="s">
        <v>10</v>
      </c>
      <c r="AY550" s="230" t="s">
        <v>285</v>
      </c>
    </row>
    <row r="551" spans="2:65" s="1" customFormat="1" ht="22.5" customHeight="1">
      <c r="B551" s="41"/>
      <c r="C551" s="248" t="s">
        <v>961</v>
      </c>
      <c r="D551" s="248" t="s">
        <v>537</v>
      </c>
      <c r="E551" s="249" t="s">
        <v>962</v>
      </c>
      <c r="F551" s="250" t="s">
        <v>963</v>
      </c>
      <c r="G551" s="251" t="s">
        <v>347</v>
      </c>
      <c r="H551" s="252">
        <v>303.479</v>
      </c>
      <c r="I551" s="253"/>
      <c r="J551" s="254">
        <f>ROUND(I551*H551,0)</f>
        <v>0</v>
      </c>
      <c r="K551" s="250" t="s">
        <v>291</v>
      </c>
      <c r="L551" s="255"/>
      <c r="M551" s="256" t="s">
        <v>35</v>
      </c>
      <c r="N551" s="257" t="s">
        <v>52</v>
      </c>
      <c r="O551" s="42"/>
      <c r="P551" s="204">
        <f>O551*H551</f>
        <v>0</v>
      </c>
      <c r="Q551" s="204">
        <v>0.00011</v>
      </c>
      <c r="R551" s="204">
        <f>Q551*H551</f>
        <v>0.03338269</v>
      </c>
      <c r="S551" s="204">
        <v>0</v>
      </c>
      <c r="T551" s="205">
        <f>S551*H551</f>
        <v>0</v>
      </c>
      <c r="AR551" s="23" t="s">
        <v>107</v>
      </c>
      <c r="AT551" s="23" t="s">
        <v>537</v>
      </c>
      <c r="AU551" s="23" t="s">
        <v>89</v>
      </c>
      <c r="AY551" s="23" t="s">
        <v>285</v>
      </c>
      <c r="BE551" s="206">
        <f>IF(N551="základní",J551,0)</f>
        <v>0</v>
      </c>
      <c r="BF551" s="206">
        <f>IF(N551="snížená",J551,0)</f>
        <v>0</v>
      </c>
      <c r="BG551" s="206">
        <f>IF(N551="zákl. přenesená",J551,0)</f>
        <v>0</v>
      </c>
      <c r="BH551" s="206">
        <f>IF(N551="sníž. přenesená",J551,0)</f>
        <v>0</v>
      </c>
      <c r="BI551" s="206">
        <f>IF(N551="nulová",J551,0)</f>
        <v>0</v>
      </c>
      <c r="BJ551" s="23" t="s">
        <v>10</v>
      </c>
      <c r="BK551" s="206">
        <f>ROUND(I551*H551,0)</f>
        <v>0</v>
      </c>
      <c r="BL551" s="23" t="s">
        <v>95</v>
      </c>
      <c r="BM551" s="23" t="s">
        <v>964</v>
      </c>
    </row>
    <row r="552" spans="2:51" s="11" customFormat="1" ht="13.5">
      <c r="B552" s="207"/>
      <c r="C552" s="208"/>
      <c r="D552" s="209" t="s">
        <v>293</v>
      </c>
      <c r="E552" s="210" t="s">
        <v>35</v>
      </c>
      <c r="F552" s="211" t="s">
        <v>965</v>
      </c>
      <c r="G552" s="208"/>
      <c r="H552" s="212">
        <v>129.888</v>
      </c>
      <c r="I552" s="213"/>
      <c r="J552" s="208"/>
      <c r="K552" s="208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293</v>
      </c>
      <c r="AU552" s="218" t="s">
        <v>89</v>
      </c>
      <c r="AV552" s="11" t="s">
        <v>89</v>
      </c>
      <c r="AW552" s="11" t="s">
        <v>44</v>
      </c>
      <c r="AX552" s="11" t="s">
        <v>81</v>
      </c>
      <c r="AY552" s="218" t="s">
        <v>285</v>
      </c>
    </row>
    <row r="553" spans="2:51" s="11" customFormat="1" ht="13.5">
      <c r="B553" s="207"/>
      <c r="C553" s="208"/>
      <c r="D553" s="209" t="s">
        <v>293</v>
      </c>
      <c r="E553" s="210" t="s">
        <v>35</v>
      </c>
      <c r="F553" s="211" t="s">
        <v>966</v>
      </c>
      <c r="G553" s="208"/>
      <c r="H553" s="212">
        <v>173.591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293</v>
      </c>
      <c r="AU553" s="218" t="s">
        <v>89</v>
      </c>
      <c r="AV553" s="11" t="s">
        <v>89</v>
      </c>
      <c r="AW553" s="11" t="s">
        <v>44</v>
      </c>
      <c r="AX553" s="11" t="s">
        <v>81</v>
      </c>
      <c r="AY553" s="218" t="s">
        <v>285</v>
      </c>
    </row>
    <row r="554" spans="2:51" s="12" customFormat="1" ht="13.5">
      <c r="B554" s="219"/>
      <c r="C554" s="220"/>
      <c r="D554" s="221" t="s">
        <v>293</v>
      </c>
      <c r="E554" s="222" t="s">
        <v>35</v>
      </c>
      <c r="F554" s="223" t="s">
        <v>295</v>
      </c>
      <c r="G554" s="220"/>
      <c r="H554" s="224">
        <v>303.479</v>
      </c>
      <c r="I554" s="225"/>
      <c r="J554" s="220"/>
      <c r="K554" s="220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293</v>
      </c>
      <c r="AU554" s="230" t="s">
        <v>89</v>
      </c>
      <c r="AV554" s="12" t="s">
        <v>92</v>
      </c>
      <c r="AW554" s="12" t="s">
        <v>44</v>
      </c>
      <c r="AX554" s="12" t="s">
        <v>10</v>
      </c>
      <c r="AY554" s="230" t="s">
        <v>285</v>
      </c>
    </row>
    <row r="555" spans="2:65" s="1" customFormat="1" ht="22.5" customHeight="1">
      <c r="B555" s="41"/>
      <c r="C555" s="195" t="s">
        <v>967</v>
      </c>
      <c r="D555" s="195" t="s">
        <v>287</v>
      </c>
      <c r="E555" s="196" t="s">
        <v>968</v>
      </c>
      <c r="F555" s="197" t="s">
        <v>969</v>
      </c>
      <c r="G555" s="198" t="s">
        <v>320</v>
      </c>
      <c r="H555" s="199">
        <v>1.038</v>
      </c>
      <c r="I555" s="200"/>
      <c r="J555" s="201">
        <f>ROUND(I555*H555,0)</f>
        <v>0</v>
      </c>
      <c r="K555" s="197" t="s">
        <v>291</v>
      </c>
      <c r="L555" s="61"/>
      <c r="M555" s="202" t="s">
        <v>35</v>
      </c>
      <c r="N555" s="203" t="s">
        <v>52</v>
      </c>
      <c r="O555" s="42"/>
      <c r="P555" s="204">
        <f>O555*H555</f>
        <v>0</v>
      </c>
      <c r="Q555" s="204">
        <v>0</v>
      </c>
      <c r="R555" s="204">
        <f>Q555*H555</f>
        <v>0</v>
      </c>
      <c r="S555" s="204">
        <v>0</v>
      </c>
      <c r="T555" s="205">
        <f>S555*H555</f>
        <v>0</v>
      </c>
      <c r="AR555" s="23" t="s">
        <v>359</v>
      </c>
      <c r="AT555" s="23" t="s">
        <v>287</v>
      </c>
      <c r="AU555" s="23" t="s">
        <v>89</v>
      </c>
      <c r="AY555" s="23" t="s">
        <v>285</v>
      </c>
      <c r="BE555" s="206">
        <f>IF(N555="základní",J555,0)</f>
        <v>0</v>
      </c>
      <c r="BF555" s="206">
        <f>IF(N555="snížená",J555,0)</f>
        <v>0</v>
      </c>
      <c r="BG555" s="206">
        <f>IF(N555="zákl. přenesená",J555,0)</f>
        <v>0</v>
      </c>
      <c r="BH555" s="206">
        <f>IF(N555="sníž. přenesená",J555,0)</f>
        <v>0</v>
      </c>
      <c r="BI555" s="206">
        <f>IF(N555="nulová",J555,0)</f>
        <v>0</v>
      </c>
      <c r="BJ555" s="23" t="s">
        <v>10</v>
      </c>
      <c r="BK555" s="206">
        <f>ROUND(I555*H555,0)</f>
        <v>0</v>
      </c>
      <c r="BL555" s="23" t="s">
        <v>359</v>
      </c>
      <c r="BM555" s="23" t="s">
        <v>970</v>
      </c>
    </row>
    <row r="556" spans="2:63" s="10" customFormat="1" ht="29.85" customHeight="1">
      <c r="B556" s="178"/>
      <c r="C556" s="179"/>
      <c r="D556" s="192" t="s">
        <v>80</v>
      </c>
      <c r="E556" s="193" t="s">
        <v>971</v>
      </c>
      <c r="F556" s="193" t="s">
        <v>972</v>
      </c>
      <c r="G556" s="179"/>
      <c r="H556" s="179"/>
      <c r="I556" s="182"/>
      <c r="J556" s="194">
        <f>BK556</f>
        <v>0</v>
      </c>
      <c r="K556" s="179"/>
      <c r="L556" s="184"/>
      <c r="M556" s="185"/>
      <c r="N556" s="186"/>
      <c r="O556" s="186"/>
      <c r="P556" s="187">
        <f>SUM(P557:P575)</f>
        <v>0</v>
      </c>
      <c r="Q556" s="186"/>
      <c r="R556" s="187">
        <f>SUM(R557:R575)</f>
        <v>0.7729770274450001</v>
      </c>
      <c r="S556" s="186"/>
      <c r="T556" s="188">
        <f>SUM(T557:T575)</f>
        <v>0</v>
      </c>
      <c r="AR556" s="189" t="s">
        <v>89</v>
      </c>
      <c r="AT556" s="190" t="s">
        <v>80</v>
      </c>
      <c r="AU556" s="190" t="s">
        <v>10</v>
      </c>
      <c r="AY556" s="189" t="s">
        <v>285</v>
      </c>
      <c r="BK556" s="191">
        <f>SUM(BK557:BK575)</f>
        <v>0</v>
      </c>
    </row>
    <row r="557" spans="2:65" s="1" customFormat="1" ht="22.5" customHeight="1">
      <c r="B557" s="41"/>
      <c r="C557" s="195" t="s">
        <v>973</v>
      </c>
      <c r="D557" s="195" t="s">
        <v>287</v>
      </c>
      <c r="E557" s="196" t="s">
        <v>974</v>
      </c>
      <c r="F557" s="197" t="s">
        <v>975</v>
      </c>
      <c r="G557" s="198" t="s">
        <v>347</v>
      </c>
      <c r="H557" s="199">
        <v>38.53</v>
      </c>
      <c r="I557" s="200"/>
      <c r="J557" s="201">
        <f>ROUND(I557*H557,0)</f>
        <v>0</v>
      </c>
      <c r="K557" s="197" t="s">
        <v>291</v>
      </c>
      <c r="L557" s="61"/>
      <c r="M557" s="202" t="s">
        <v>35</v>
      </c>
      <c r="N557" s="203" t="s">
        <v>52</v>
      </c>
      <c r="O557" s="42"/>
      <c r="P557" s="204">
        <f>O557*H557</f>
        <v>0</v>
      </c>
      <c r="Q557" s="204">
        <v>0</v>
      </c>
      <c r="R557" s="204">
        <f>Q557*H557</f>
        <v>0</v>
      </c>
      <c r="S557" s="204">
        <v>0</v>
      </c>
      <c r="T557" s="205">
        <f>S557*H557</f>
        <v>0</v>
      </c>
      <c r="AR557" s="23" t="s">
        <v>359</v>
      </c>
      <c r="AT557" s="23" t="s">
        <v>287</v>
      </c>
      <c r="AU557" s="23" t="s">
        <v>89</v>
      </c>
      <c r="AY557" s="23" t="s">
        <v>285</v>
      </c>
      <c r="BE557" s="206">
        <f>IF(N557="základní",J557,0)</f>
        <v>0</v>
      </c>
      <c r="BF557" s="206">
        <f>IF(N557="snížená",J557,0)</f>
        <v>0</v>
      </c>
      <c r="BG557" s="206">
        <f>IF(N557="zákl. přenesená",J557,0)</f>
        <v>0</v>
      </c>
      <c r="BH557" s="206">
        <f>IF(N557="sníž. přenesená",J557,0)</f>
        <v>0</v>
      </c>
      <c r="BI557" s="206">
        <f>IF(N557="nulová",J557,0)</f>
        <v>0</v>
      </c>
      <c r="BJ557" s="23" t="s">
        <v>10</v>
      </c>
      <c r="BK557" s="206">
        <f>ROUND(I557*H557,0)</f>
        <v>0</v>
      </c>
      <c r="BL557" s="23" t="s">
        <v>359</v>
      </c>
      <c r="BM557" s="23" t="s">
        <v>976</v>
      </c>
    </row>
    <row r="558" spans="2:51" s="11" customFormat="1" ht="13.5">
      <c r="B558" s="207"/>
      <c r="C558" s="208"/>
      <c r="D558" s="209" t="s">
        <v>293</v>
      </c>
      <c r="E558" s="210" t="s">
        <v>35</v>
      </c>
      <c r="F558" s="211" t="s">
        <v>857</v>
      </c>
      <c r="G558" s="208"/>
      <c r="H558" s="212">
        <v>30.05</v>
      </c>
      <c r="I558" s="213"/>
      <c r="J558" s="208"/>
      <c r="K558" s="208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293</v>
      </c>
      <c r="AU558" s="218" t="s">
        <v>89</v>
      </c>
      <c r="AV558" s="11" t="s">
        <v>89</v>
      </c>
      <c r="AW558" s="11" t="s">
        <v>44</v>
      </c>
      <c r="AX558" s="11" t="s">
        <v>81</v>
      </c>
      <c r="AY558" s="218" t="s">
        <v>285</v>
      </c>
    </row>
    <row r="559" spans="2:51" s="11" customFormat="1" ht="13.5">
      <c r="B559" s="207"/>
      <c r="C559" s="208"/>
      <c r="D559" s="209" t="s">
        <v>293</v>
      </c>
      <c r="E559" s="210" t="s">
        <v>35</v>
      </c>
      <c r="F559" s="211" t="s">
        <v>858</v>
      </c>
      <c r="G559" s="208"/>
      <c r="H559" s="212">
        <v>7.28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293</v>
      </c>
      <c r="AU559" s="218" t="s">
        <v>89</v>
      </c>
      <c r="AV559" s="11" t="s">
        <v>89</v>
      </c>
      <c r="AW559" s="11" t="s">
        <v>44</v>
      </c>
      <c r="AX559" s="11" t="s">
        <v>81</v>
      </c>
      <c r="AY559" s="218" t="s">
        <v>285</v>
      </c>
    </row>
    <row r="560" spans="2:51" s="12" customFormat="1" ht="13.5">
      <c r="B560" s="219"/>
      <c r="C560" s="220"/>
      <c r="D560" s="209" t="s">
        <v>293</v>
      </c>
      <c r="E560" s="234" t="s">
        <v>35</v>
      </c>
      <c r="F560" s="235" t="s">
        <v>859</v>
      </c>
      <c r="G560" s="220"/>
      <c r="H560" s="236">
        <v>37.33</v>
      </c>
      <c r="I560" s="225"/>
      <c r="J560" s="220"/>
      <c r="K560" s="220"/>
      <c r="L560" s="226"/>
      <c r="M560" s="227"/>
      <c r="N560" s="228"/>
      <c r="O560" s="228"/>
      <c r="P560" s="228"/>
      <c r="Q560" s="228"/>
      <c r="R560" s="228"/>
      <c r="S560" s="228"/>
      <c r="T560" s="229"/>
      <c r="AT560" s="230" t="s">
        <v>293</v>
      </c>
      <c r="AU560" s="230" t="s">
        <v>89</v>
      </c>
      <c r="AV560" s="12" t="s">
        <v>92</v>
      </c>
      <c r="AW560" s="12" t="s">
        <v>44</v>
      </c>
      <c r="AX560" s="12" t="s">
        <v>81</v>
      </c>
      <c r="AY560" s="230" t="s">
        <v>285</v>
      </c>
    </row>
    <row r="561" spans="2:51" s="11" customFormat="1" ht="13.5">
      <c r="B561" s="207"/>
      <c r="C561" s="208"/>
      <c r="D561" s="209" t="s">
        <v>293</v>
      </c>
      <c r="E561" s="210" t="s">
        <v>35</v>
      </c>
      <c r="F561" s="211" t="s">
        <v>861</v>
      </c>
      <c r="G561" s="208"/>
      <c r="H561" s="212">
        <v>1.2</v>
      </c>
      <c r="I561" s="213"/>
      <c r="J561" s="208"/>
      <c r="K561" s="208"/>
      <c r="L561" s="214"/>
      <c r="M561" s="215"/>
      <c r="N561" s="216"/>
      <c r="O561" s="216"/>
      <c r="P561" s="216"/>
      <c r="Q561" s="216"/>
      <c r="R561" s="216"/>
      <c r="S561" s="216"/>
      <c r="T561" s="217"/>
      <c r="AT561" s="218" t="s">
        <v>293</v>
      </c>
      <c r="AU561" s="218" t="s">
        <v>89</v>
      </c>
      <c r="AV561" s="11" t="s">
        <v>89</v>
      </c>
      <c r="AW561" s="11" t="s">
        <v>44</v>
      </c>
      <c r="AX561" s="11" t="s">
        <v>81</v>
      </c>
      <c r="AY561" s="218" t="s">
        <v>285</v>
      </c>
    </row>
    <row r="562" spans="2:51" s="12" customFormat="1" ht="13.5">
      <c r="B562" s="219"/>
      <c r="C562" s="220"/>
      <c r="D562" s="209" t="s">
        <v>293</v>
      </c>
      <c r="E562" s="234" t="s">
        <v>35</v>
      </c>
      <c r="F562" s="235" t="s">
        <v>863</v>
      </c>
      <c r="G562" s="220"/>
      <c r="H562" s="236">
        <v>1.2</v>
      </c>
      <c r="I562" s="225"/>
      <c r="J562" s="220"/>
      <c r="K562" s="220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293</v>
      </c>
      <c r="AU562" s="230" t="s">
        <v>89</v>
      </c>
      <c r="AV562" s="12" t="s">
        <v>92</v>
      </c>
      <c r="AW562" s="12" t="s">
        <v>44</v>
      </c>
      <c r="AX562" s="12" t="s">
        <v>81</v>
      </c>
      <c r="AY562" s="230" t="s">
        <v>285</v>
      </c>
    </row>
    <row r="563" spans="2:51" s="13" customFormat="1" ht="13.5">
      <c r="B563" s="237"/>
      <c r="C563" s="238"/>
      <c r="D563" s="221" t="s">
        <v>293</v>
      </c>
      <c r="E563" s="239" t="s">
        <v>199</v>
      </c>
      <c r="F563" s="240" t="s">
        <v>505</v>
      </c>
      <c r="G563" s="238"/>
      <c r="H563" s="241">
        <v>38.53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AT563" s="247" t="s">
        <v>293</v>
      </c>
      <c r="AU563" s="247" t="s">
        <v>89</v>
      </c>
      <c r="AV563" s="13" t="s">
        <v>95</v>
      </c>
      <c r="AW563" s="13" t="s">
        <v>44</v>
      </c>
      <c r="AX563" s="13" t="s">
        <v>10</v>
      </c>
      <c r="AY563" s="247" t="s">
        <v>285</v>
      </c>
    </row>
    <row r="564" spans="2:65" s="1" customFormat="1" ht="22.5" customHeight="1">
      <c r="B564" s="41"/>
      <c r="C564" s="195" t="s">
        <v>977</v>
      </c>
      <c r="D564" s="195" t="s">
        <v>287</v>
      </c>
      <c r="E564" s="196" t="s">
        <v>978</v>
      </c>
      <c r="F564" s="197" t="s">
        <v>979</v>
      </c>
      <c r="G564" s="198" t="s">
        <v>347</v>
      </c>
      <c r="H564" s="199">
        <v>3.57</v>
      </c>
      <c r="I564" s="200"/>
      <c r="J564" s="201">
        <f>ROUND(I564*H564,0)</f>
        <v>0</v>
      </c>
      <c r="K564" s="197" t="s">
        <v>291</v>
      </c>
      <c r="L564" s="61"/>
      <c r="M564" s="202" t="s">
        <v>35</v>
      </c>
      <c r="N564" s="203" t="s">
        <v>52</v>
      </c>
      <c r="O564" s="42"/>
      <c r="P564" s="204">
        <f>O564*H564</f>
        <v>0</v>
      </c>
      <c r="Q564" s="204">
        <v>0</v>
      </c>
      <c r="R564" s="204">
        <f>Q564*H564</f>
        <v>0</v>
      </c>
      <c r="S564" s="204">
        <v>0</v>
      </c>
      <c r="T564" s="205">
        <f>S564*H564</f>
        <v>0</v>
      </c>
      <c r="AR564" s="23" t="s">
        <v>359</v>
      </c>
      <c r="AT564" s="23" t="s">
        <v>287</v>
      </c>
      <c r="AU564" s="23" t="s">
        <v>89</v>
      </c>
      <c r="AY564" s="23" t="s">
        <v>285</v>
      </c>
      <c r="BE564" s="206">
        <f>IF(N564="základní",J564,0)</f>
        <v>0</v>
      </c>
      <c r="BF564" s="206">
        <f>IF(N564="snížená",J564,0)</f>
        <v>0</v>
      </c>
      <c r="BG564" s="206">
        <f>IF(N564="zákl. přenesená",J564,0)</f>
        <v>0</v>
      </c>
      <c r="BH564" s="206">
        <f>IF(N564="sníž. přenesená",J564,0)</f>
        <v>0</v>
      </c>
      <c r="BI564" s="206">
        <f>IF(N564="nulová",J564,0)</f>
        <v>0</v>
      </c>
      <c r="BJ564" s="23" t="s">
        <v>10</v>
      </c>
      <c r="BK564" s="206">
        <f>ROUND(I564*H564,0)</f>
        <v>0</v>
      </c>
      <c r="BL564" s="23" t="s">
        <v>359</v>
      </c>
      <c r="BM564" s="23" t="s">
        <v>980</v>
      </c>
    </row>
    <row r="565" spans="2:51" s="11" customFormat="1" ht="13.5">
      <c r="B565" s="207"/>
      <c r="C565" s="208"/>
      <c r="D565" s="209" t="s">
        <v>293</v>
      </c>
      <c r="E565" s="210" t="s">
        <v>35</v>
      </c>
      <c r="F565" s="211" t="s">
        <v>981</v>
      </c>
      <c r="G565" s="208"/>
      <c r="H565" s="212">
        <v>3.57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293</v>
      </c>
      <c r="AU565" s="218" t="s">
        <v>89</v>
      </c>
      <c r="AV565" s="11" t="s">
        <v>89</v>
      </c>
      <c r="AW565" s="11" t="s">
        <v>44</v>
      </c>
      <c r="AX565" s="11" t="s">
        <v>81</v>
      </c>
      <c r="AY565" s="218" t="s">
        <v>285</v>
      </c>
    </row>
    <row r="566" spans="2:51" s="12" customFormat="1" ht="13.5">
      <c r="B566" s="219"/>
      <c r="C566" s="220"/>
      <c r="D566" s="221" t="s">
        <v>293</v>
      </c>
      <c r="E566" s="222" t="s">
        <v>205</v>
      </c>
      <c r="F566" s="223" t="s">
        <v>295</v>
      </c>
      <c r="G566" s="220"/>
      <c r="H566" s="224">
        <v>3.57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293</v>
      </c>
      <c r="AU566" s="230" t="s">
        <v>89</v>
      </c>
      <c r="AV566" s="12" t="s">
        <v>92</v>
      </c>
      <c r="AW566" s="12" t="s">
        <v>44</v>
      </c>
      <c r="AX566" s="12" t="s">
        <v>10</v>
      </c>
      <c r="AY566" s="230" t="s">
        <v>285</v>
      </c>
    </row>
    <row r="567" spans="2:65" s="1" customFormat="1" ht="22.5" customHeight="1">
      <c r="B567" s="41"/>
      <c r="C567" s="195" t="s">
        <v>982</v>
      </c>
      <c r="D567" s="195" t="s">
        <v>287</v>
      </c>
      <c r="E567" s="196" t="s">
        <v>983</v>
      </c>
      <c r="F567" s="197" t="s">
        <v>984</v>
      </c>
      <c r="G567" s="198" t="s">
        <v>290</v>
      </c>
      <c r="H567" s="199">
        <v>1.049</v>
      </c>
      <c r="I567" s="200"/>
      <c r="J567" s="201">
        <f>ROUND(I567*H567,0)</f>
        <v>0</v>
      </c>
      <c r="K567" s="197" t="s">
        <v>291</v>
      </c>
      <c r="L567" s="61"/>
      <c r="M567" s="202" t="s">
        <v>35</v>
      </c>
      <c r="N567" s="203" t="s">
        <v>52</v>
      </c>
      <c r="O567" s="42"/>
      <c r="P567" s="204">
        <f>O567*H567</f>
        <v>0</v>
      </c>
      <c r="Q567" s="204">
        <v>0.023367805</v>
      </c>
      <c r="R567" s="204">
        <f>Q567*H567</f>
        <v>0.024512827444999996</v>
      </c>
      <c r="S567" s="204">
        <v>0</v>
      </c>
      <c r="T567" s="205">
        <f>S567*H567</f>
        <v>0</v>
      </c>
      <c r="AR567" s="23" t="s">
        <v>359</v>
      </c>
      <c r="AT567" s="23" t="s">
        <v>287</v>
      </c>
      <c r="AU567" s="23" t="s">
        <v>89</v>
      </c>
      <c r="AY567" s="23" t="s">
        <v>285</v>
      </c>
      <c r="BE567" s="206">
        <f>IF(N567="základní",J567,0)</f>
        <v>0</v>
      </c>
      <c r="BF567" s="206">
        <f>IF(N567="snížená",J567,0)</f>
        <v>0</v>
      </c>
      <c r="BG567" s="206">
        <f>IF(N567="zákl. přenesená",J567,0)</f>
        <v>0</v>
      </c>
      <c r="BH567" s="206">
        <f>IF(N567="sníž. přenesená",J567,0)</f>
        <v>0</v>
      </c>
      <c r="BI567" s="206">
        <f>IF(N567="nulová",J567,0)</f>
        <v>0</v>
      </c>
      <c r="BJ567" s="23" t="s">
        <v>10</v>
      </c>
      <c r="BK567" s="206">
        <f>ROUND(I567*H567,0)</f>
        <v>0</v>
      </c>
      <c r="BL567" s="23" t="s">
        <v>359</v>
      </c>
      <c r="BM567" s="23" t="s">
        <v>985</v>
      </c>
    </row>
    <row r="568" spans="2:51" s="11" customFormat="1" ht="13.5">
      <c r="B568" s="207"/>
      <c r="C568" s="208"/>
      <c r="D568" s="209" t="s">
        <v>293</v>
      </c>
      <c r="E568" s="210" t="s">
        <v>35</v>
      </c>
      <c r="F568" s="211" t="s">
        <v>986</v>
      </c>
      <c r="G568" s="208"/>
      <c r="H568" s="212">
        <v>0.963</v>
      </c>
      <c r="I568" s="213"/>
      <c r="J568" s="208"/>
      <c r="K568" s="208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293</v>
      </c>
      <c r="AU568" s="218" t="s">
        <v>89</v>
      </c>
      <c r="AV568" s="11" t="s">
        <v>89</v>
      </c>
      <c r="AW568" s="11" t="s">
        <v>44</v>
      </c>
      <c r="AX568" s="11" t="s">
        <v>81</v>
      </c>
      <c r="AY568" s="218" t="s">
        <v>285</v>
      </c>
    </row>
    <row r="569" spans="2:51" s="11" customFormat="1" ht="13.5">
      <c r="B569" s="207"/>
      <c r="C569" s="208"/>
      <c r="D569" s="209" t="s">
        <v>293</v>
      </c>
      <c r="E569" s="210" t="s">
        <v>35</v>
      </c>
      <c r="F569" s="211" t="s">
        <v>987</v>
      </c>
      <c r="G569" s="208"/>
      <c r="H569" s="212">
        <v>0.086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293</v>
      </c>
      <c r="AU569" s="218" t="s">
        <v>89</v>
      </c>
      <c r="AV569" s="11" t="s">
        <v>89</v>
      </c>
      <c r="AW569" s="11" t="s">
        <v>44</v>
      </c>
      <c r="AX569" s="11" t="s">
        <v>81</v>
      </c>
      <c r="AY569" s="218" t="s">
        <v>285</v>
      </c>
    </row>
    <row r="570" spans="2:51" s="12" customFormat="1" ht="13.5">
      <c r="B570" s="219"/>
      <c r="C570" s="220"/>
      <c r="D570" s="221" t="s">
        <v>293</v>
      </c>
      <c r="E570" s="222" t="s">
        <v>35</v>
      </c>
      <c r="F570" s="223" t="s">
        <v>295</v>
      </c>
      <c r="G570" s="220"/>
      <c r="H570" s="224">
        <v>1.049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293</v>
      </c>
      <c r="AU570" s="230" t="s">
        <v>89</v>
      </c>
      <c r="AV570" s="12" t="s">
        <v>92</v>
      </c>
      <c r="AW570" s="12" t="s">
        <v>44</v>
      </c>
      <c r="AX570" s="12" t="s">
        <v>10</v>
      </c>
      <c r="AY570" s="230" t="s">
        <v>285</v>
      </c>
    </row>
    <row r="571" spans="2:65" s="1" customFormat="1" ht="22.5" customHeight="1">
      <c r="B571" s="41"/>
      <c r="C571" s="248" t="s">
        <v>988</v>
      </c>
      <c r="D571" s="248" t="s">
        <v>537</v>
      </c>
      <c r="E571" s="249" t="s">
        <v>989</v>
      </c>
      <c r="F571" s="250" t="s">
        <v>990</v>
      </c>
      <c r="G571" s="251" t="s">
        <v>347</v>
      </c>
      <c r="H571" s="252">
        <v>42.383</v>
      </c>
      <c r="I571" s="253"/>
      <c r="J571" s="254">
        <f>ROUND(I571*H571,0)</f>
        <v>0</v>
      </c>
      <c r="K571" s="250" t="s">
        <v>291</v>
      </c>
      <c r="L571" s="255"/>
      <c r="M571" s="256" t="s">
        <v>35</v>
      </c>
      <c r="N571" s="257" t="s">
        <v>52</v>
      </c>
      <c r="O571" s="42"/>
      <c r="P571" s="204">
        <f>O571*H571</f>
        <v>0</v>
      </c>
      <c r="Q571" s="204">
        <v>0.0145</v>
      </c>
      <c r="R571" s="204">
        <f>Q571*H571</f>
        <v>0.6145535000000001</v>
      </c>
      <c r="S571" s="204">
        <v>0</v>
      </c>
      <c r="T571" s="205">
        <f>S571*H571</f>
        <v>0</v>
      </c>
      <c r="AR571" s="23" t="s">
        <v>440</v>
      </c>
      <c r="AT571" s="23" t="s">
        <v>537</v>
      </c>
      <c r="AU571" s="23" t="s">
        <v>89</v>
      </c>
      <c r="AY571" s="23" t="s">
        <v>285</v>
      </c>
      <c r="BE571" s="206">
        <f>IF(N571="základní",J571,0)</f>
        <v>0</v>
      </c>
      <c r="BF571" s="206">
        <f>IF(N571="snížená",J571,0)</f>
        <v>0</v>
      </c>
      <c r="BG571" s="206">
        <f>IF(N571="zákl. přenesená",J571,0)</f>
        <v>0</v>
      </c>
      <c r="BH571" s="206">
        <f>IF(N571="sníž. přenesená",J571,0)</f>
        <v>0</v>
      </c>
      <c r="BI571" s="206">
        <f>IF(N571="nulová",J571,0)</f>
        <v>0</v>
      </c>
      <c r="BJ571" s="23" t="s">
        <v>10</v>
      </c>
      <c r="BK571" s="206">
        <f>ROUND(I571*H571,0)</f>
        <v>0</v>
      </c>
      <c r="BL571" s="23" t="s">
        <v>359</v>
      </c>
      <c r="BM571" s="23" t="s">
        <v>991</v>
      </c>
    </row>
    <row r="572" spans="2:51" s="11" customFormat="1" ht="13.5">
      <c r="B572" s="207"/>
      <c r="C572" s="208"/>
      <c r="D572" s="221" t="s">
        <v>293</v>
      </c>
      <c r="E572" s="231" t="s">
        <v>35</v>
      </c>
      <c r="F572" s="232" t="s">
        <v>992</v>
      </c>
      <c r="G572" s="208"/>
      <c r="H572" s="233">
        <v>42.383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293</v>
      </c>
      <c r="AU572" s="218" t="s">
        <v>89</v>
      </c>
      <c r="AV572" s="11" t="s">
        <v>89</v>
      </c>
      <c r="AW572" s="11" t="s">
        <v>44</v>
      </c>
      <c r="AX572" s="11" t="s">
        <v>10</v>
      </c>
      <c r="AY572" s="218" t="s">
        <v>285</v>
      </c>
    </row>
    <row r="573" spans="2:65" s="1" customFormat="1" ht="22.5" customHeight="1">
      <c r="B573" s="41"/>
      <c r="C573" s="248" t="s">
        <v>993</v>
      </c>
      <c r="D573" s="248" t="s">
        <v>537</v>
      </c>
      <c r="E573" s="249" t="s">
        <v>994</v>
      </c>
      <c r="F573" s="250" t="s">
        <v>995</v>
      </c>
      <c r="G573" s="251" t="s">
        <v>347</v>
      </c>
      <c r="H573" s="252">
        <v>3.927</v>
      </c>
      <c r="I573" s="253"/>
      <c r="J573" s="254">
        <f>ROUND(I573*H573,0)</f>
        <v>0</v>
      </c>
      <c r="K573" s="250" t="s">
        <v>291</v>
      </c>
      <c r="L573" s="255"/>
      <c r="M573" s="256" t="s">
        <v>35</v>
      </c>
      <c r="N573" s="257" t="s">
        <v>52</v>
      </c>
      <c r="O573" s="42"/>
      <c r="P573" s="204">
        <f>O573*H573</f>
        <v>0</v>
      </c>
      <c r="Q573" s="204">
        <v>0.0341</v>
      </c>
      <c r="R573" s="204">
        <f>Q573*H573</f>
        <v>0.1339107</v>
      </c>
      <c r="S573" s="204">
        <v>0</v>
      </c>
      <c r="T573" s="205">
        <f>S573*H573</f>
        <v>0</v>
      </c>
      <c r="AR573" s="23" t="s">
        <v>440</v>
      </c>
      <c r="AT573" s="23" t="s">
        <v>537</v>
      </c>
      <c r="AU573" s="23" t="s">
        <v>89</v>
      </c>
      <c r="AY573" s="23" t="s">
        <v>285</v>
      </c>
      <c r="BE573" s="206">
        <f>IF(N573="základní",J573,0)</f>
        <v>0</v>
      </c>
      <c r="BF573" s="206">
        <f>IF(N573="snížená",J573,0)</f>
        <v>0</v>
      </c>
      <c r="BG573" s="206">
        <f>IF(N573="zákl. přenesená",J573,0)</f>
        <v>0</v>
      </c>
      <c r="BH573" s="206">
        <f>IF(N573="sníž. přenesená",J573,0)</f>
        <v>0</v>
      </c>
      <c r="BI573" s="206">
        <f>IF(N573="nulová",J573,0)</f>
        <v>0</v>
      </c>
      <c r="BJ573" s="23" t="s">
        <v>10</v>
      </c>
      <c r="BK573" s="206">
        <f>ROUND(I573*H573,0)</f>
        <v>0</v>
      </c>
      <c r="BL573" s="23" t="s">
        <v>359</v>
      </c>
      <c r="BM573" s="23" t="s">
        <v>996</v>
      </c>
    </row>
    <row r="574" spans="2:51" s="11" customFormat="1" ht="13.5">
      <c r="B574" s="207"/>
      <c r="C574" s="208"/>
      <c r="D574" s="221" t="s">
        <v>293</v>
      </c>
      <c r="E574" s="231" t="s">
        <v>35</v>
      </c>
      <c r="F574" s="232" t="s">
        <v>997</v>
      </c>
      <c r="G574" s="208"/>
      <c r="H574" s="233">
        <v>3.927</v>
      </c>
      <c r="I574" s="213"/>
      <c r="J574" s="208"/>
      <c r="K574" s="208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293</v>
      </c>
      <c r="AU574" s="218" t="s">
        <v>89</v>
      </c>
      <c r="AV574" s="11" t="s">
        <v>89</v>
      </c>
      <c r="AW574" s="11" t="s">
        <v>44</v>
      </c>
      <c r="AX574" s="11" t="s">
        <v>10</v>
      </c>
      <c r="AY574" s="218" t="s">
        <v>285</v>
      </c>
    </row>
    <row r="575" spans="2:65" s="1" customFormat="1" ht="22.5" customHeight="1">
      <c r="B575" s="41"/>
      <c r="C575" s="195" t="s">
        <v>998</v>
      </c>
      <c r="D575" s="195" t="s">
        <v>287</v>
      </c>
      <c r="E575" s="196" t="s">
        <v>999</v>
      </c>
      <c r="F575" s="197" t="s">
        <v>1000</v>
      </c>
      <c r="G575" s="198" t="s">
        <v>320</v>
      </c>
      <c r="H575" s="199">
        <v>0.773</v>
      </c>
      <c r="I575" s="200"/>
      <c r="J575" s="201">
        <f>ROUND(I575*H575,0)</f>
        <v>0</v>
      </c>
      <c r="K575" s="197" t="s">
        <v>291</v>
      </c>
      <c r="L575" s="61"/>
      <c r="M575" s="202" t="s">
        <v>35</v>
      </c>
      <c r="N575" s="203" t="s">
        <v>52</v>
      </c>
      <c r="O575" s="42"/>
      <c r="P575" s="204">
        <f>O575*H575</f>
        <v>0</v>
      </c>
      <c r="Q575" s="204">
        <v>0</v>
      </c>
      <c r="R575" s="204">
        <f>Q575*H575</f>
        <v>0</v>
      </c>
      <c r="S575" s="204">
        <v>0</v>
      </c>
      <c r="T575" s="205">
        <f>S575*H575</f>
        <v>0</v>
      </c>
      <c r="AR575" s="23" t="s">
        <v>359</v>
      </c>
      <c r="AT575" s="23" t="s">
        <v>287</v>
      </c>
      <c r="AU575" s="23" t="s">
        <v>89</v>
      </c>
      <c r="AY575" s="23" t="s">
        <v>285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23" t="s">
        <v>10</v>
      </c>
      <c r="BK575" s="206">
        <f>ROUND(I575*H575,0)</f>
        <v>0</v>
      </c>
      <c r="BL575" s="23" t="s">
        <v>359</v>
      </c>
      <c r="BM575" s="23" t="s">
        <v>1001</v>
      </c>
    </row>
    <row r="576" spans="2:63" s="10" customFormat="1" ht="29.85" customHeight="1">
      <c r="B576" s="178"/>
      <c r="C576" s="179"/>
      <c r="D576" s="192" t="s">
        <v>80</v>
      </c>
      <c r="E576" s="193" t="s">
        <v>1002</v>
      </c>
      <c r="F576" s="193" t="s">
        <v>1003</v>
      </c>
      <c r="G576" s="179"/>
      <c r="H576" s="179"/>
      <c r="I576" s="182"/>
      <c r="J576" s="194">
        <f>BK576</f>
        <v>0</v>
      </c>
      <c r="K576" s="179"/>
      <c r="L576" s="184"/>
      <c r="M576" s="185"/>
      <c r="N576" s="186"/>
      <c r="O576" s="186"/>
      <c r="P576" s="187">
        <f>SUM(P577:P601)</f>
        <v>0</v>
      </c>
      <c r="Q576" s="186"/>
      <c r="R576" s="187">
        <f>SUM(R577:R601)</f>
        <v>2.1393932736</v>
      </c>
      <c r="S576" s="186"/>
      <c r="T576" s="188">
        <f>SUM(T577:T601)</f>
        <v>0</v>
      </c>
      <c r="AR576" s="189" t="s">
        <v>89</v>
      </c>
      <c r="AT576" s="190" t="s">
        <v>80</v>
      </c>
      <c r="AU576" s="190" t="s">
        <v>10</v>
      </c>
      <c r="AY576" s="189" t="s">
        <v>285</v>
      </c>
      <c r="BK576" s="191">
        <f>SUM(BK577:BK601)</f>
        <v>0</v>
      </c>
    </row>
    <row r="577" spans="2:65" s="1" customFormat="1" ht="22.5" customHeight="1">
      <c r="B577" s="41"/>
      <c r="C577" s="195" t="s">
        <v>1004</v>
      </c>
      <c r="D577" s="195" t="s">
        <v>287</v>
      </c>
      <c r="E577" s="196" t="s">
        <v>1005</v>
      </c>
      <c r="F577" s="197" t="s">
        <v>1006</v>
      </c>
      <c r="G577" s="198" t="s">
        <v>347</v>
      </c>
      <c r="H577" s="199">
        <v>12.15</v>
      </c>
      <c r="I577" s="200"/>
      <c r="J577" s="201">
        <f>ROUND(I577*H577,0)</f>
        <v>0</v>
      </c>
      <c r="K577" s="197" t="s">
        <v>291</v>
      </c>
      <c r="L577" s="61"/>
      <c r="M577" s="202" t="s">
        <v>35</v>
      </c>
      <c r="N577" s="203" t="s">
        <v>52</v>
      </c>
      <c r="O577" s="42"/>
      <c r="P577" s="204">
        <f>O577*H577</f>
        <v>0</v>
      </c>
      <c r="Q577" s="204">
        <v>0.0157328</v>
      </c>
      <c r="R577" s="204">
        <f>Q577*H577</f>
        <v>0.19115352000000002</v>
      </c>
      <c r="S577" s="204">
        <v>0</v>
      </c>
      <c r="T577" s="205">
        <f>S577*H577</f>
        <v>0</v>
      </c>
      <c r="AR577" s="23" t="s">
        <v>359</v>
      </c>
      <c r="AT577" s="23" t="s">
        <v>287</v>
      </c>
      <c r="AU577" s="23" t="s">
        <v>89</v>
      </c>
      <c r="AY577" s="23" t="s">
        <v>285</v>
      </c>
      <c r="BE577" s="206">
        <f>IF(N577="základní",J577,0)</f>
        <v>0</v>
      </c>
      <c r="BF577" s="206">
        <f>IF(N577="snížená",J577,0)</f>
        <v>0</v>
      </c>
      <c r="BG577" s="206">
        <f>IF(N577="zákl. přenesená",J577,0)</f>
        <v>0</v>
      </c>
      <c r="BH577" s="206">
        <f>IF(N577="sníž. přenesená",J577,0)</f>
        <v>0</v>
      </c>
      <c r="BI577" s="206">
        <f>IF(N577="nulová",J577,0)</f>
        <v>0</v>
      </c>
      <c r="BJ577" s="23" t="s">
        <v>10</v>
      </c>
      <c r="BK577" s="206">
        <f>ROUND(I577*H577,0)</f>
        <v>0</v>
      </c>
      <c r="BL577" s="23" t="s">
        <v>359</v>
      </c>
      <c r="BM577" s="23" t="s">
        <v>1007</v>
      </c>
    </row>
    <row r="578" spans="2:51" s="11" customFormat="1" ht="13.5">
      <c r="B578" s="207"/>
      <c r="C578" s="208"/>
      <c r="D578" s="209" t="s">
        <v>293</v>
      </c>
      <c r="E578" s="210" t="s">
        <v>35</v>
      </c>
      <c r="F578" s="211" t="s">
        <v>1008</v>
      </c>
      <c r="G578" s="208"/>
      <c r="H578" s="212">
        <v>12.15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293</v>
      </c>
      <c r="AU578" s="218" t="s">
        <v>89</v>
      </c>
      <c r="AV578" s="11" t="s">
        <v>89</v>
      </c>
      <c r="AW578" s="11" t="s">
        <v>44</v>
      </c>
      <c r="AX578" s="11" t="s">
        <v>81</v>
      </c>
      <c r="AY578" s="218" t="s">
        <v>285</v>
      </c>
    </row>
    <row r="579" spans="2:51" s="12" customFormat="1" ht="13.5">
      <c r="B579" s="219"/>
      <c r="C579" s="220"/>
      <c r="D579" s="221" t="s">
        <v>293</v>
      </c>
      <c r="E579" s="222" t="s">
        <v>208</v>
      </c>
      <c r="F579" s="223" t="s">
        <v>295</v>
      </c>
      <c r="G579" s="220"/>
      <c r="H579" s="224">
        <v>12.15</v>
      </c>
      <c r="I579" s="225"/>
      <c r="J579" s="220"/>
      <c r="K579" s="220"/>
      <c r="L579" s="226"/>
      <c r="M579" s="227"/>
      <c r="N579" s="228"/>
      <c r="O579" s="228"/>
      <c r="P579" s="228"/>
      <c r="Q579" s="228"/>
      <c r="R579" s="228"/>
      <c r="S579" s="228"/>
      <c r="T579" s="229"/>
      <c r="AT579" s="230" t="s">
        <v>293</v>
      </c>
      <c r="AU579" s="230" t="s">
        <v>89</v>
      </c>
      <c r="AV579" s="12" t="s">
        <v>92</v>
      </c>
      <c r="AW579" s="12" t="s">
        <v>44</v>
      </c>
      <c r="AX579" s="12" t="s">
        <v>10</v>
      </c>
      <c r="AY579" s="230" t="s">
        <v>285</v>
      </c>
    </row>
    <row r="580" spans="2:65" s="1" customFormat="1" ht="22.5" customHeight="1">
      <c r="B580" s="41"/>
      <c r="C580" s="195" t="s">
        <v>1009</v>
      </c>
      <c r="D580" s="195" t="s">
        <v>287</v>
      </c>
      <c r="E580" s="196" t="s">
        <v>1010</v>
      </c>
      <c r="F580" s="197" t="s">
        <v>1011</v>
      </c>
      <c r="G580" s="198" t="s">
        <v>347</v>
      </c>
      <c r="H580" s="199">
        <v>15.75</v>
      </c>
      <c r="I580" s="200"/>
      <c r="J580" s="201">
        <f>ROUND(I580*H580,0)</f>
        <v>0</v>
      </c>
      <c r="K580" s="197" t="s">
        <v>291</v>
      </c>
      <c r="L580" s="61"/>
      <c r="M580" s="202" t="s">
        <v>35</v>
      </c>
      <c r="N580" s="203" t="s">
        <v>52</v>
      </c>
      <c r="O580" s="42"/>
      <c r="P580" s="204">
        <f>O580*H580</f>
        <v>0</v>
      </c>
      <c r="Q580" s="204">
        <v>0.0001</v>
      </c>
      <c r="R580" s="204">
        <f>Q580*H580</f>
        <v>0.001575</v>
      </c>
      <c r="S580" s="204">
        <v>0</v>
      </c>
      <c r="T580" s="205">
        <f>S580*H580</f>
        <v>0</v>
      </c>
      <c r="AR580" s="23" t="s">
        <v>359</v>
      </c>
      <c r="AT580" s="23" t="s">
        <v>287</v>
      </c>
      <c r="AU580" s="23" t="s">
        <v>89</v>
      </c>
      <c r="AY580" s="23" t="s">
        <v>285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23" t="s">
        <v>10</v>
      </c>
      <c r="BK580" s="206">
        <f>ROUND(I580*H580,0)</f>
        <v>0</v>
      </c>
      <c r="BL580" s="23" t="s">
        <v>359</v>
      </c>
      <c r="BM580" s="23" t="s">
        <v>1012</v>
      </c>
    </row>
    <row r="581" spans="2:51" s="11" customFormat="1" ht="13.5">
      <c r="B581" s="207"/>
      <c r="C581" s="208"/>
      <c r="D581" s="209" t="s">
        <v>293</v>
      </c>
      <c r="E581" s="210" t="s">
        <v>35</v>
      </c>
      <c r="F581" s="211" t="s">
        <v>208</v>
      </c>
      <c r="G581" s="208"/>
      <c r="H581" s="212">
        <v>12.15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293</v>
      </c>
      <c r="AU581" s="218" t="s">
        <v>89</v>
      </c>
      <c r="AV581" s="11" t="s">
        <v>89</v>
      </c>
      <c r="AW581" s="11" t="s">
        <v>44</v>
      </c>
      <c r="AX581" s="11" t="s">
        <v>81</v>
      </c>
      <c r="AY581" s="218" t="s">
        <v>285</v>
      </c>
    </row>
    <row r="582" spans="2:51" s="11" customFormat="1" ht="13.5">
      <c r="B582" s="207"/>
      <c r="C582" s="208"/>
      <c r="D582" s="209" t="s">
        <v>293</v>
      </c>
      <c r="E582" s="210" t="s">
        <v>35</v>
      </c>
      <c r="F582" s="211" t="s">
        <v>1013</v>
      </c>
      <c r="G582" s="208"/>
      <c r="H582" s="212">
        <v>3.6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293</v>
      </c>
      <c r="AU582" s="218" t="s">
        <v>89</v>
      </c>
      <c r="AV582" s="11" t="s">
        <v>89</v>
      </c>
      <c r="AW582" s="11" t="s">
        <v>44</v>
      </c>
      <c r="AX582" s="11" t="s">
        <v>81</v>
      </c>
      <c r="AY582" s="218" t="s">
        <v>285</v>
      </c>
    </row>
    <row r="583" spans="2:51" s="12" customFormat="1" ht="13.5">
      <c r="B583" s="219"/>
      <c r="C583" s="220"/>
      <c r="D583" s="221" t="s">
        <v>293</v>
      </c>
      <c r="E583" s="222" t="s">
        <v>35</v>
      </c>
      <c r="F583" s="223" t="s">
        <v>295</v>
      </c>
      <c r="G583" s="220"/>
      <c r="H583" s="224">
        <v>15.75</v>
      </c>
      <c r="I583" s="225"/>
      <c r="J583" s="220"/>
      <c r="K583" s="220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293</v>
      </c>
      <c r="AU583" s="230" t="s">
        <v>89</v>
      </c>
      <c r="AV583" s="12" t="s">
        <v>92</v>
      </c>
      <c r="AW583" s="12" t="s">
        <v>44</v>
      </c>
      <c r="AX583" s="12" t="s">
        <v>10</v>
      </c>
      <c r="AY583" s="230" t="s">
        <v>285</v>
      </c>
    </row>
    <row r="584" spans="2:65" s="1" customFormat="1" ht="22.5" customHeight="1">
      <c r="B584" s="41"/>
      <c r="C584" s="195" t="s">
        <v>1014</v>
      </c>
      <c r="D584" s="195" t="s">
        <v>287</v>
      </c>
      <c r="E584" s="196" t="s">
        <v>1015</v>
      </c>
      <c r="F584" s="197" t="s">
        <v>1016</v>
      </c>
      <c r="G584" s="198" t="s">
        <v>347</v>
      </c>
      <c r="H584" s="199">
        <v>54.76</v>
      </c>
      <c r="I584" s="200"/>
      <c r="J584" s="201">
        <f>ROUND(I584*H584,0)</f>
        <v>0</v>
      </c>
      <c r="K584" s="197" t="s">
        <v>291</v>
      </c>
      <c r="L584" s="61"/>
      <c r="M584" s="202" t="s">
        <v>35</v>
      </c>
      <c r="N584" s="203" t="s">
        <v>52</v>
      </c>
      <c r="O584" s="42"/>
      <c r="P584" s="204">
        <f>O584*H584</f>
        <v>0</v>
      </c>
      <c r="Q584" s="204">
        <v>0.01254386</v>
      </c>
      <c r="R584" s="204">
        <f>Q584*H584</f>
        <v>0.6869017736</v>
      </c>
      <c r="S584" s="204">
        <v>0</v>
      </c>
      <c r="T584" s="205">
        <f>S584*H584</f>
        <v>0</v>
      </c>
      <c r="AR584" s="23" t="s">
        <v>359</v>
      </c>
      <c r="AT584" s="23" t="s">
        <v>287</v>
      </c>
      <c r="AU584" s="23" t="s">
        <v>89</v>
      </c>
      <c r="AY584" s="23" t="s">
        <v>285</v>
      </c>
      <c r="BE584" s="206">
        <f>IF(N584="základní",J584,0)</f>
        <v>0</v>
      </c>
      <c r="BF584" s="206">
        <f>IF(N584="snížená",J584,0)</f>
        <v>0</v>
      </c>
      <c r="BG584" s="206">
        <f>IF(N584="zákl. přenesená",J584,0)</f>
        <v>0</v>
      </c>
      <c r="BH584" s="206">
        <f>IF(N584="sníž. přenesená",J584,0)</f>
        <v>0</v>
      </c>
      <c r="BI584" s="206">
        <f>IF(N584="nulová",J584,0)</f>
        <v>0</v>
      </c>
      <c r="BJ584" s="23" t="s">
        <v>10</v>
      </c>
      <c r="BK584" s="206">
        <f>ROUND(I584*H584,0)</f>
        <v>0</v>
      </c>
      <c r="BL584" s="23" t="s">
        <v>359</v>
      </c>
      <c r="BM584" s="23" t="s">
        <v>1017</v>
      </c>
    </row>
    <row r="585" spans="2:51" s="11" customFormat="1" ht="13.5">
      <c r="B585" s="207"/>
      <c r="C585" s="208"/>
      <c r="D585" s="209" t="s">
        <v>293</v>
      </c>
      <c r="E585" s="210" t="s">
        <v>35</v>
      </c>
      <c r="F585" s="211" t="s">
        <v>1018</v>
      </c>
      <c r="G585" s="208"/>
      <c r="H585" s="212">
        <v>54.76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293</v>
      </c>
      <c r="AU585" s="218" t="s">
        <v>89</v>
      </c>
      <c r="AV585" s="11" t="s">
        <v>89</v>
      </c>
      <c r="AW585" s="11" t="s">
        <v>44</v>
      </c>
      <c r="AX585" s="11" t="s">
        <v>81</v>
      </c>
      <c r="AY585" s="218" t="s">
        <v>285</v>
      </c>
    </row>
    <row r="586" spans="2:51" s="12" customFormat="1" ht="13.5">
      <c r="B586" s="219"/>
      <c r="C586" s="220"/>
      <c r="D586" s="221" t="s">
        <v>293</v>
      </c>
      <c r="E586" s="222" t="s">
        <v>211</v>
      </c>
      <c r="F586" s="223" t="s">
        <v>295</v>
      </c>
      <c r="G586" s="220"/>
      <c r="H586" s="224">
        <v>54.76</v>
      </c>
      <c r="I586" s="225"/>
      <c r="J586" s="220"/>
      <c r="K586" s="220"/>
      <c r="L586" s="226"/>
      <c r="M586" s="227"/>
      <c r="N586" s="228"/>
      <c r="O586" s="228"/>
      <c r="P586" s="228"/>
      <c r="Q586" s="228"/>
      <c r="R586" s="228"/>
      <c r="S586" s="228"/>
      <c r="T586" s="229"/>
      <c r="AT586" s="230" t="s">
        <v>293</v>
      </c>
      <c r="AU586" s="230" t="s">
        <v>89</v>
      </c>
      <c r="AV586" s="12" t="s">
        <v>92</v>
      </c>
      <c r="AW586" s="12" t="s">
        <v>44</v>
      </c>
      <c r="AX586" s="12" t="s">
        <v>10</v>
      </c>
      <c r="AY586" s="230" t="s">
        <v>285</v>
      </c>
    </row>
    <row r="587" spans="2:65" s="1" customFormat="1" ht="22.5" customHeight="1">
      <c r="B587" s="41"/>
      <c r="C587" s="195" t="s">
        <v>1019</v>
      </c>
      <c r="D587" s="195" t="s">
        <v>287</v>
      </c>
      <c r="E587" s="196" t="s">
        <v>1020</v>
      </c>
      <c r="F587" s="197" t="s">
        <v>1021</v>
      </c>
      <c r="G587" s="198" t="s">
        <v>347</v>
      </c>
      <c r="H587" s="199">
        <v>54.76</v>
      </c>
      <c r="I587" s="200"/>
      <c r="J587" s="201">
        <f>ROUND(I587*H587,0)</f>
        <v>0</v>
      </c>
      <c r="K587" s="197" t="s">
        <v>291</v>
      </c>
      <c r="L587" s="61"/>
      <c r="M587" s="202" t="s">
        <v>35</v>
      </c>
      <c r="N587" s="203" t="s">
        <v>52</v>
      </c>
      <c r="O587" s="42"/>
      <c r="P587" s="204">
        <f>O587*H587</f>
        <v>0</v>
      </c>
      <c r="Q587" s="204">
        <v>0.0001</v>
      </c>
      <c r="R587" s="204">
        <f>Q587*H587</f>
        <v>0.005476</v>
      </c>
      <c r="S587" s="204">
        <v>0</v>
      </c>
      <c r="T587" s="205">
        <f>S587*H587</f>
        <v>0</v>
      </c>
      <c r="AR587" s="23" t="s">
        <v>359</v>
      </c>
      <c r="AT587" s="23" t="s">
        <v>287</v>
      </c>
      <c r="AU587" s="23" t="s">
        <v>89</v>
      </c>
      <c r="AY587" s="23" t="s">
        <v>285</v>
      </c>
      <c r="BE587" s="206">
        <f>IF(N587="základní",J587,0)</f>
        <v>0</v>
      </c>
      <c r="BF587" s="206">
        <f>IF(N587="snížená",J587,0)</f>
        <v>0</v>
      </c>
      <c r="BG587" s="206">
        <f>IF(N587="zákl. přenesená",J587,0)</f>
        <v>0</v>
      </c>
      <c r="BH587" s="206">
        <f>IF(N587="sníž. přenesená",J587,0)</f>
        <v>0</v>
      </c>
      <c r="BI587" s="206">
        <f>IF(N587="nulová",J587,0)</f>
        <v>0</v>
      </c>
      <c r="BJ587" s="23" t="s">
        <v>10</v>
      </c>
      <c r="BK587" s="206">
        <f>ROUND(I587*H587,0)</f>
        <v>0</v>
      </c>
      <c r="BL587" s="23" t="s">
        <v>359</v>
      </c>
      <c r="BM587" s="23" t="s">
        <v>1022</v>
      </c>
    </row>
    <row r="588" spans="2:51" s="11" customFormat="1" ht="13.5">
      <c r="B588" s="207"/>
      <c r="C588" s="208"/>
      <c r="D588" s="221" t="s">
        <v>293</v>
      </c>
      <c r="E588" s="231" t="s">
        <v>35</v>
      </c>
      <c r="F588" s="232" t="s">
        <v>211</v>
      </c>
      <c r="G588" s="208"/>
      <c r="H588" s="233">
        <v>54.76</v>
      </c>
      <c r="I588" s="213"/>
      <c r="J588" s="208"/>
      <c r="K588" s="208"/>
      <c r="L588" s="214"/>
      <c r="M588" s="215"/>
      <c r="N588" s="216"/>
      <c r="O588" s="216"/>
      <c r="P588" s="216"/>
      <c r="Q588" s="216"/>
      <c r="R588" s="216"/>
      <c r="S588" s="216"/>
      <c r="T588" s="217"/>
      <c r="AT588" s="218" t="s">
        <v>293</v>
      </c>
      <c r="AU588" s="218" t="s">
        <v>89</v>
      </c>
      <c r="AV588" s="11" t="s">
        <v>89</v>
      </c>
      <c r="AW588" s="11" t="s">
        <v>44</v>
      </c>
      <c r="AX588" s="11" t="s">
        <v>10</v>
      </c>
      <c r="AY588" s="218" t="s">
        <v>285</v>
      </c>
    </row>
    <row r="589" spans="2:65" s="1" customFormat="1" ht="22.5" customHeight="1">
      <c r="B589" s="41"/>
      <c r="C589" s="195" t="s">
        <v>1023</v>
      </c>
      <c r="D589" s="195" t="s">
        <v>287</v>
      </c>
      <c r="E589" s="196" t="s">
        <v>1024</v>
      </c>
      <c r="F589" s="197" t="s">
        <v>1025</v>
      </c>
      <c r="G589" s="198" t="s">
        <v>326</v>
      </c>
      <c r="H589" s="199">
        <v>9</v>
      </c>
      <c r="I589" s="200"/>
      <c r="J589" s="201">
        <f>ROUND(I589*H589,0)</f>
        <v>0</v>
      </c>
      <c r="K589" s="197" t="s">
        <v>291</v>
      </c>
      <c r="L589" s="61"/>
      <c r="M589" s="202" t="s">
        <v>35</v>
      </c>
      <c r="N589" s="203" t="s">
        <v>52</v>
      </c>
      <c r="O589" s="42"/>
      <c r="P589" s="204">
        <f>O589*H589</f>
        <v>0</v>
      </c>
      <c r="Q589" s="204">
        <v>0.0052685</v>
      </c>
      <c r="R589" s="204">
        <f>Q589*H589</f>
        <v>0.0474165</v>
      </c>
      <c r="S589" s="204">
        <v>0</v>
      </c>
      <c r="T589" s="205">
        <f>S589*H589</f>
        <v>0</v>
      </c>
      <c r="AR589" s="23" t="s">
        <v>359</v>
      </c>
      <c r="AT589" s="23" t="s">
        <v>287</v>
      </c>
      <c r="AU589" s="23" t="s">
        <v>89</v>
      </c>
      <c r="AY589" s="23" t="s">
        <v>285</v>
      </c>
      <c r="BE589" s="206">
        <f>IF(N589="základní",J589,0)</f>
        <v>0</v>
      </c>
      <c r="BF589" s="206">
        <f>IF(N589="snížená",J589,0)</f>
        <v>0</v>
      </c>
      <c r="BG589" s="206">
        <f>IF(N589="zákl. přenesená",J589,0)</f>
        <v>0</v>
      </c>
      <c r="BH589" s="206">
        <f>IF(N589="sníž. přenesená",J589,0)</f>
        <v>0</v>
      </c>
      <c r="BI589" s="206">
        <f>IF(N589="nulová",J589,0)</f>
        <v>0</v>
      </c>
      <c r="BJ589" s="23" t="s">
        <v>10</v>
      </c>
      <c r="BK589" s="206">
        <f>ROUND(I589*H589,0)</f>
        <v>0</v>
      </c>
      <c r="BL589" s="23" t="s">
        <v>359</v>
      </c>
      <c r="BM589" s="23" t="s">
        <v>1026</v>
      </c>
    </row>
    <row r="590" spans="2:51" s="11" customFormat="1" ht="13.5">
      <c r="B590" s="207"/>
      <c r="C590" s="208"/>
      <c r="D590" s="209" t="s">
        <v>293</v>
      </c>
      <c r="E590" s="210" t="s">
        <v>35</v>
      </c>
      <c r="F590" s="211" t="s">
        <v>1027</v>
      </c>
      <c r="G590" s="208"/>
      <c r="H590" s="212">
        <v>9</v>
      </c>
      <c r="I590" s="213"/>
      <c r="J590" s="208"/>
      <c r="K590" s="208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293</v>
      </c>
      <c r="AU590" s="218" t="s">
        <v>89</v>
      </c>
      <c r="AV590" s="11" t="s">
        <v>89</v>
      </c>
      <c r="AW590" s="11" t="s">
        <v>44</v>
      </c>
      <c r="AX590" s="11" t="s">
        <v>81</v>
      </c>
      <c r="AY590" s="218" t="s">
        <v>285</v>
      </c>
    </row>
    <row r="591" spans="2:51" s="12" customFormat="1" ht="13.5">
      <c r="B591" s="219"/>
      <c r="C591" s="220"/>
      <c r="D591" s="221" t="s">
        <v>293</v>
      </c>
      <c r="E591" s="222" t="s">
        <v>217</v>
      </c>
      <c r="F591" s="223" t="s">
        <v>295</v>
      </c>
      <c r="G591" s="220"/>
      <c r="H591" s="224">
        <v>9</v>
      </c>
      <c r="I591" s="225"/>
      <c r="J591" s="220"/>
      <c r="K591" s="220"/>
      <c r="L591" s="226"/>
      <c r="M591" s="227"/>
      <c r="N591" s="228"/>
      <c r="O591" s="228"/>
      <c r="P591" s="228"/>
      <c r="Q591" s="228"/>
      <c r="R591" s="228"/>
      <c r="S591" s="228"/>
      <c r="T591" s="229"/>
      <c r="AT591" s="230" t="s">
        <v>293</v>
      </c>
      <c r="AU591" s="230" t="s">
        <v>89</v>
      </c>
      <c r="AV591" s="12" t="s">
        <v>92</v>
      </c>
      <c r="AW591" s="12" t="s">
        <v>44</v>
      </c>
      <c r="AX591" s="12" t="s">
        <v>10</v>
      </c>
      <c r="AY591" s="230" t="s">
        <v>285</v>
      </c>
    </row>
    <row r="592" spans="2:65" s="1" customFormat="1" ht="22.5" customHeight="1">
      <c r="B592" s="41"/>
      <c r="C592" s="195" t="s">
        <v>1028</v>
      </c>
      <c r="D592" s="195" t="s">
        <v>287</v>
      </c>
      <c r="E592" s="196" t="s">
        <v>1029</v>
      </c>
      <c r="F592" s="197" t="s">
        <v>1030</v>
      </c>
      <c r="G592" s="198" t="s">
        <v>380</v>
      </c>
      <c r="H592" s="199">
        <v>1</v>
      </c>
      <c r="I592" s="200"/>
      <c r="J592" s="201">
        <f>ROUND(I592*H592,0)</f>
        <v>0</v>
      </c>
      <c r="K592" s="197" t="s">
        <v>291</v>
      </c>
      <c r="L592" s="61"/>
      <c r="M592" s="202" t="s">
        <v>35</v>
      </c>
      <c r="N592" s="203" t="s">
        <v>52</v>
      </c>
      <c r="O592" s="42"/>
      <c r="P592" s="204">
        <f>O592*H592</f>
        <v>0</v>
      </c>
      <c r="Q592" s="204">
        <v>2.628E-05</v>
      </c>
      <c r="R592" s="204">
        <f>Q592*H592</f>
        <v>2.628E-05</v>
      </c>
      <c r="S592" s="204">
        <v>0</v>
      </c>
      <c r="T592" s="205">
        <f>S592*H592</f>
        <v>0</v>
      </c>
      <c r="AR592" s="23" t="s">
        <v>359</v>
      </c>
      <c r="AT592" s="23" t="s">
        <v>287</v>
      </c>
      <c r="AU592" s="23" t="s">
        <v>89</v>
      </c>
      <c r="AY592" s="23" t="s">
        <v>285</v>
      </c>
      <c r="BE592" s="206">
        <f>IF(N592="základní",J592,0)</f>
        <v>0</v>
      </c>
      <c r="BF592" s="206">
        <f>IF(N592="snížená",J592,0)</f>
        <v>0</v>
      </c>
      <c r="BG592" s="206">
        <f>IF(N592="zákl. přenesená",J592,0)</f>
        <v>0</v>
      </c>
      <c r="BH592" s="206">
        <f>IF(N592="sníž. přenesená",J592,0)</f>
        <v>0</v>
      </c>
      <c r="BI592" s="206">
        <f>IF(N592="nulová",J592,0)</f>
        <v>0</v>
      </c>
      <c r="BJ592" s="23" t="s">
        <v>10</v>
      </c>
      <c r="BK592" s="206">
        <f>ROUND(I592*H592,0)</f>
        <v>0</v>
      </c>
      <c r="BL592" s="23" t="s">
        <v>359</v>
      </c>
      <c r="BM592" s="23" t="s">
        <v>1031</v>
      </c>
    </row>
    <row r="593" spans="2:51" s="11" customFormat="1" ht="13.5">
      <c r="B593" s="207"/>
      <c r="C593" s="208"/>
      <c r="D593" s="221" t="s">
        <v>293</v>
      </c>
      <c r="E593" s="231" t="s">
        <v>35</v>
      </c>
      <c r="F593" s="232" t="s">
        <v>10</v>
      </c>
      <c r="G593" s="208"/>
      <c r="H593" s="233">
        <v>1</v>
      </c>
      <c r="I593" s="213"/>
      <c r="J593" s="208"/>
      <c r="K593" s="208"/>
      <c r="L593" s="214"/>
      <c r="M593" s="215"/>
      <c r="N593" s="216"/>
      <c r="O593" s="216"/>
      <c r="P593" s="216"/>
      <c r="Q593" s="216"/>
      <c r="R593" s="216"/>
      <c r="S593" s="216"/>
      <c r="T593" s="217"/>
      <c r="AT593" s="218" t="s">
        <v>293</v>
      </c>
      <c r="AU593" s="218" t="s">
        <v>89</v>
      </c>
      <c r="AV593" s="11" t="s">
        <v>89</v>
      </c>
      <c r="AW593" s="11" t="s">
        <v>44</v>
      </c>
      <c r="AX593" s="11" t="s">
        <v>10</v>
      </c>
      <c r="AY593" s="218" t="s">
        <v>285</v>
      </c>
    </row>
    <row r="594" spans="2:65" s="1" customFormat="1" ht="22.5" customHeight="1">
      <c r="B594" s="41"/>
      <c r="C594" s="248" t="s">
        <v>1032</v>
      </c>
      <c r="D594" s="248" t="s">
        <v>537</v>
      </c>
      <c r="E594" s="249" t="s">
        <v>1033</v>
      </c>
      <c r="F594" s="250" t="s">
        <v>1034</v>
      </c>
      <c r="G594" s="251" t="s">
        <v>380</v>
      </c>
      <c r="H594" s="252">
        <v>1</v>
      </c>
      <c r="I594" s="253"/>
      <c r="J594" s="254">
        <f>ROUND(I594*H594,0)</f>
        <v>0</v>
      </c>
      <c r="K594" s="250" t="s">
        <v>291</v>
      </c>
      <c r="L594" s="255"/>
      <c r="M594" s="256" t="s">
        <v>35</v>
      </c>
      <c r="N594" s="257" t="s">
        <v>52</v>
      </c>
      <c r="O594" s="42"/>
      <c r="P594" s="204">
        <f>O594*H594</f>
        <v>0</v>
      </c>
      <c r="Q594" s="204">
        <v>0.0045</v>
      </c>
      <c r="R594" s="204">
        <f>Q594*H594</f>
        <v>0.0045</v>
      </c>
      <c r="S594" s="204">
        <v>0</v>
      </c>
      <c r="T594" s="205">
        <f>S594*H594</f>
        <v>0</v>
      </c>
      <c r="AR594" s="23" t="s">
        <v>440</v>
      </c>
      <c r="AT594" s="23" t="s">
        <v>537</v>
      </c>
      <c r="AU594" s="23" t="s">
        <v>89</v>
      </c>
      <c r="AY594" s="23" t="s">
        <v>285</v>
      </c>
      <c r="BE594" s="206">
        <f>IF(N594="základní",J594,0)</f>
        <v>0</v>
      </c>
      <c r="BF594" s="206">
        <f>IF(N594="snížená",J594,0)</f>
        <v>0</v>
      </c>
      <c r="BG594" s="206">
        <f>IF(N594="zákl. přenesená",J594,0)</f>
        <v>0</v>
      </c>
      <c r="BH594" s="206">
        <f>IF(N594="sníž. přenesená",J594,0)</f>
        <v>0</v>
      </c>
      <c r="BI594" s="206">
        <f>IF(N594="nulová",J594,0)</f>
        <v>0</v>
      </c>
      <c r="BJ594" s="23" t="s">
        <v>10</v>
      </c>
      <c r="BK594" s="206">
        <f>ROUND(I594*H594,0)</f>
        <v>0</v>
      </c>
      <c r="BL594" s="23" t="s">
        <v>359</v>
      </c>
      <c r="BM594" s="23" t="s">
        <v>1035</v>
      </c>
    </row>
    <row r="595" spans="2:51" s="11" customFormat="1" ht="13.5">
      <c r="B595" s="207"/>
      <c r="C595" s="208"/>
      <c r="D595" s="221" t="s">
        <v>293</v>
      </c>
      <c r="E595" s="231" t="s">
        <v>35</v>
      </c>
      <c r="F595" s="232" t="s">
        <v>10</v>
      </c>
      <c r="G595" s="208"/>
      <c r="H595" s="233">
        <v>1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293</v>
      </c>
      <c r="AU595" s="218" t="s">
        <v>89</v>
      </c>
      <c r="AV595" s="11" t="s">
        <v>89</v>
      </c>
      <c r="AW595" s="11" t="s">
        <v>44</v>
      </c>
      <c r="AX595" s="11" t="s">
        <v>10</v>
      </c>
      <c r="AY595" s="218" t="s">
        <v>285</v>
      </c>
    </row>
    <row r="596" spans="2:65" s="1" customFormat="1" ht="31.5" customHeight="1">
      <c r="B596" s="41"/>
      <c r="C596" s="195" t="s">
        <v>1036</v>
      </c>
      <c r="D596" s="195" t="s">
        <v>287</v>
      </c>
      <c r="E596" s="196" t="s">
        <v>1037</v>
      </c>
      <c r="F596" s="197" t="s">
        <v>1038</v>
      </c>
      <c r="G596" s="198" t="s">
        <v>347</v>
      </c>
      <c r="H596" s="199">
        <v>203.96</v>
      </c>
      <c r="I596" s="200"/>
      <c r="J596" s="201">
        <f>ROUND(I596*H596,0)</f>
        <v>0</v>
      </c>
      <c r="K596" s="197" t="s">
        <v>291</v>
      </c>
      <c r="L596" s="61"/>
      <c r="M596" s="202" t="s">
        <v>35</v>
      </c>
      <c r="N596" s="203" t="s">
        <v>52</v>
      </c>
      <c r="O596" s="42"/>
      <c r="P596" s="204">
        <f>O596*H596</f>
        <v>0</v>
      </c>
      <c r="Q596" s="204">
        <v>0.00117</v>
      </c>
      <c r="R596" s="204">
        <f>Q596*H596</f>
        <v>0.23863320000000002</v>
      </c>
      <c r="S596" s="204">
        <v>0</v>
      </c>
      <c r="T596" s="205">
        <f>S596*H596</f>
        <v>0</v>
      </c>
      <c r="AR596" s="23" t="s">
        <v>359</v>
      </c>
      <c r="AT596" s="23" t="s">
        <v>287</v>
      </c>
      <c r="AU596" s="23" t="s">
        <v>89</v>
      </c>
      <c r="AY596" s="23" t="s">
        <v>285</v>
      </c>
      <c r="BE596" s="206">
        <f>IF(N596="základní",J596,0)</f>
        <v>0</v>
      </c>
      <c r="BF596" s="206">
        <f>IF(N596="snížená",J596,0)</f>
        <v>0</v>
      </c>
      <c r="BG596" s="206">
        <f>IF(N596="zákl. přenesená",J596,0)</f>
        <v>0</v>
      </c>
      <c r="BH596" s="206">
        <f>IF(N596="sníž. přenesená",J596,0)</f>
        <v>0</v>
      </c>
      <c r="BI596" s="206">
        <f>IF(N596="nulová",J596,0)</f>
        <v>0</v>
      </c>
      <c r="BJ596" s="23" t="s">
        <v>10</v>
      </c>
      <c r="BK596" s="206">
        <f>ROUND(I596*H596,0)</f>
        <v>0</v>
      </c>
      <c r="BL596" s="23" t="s">
        <v>359</v>
      </c>
      <c r="BM596" s="23" t="s">
        <v>1039</v>
      </c>
    </row>
    <row r="597" spans="2:51" s="11" customFormat="1" ht="27">
      <c r="B597" s="207"/>
      <c r="C597" s="208"/>
      <c r="D597" s="209" t="s">
        <v>293</v>
      </c>
      <c r="E597" s="210" t="s">
        <v>35</v>
      </c>
      <c r="F597" s="211" t="s">
        <v>1040</v>
      </c>
      <c r="G597" s="208"/>
      <c r="H597" s="212">
        <v>203.96</v>
      </c>
      <c r="I597" s="213"/>
      <c r="J597" s="208"/>
      <c r="K597" s="208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293</v>
      </c>
      <c r="AU597" s="218" t="s">
        <v>89</v>
      </c>
      <c r="AV597" s="11" t="s">
        <v>89</v>
      </c>
      <c r="AW597" s="11" t="s">
        <v>44</v>
      </c>
      <c r="AX597" s="11" t="s">
        <v>81</v>
      </c>
      <c r="AY597" s="218" t="s">
        <v>285</v>
      </c>
    </row>
    <row r="598" spans="2:51" s="12" customFormat="1" ht="13.5">
      <c r="B598" s="219"/>
      <c r="C598" s="220"/>
      <c r="D598" s="221" t="s">
        <v>293</v>
      </c>
      <c r="E598" s="222" t="s">
        <v>214</v>
      </c>
      <c r="F598" s="223" t="s">
        <v>1041</v>
      </c>
      <c r="G598" s="220"/>
      <c r="H598" s="224">
        <v>203.96</v>
      </c>
      <c r="I598" s="225"/>
      <c r="J598" s="220"/>
      <c r="K598" s="220"/>
      <c r="L598" s="226"/>
      <c r="M598" s="227"/>
      <c r="N598" s="228"/>
      <c r="O598" s="228"/>
      <c r="P598" s="228"/>
      <c r="Q598" s="228"/>
      <c r="R598" s="228"/>
      <c r="S598" s="228"/>
      <c r="T598" s="229"/>
      <c r="AT598" s="230" t="s">
        <v>293</v>
      </c>
      <c r="AU598" s="230" t="s">
        <v>89</v>
      </c>
      <c r="AV598" s="12" t="s">
        <v>92</v>
      </c>
      <c r="AW598" s="12" t="s">
        <v>44</v>
      </c>
      <c r="AX598" s="12" t="s">
        <v>10</v>
      </c>
      <c r="AY598" s="230" t="s">
        <v>285</v>
      </c>
    </row>
    <row r="599" spans="2:65" s="1" customFormat="1" ht="22.5" customHeight="1">
      <c r="B599" s="41"/>
      <c r="C599" s="248" t="s">
        <v>1042</v>
      </c>
      <c r="D599" s="248" t="s">
        <v>537</v>
      </c>
      <c r="E599" s="249" t="s">
        <v>1043</v>
      </c>
      <c r="F599" s="250" t="s">
        <v>1044</v>
      </c>
      <c r="G599" s="251" t="s">
        <v>347</v>
      </c>
      <c r="H599" s="252">
        <v>214.158</v>
      </c>
      <c r="I599" s="253"/>
      <c r="J599" s="254">
        <f>ROUND(I599*H599,0)</f>
        <v>0</v>
      </c>
      <c r="K599" s="250" t="s">
        <v>291</v>
      </c>
      <c r="L599" s="255"/>
      <c r="M599" s="256" t="s">
        <v>35</v>
      </c>
      <c r="N599" s="257" t="s">
        <v>52</v>
      </c>
      <c r="O599" s="42"/>
      <c r="P599" s="204">
        <f>O599*H599</f>
        <v>0</v>
      </c>
      <c r="Q599" s="204">
        <v>0.0045</v>
      </c>
      <c r="R599" s="204">
        <f>Q599*H599</f>
        <v>0.9637109999999999</v>
      </c>
      <c r="S599" s="204">
        <v>0</v>
      </c>
      <c r="T599" s="205">
        <f>S599*H599</f>
        <v>0</v>
      </c>
      <c r="AR599" s="23" t="s">
        <v>440</v>
      </c>
      <c r="AT599" s="23" t="s">
        <v>537</v>
      </c>
      <c r="AU599" s="23" t="s">
        <v>89</v>
      </c>
      <c r="AY599" s="23" t="s">
        <v>285</v>
      </c>
      <c r="BE599" s="206">
        <f>IF(N599="základní",J599,0)</f>
        <v>0</v>
      </c>
      <c r="BF599" s="206">
        <f>IF(N599="snížená",J599,0)</f>
        <v>0</v>
      </c>
      <c r="BG599" s="206">
        <f>IF(N599="zákl. přenesená",J599,0)</f>
        <v>0</v>
      </c>
      <c r="BH599" s="206">
        <f>IF(N599="sníž. přenesená",J599,0)</f>
        <v>0</v>
      </c>
      <c r="BI599" s="206">
        <f>IF(N599="nulová",J599,0)</f>
        <v>0</v>
      </c>
      <c r="BJ599" s="23" t="s">
        <v>10</v>
      </c>
      <c r="BK599" s="206">
        <f>ROUND(I599*H599,0)</f>
        <v>0</v>
      </c>
      <c r="BL599" s="23" t="s">
        <v>359</v>
      </c>
      <c r="BM599" s="23" t="s">
        <v>1045</v>
      </c>
    </row>
    <row r="600" spans="2:51" s="11" customFormat="1" ht="13.5">
      <c r="B600" s="207"/>
      <c r="C600" s="208"/>
      <c r="D600" s="221" t="s">
        <v>293</v>
      </c>
      <c r="E600" s="231" t="s">
        <v>35</v>
      </c>
      <c r="F600" s="232" t="s">
        <v>1046</v>
      </c>
      <c r="G600" s="208"/>
      <c r="H600" s="233">
        <v>214.158</v>
      </c>
      <c r="I600" s="213"/>
      <c r="J600" s="208"/>
      <c r="K600" s="208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293</v>
      </c>
      <c r="AU600" s="218" t="s">
        <v>89</v>
      </c>
      <c r="AV600" s="11" t="s">
        <v>89</v>
      </c>
      <c r="AW600" s="11" t="s">
        <v>44</v>
      </c>
      <c r="AX600" s="11" t="s">
        <v>10</v>
      </c>
      <c r="AY600" s="218" t="s">
        <v>285</v>
      </c>
    </row>
    <row r="601" spans="2:65" s="1" customFormat="1" ht="22.5" customHeight="1">
      <c r="B601" s="41"/>
      <c r="C601" s="195" t="s">
        <v>1047</v>
      </c>
      <c r="D601" s="195" t="s">
        <v>287</v>
      </c>
      <c r="E601" s="196" t="s">
        <v>1048</v>
      </c>
      <c r="F601" s="197" t="s">
        <v>1049</v>
      </c>
      <c r="G601" s="198" t="s">
        <v>320</v>
      </c>
      <c r="H601" s="199">
        <v>2.139</v>
      </c>
      <c r="I601" s="200"/>
      <c r="J601" s="201">
        <f>ROUND(I601*H601,0)</f>
        <v>0</v>
      </c>
      <c r="K601" s="197" t="s">
        <v>291</v>
      </c>
      <c r="L601" s="61"/>
      <c r="M601" s="202" t="s">
        <v>35</v>
      </c>
      <c r="N601" s="203" t="s">
        <v>52</v>
      </c>
      <c r="O601" s="42"/>
      <c r="P601" s="204">
        <f>O601*H601</f>
        <v>0</v>
      </c>
      <c r="Q601" s="204">
        <v>0</v>
      </c>
      <c r="R601" s="204">
        <f>Q601*H601</f>
        <v>0</v>
      </c>
      <c r="S601" s="204">
        <v>0</v>
      </c>
      <c r="T601" s="205">
        <f>S601*H601</f>
        <v>0</v>
      </c>
      <c r="AR601" s="23" t="s">
        <v>359</v>
      </c>
      <c r="AT601" s="23" t="s">
        <v>287</v>
      </c>
      <c r="AU601" s="23" t="s">
        <v>89</v>
      </c>
      <c r="AY601" s="23" t="s">
        <v>285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23" t="s">
        <v>10</v>
      </c>
      <c r="BK601" s="206">
        <f>ROUND(I601*H601,0)</f>
        <v>0</v>
      </c>
      <c r="BL601" s="23" t="s">
        <v>359</v>
      </c>
      <c r="BM601" s="23" t="s">
        <v>1050</v>
      </c>
    </row>
    <row r="602" spans="2:63" s="10" customFormat="1" ht="29.85" customHeight="1">
      <c r="B602" s="178"/>
      <c r="C602" s="179"/>
      <c r="D602" s="192" t="s">
        <v>80</v>
      </c>
      <c r="E602" s="193" t="s">
        <v>1051</v>
      </c>
      <c r="F602" s="193" t="s">
        <v>1052</v>
      </c>
      <c r="G602" s="179"/>
      <c r="H602" s="179"/>
      <c r="I602" s="182"/>
      <c r="J602" s="194">
        <f>BK602</f>
        <v>0</v>
      </c>
      <c r="K602" s="179"/>
      <c r="L602" s="184"/>
      <c r="M602" s="185"/>
      <c r="N602" s="186"/>
      <c r="O602" s="186"/>
      <c r="P602" s="187">
        <f>SUM(P603:P620)</f>
        <v>0</v>
      </c>
      <c r="Q602" s="186"/>
      <c r="R602" s="187">
        <f>SUM(R603:R620)</f>
        <v>0.07824352</v>
      </c>
      <c r="S602" s="186"/>
      <c r="T602" s="188">
        <f>SUM(T603:T620)</f>
        <v>0</v>
      </c>
      <c r="AR602" s="189" t="s">
        <v>89</v>
      </c>
      <c r="AT602" s="190" t="s">
        <v>80</v>
      </c>
      <c r="AU602" s="190" t="s">
        <v>10</v>
      </c>
      <c r="AY602" s="189" t="s">
        <v>285</v>
      </c>
      <c r="BK602" s="191">
        <f>SUM(BK603:BK620)</f>
        <v>0</v>
      </c>
    </row>
    <row r="603" spans="2:65" s="1" customFormat="1" ht="31.5" customHeight="1">
      <c r="B603" s="41"/>
      <c r="C603" s="195" t="s">
        <v>1053</v>
      </c>
      <c r="D603" s="195" t="s">
        <v>287</v>
      </c>
      <c r="E603" s="196" t="s">
        <v>1054</v>
      </c>
      <c r="F603" s="197" t="s">
        <v>1055</v>
      </c>
      <c r="G603" s="198" t="s">
        <v>347</v>
      </c>
      <c r="H603" s="199">
        <v>2</v>
      </c>
      <c r="I603" s="200"/>
      <c r="J603" s="201">
        <f>ROUND(I603*H603,0)</f>
        <v>0</v>
      </c>
      <c r="K603" s="197" t="s">
        <v>291</v>
      </c>
      <c r="L603" s="61"/>
      <c r="M603" s="202" t="s">
        <v>35</v>
      </c>
      <c r="N603" s="203" t="s">
        <v>52</v>
      </c>
      <c r="O603" s="42"/>
      <c r="P603" s="204">
        <f>O603*H603</f>
        <v>0</v>
      </c>
      <c r="Q603" s="204">
        <v>0.0097625</v>
      </c>
      <c r="R603" s="204">
        <f>Q603*H603</f>
        <v>0.019525</v>
      </c>
      <c r="S603" s="204">
        <v>0</v>
      </c>
      <c r="T603" s="205">
        <f>S603*H603</f>
        <v>0</v>
      </c>
      <c r="AR603" s="23" t="s">
        <v>359</v>
      </c>
      <c r="AT603" s="23" t="s">
        <v>287</v>
      </c>
      <c r="AU603" s="23" t="s">
        <v>89</v>
      </c>
      <c r="AY603" s="23" t="s">
        <v>285</v>
      </c>
      <c r="BE603" s="206">
        <f>IF(N603="základní",J603,0)</f>
        <v>0</v>
      </c>
      <c r="BF603" s="206">
        <f>IF(N603="snížená",J603,0)</f>
        <v>0</v>
      </c>
      <c r="BG603" s="206">
        <f>IF(N603="zákl. přenesená",J603,0)</f>
        <v>0</v>
      </c>
      <c r="BH603" s="206">
        <f>IF(N603="sníž. přenesená",J603,0)</f>
        <v>0</v>
      </c>
      <c r="BI603" s="206">
        <f>IF(N603="nulová",J603,0)</f>
        <v>0</v>
      </c>
      <c r="BJ603" s="23" t="s">
        <v>10</v>
      </c>
      <c r="BK603" s="206">
        <f>ROUND(I603*H603,0)</f>
        <v>0</v>
      </c>
      <c r="BL603" s="23" t="s">
        <v>359</v>
      </c>
      <c r="BM603" s="23" t="s">
        <v>1056</v>
      </c>
    </row>
    <row r="604" spans="2:51" s="11" customFormat="1" ht="13.5">
      <c r="B604" s="207"/>
      <c r="C604" s="208"/>
      <c r="D604" s="221" t="s">
        <v>293</v>
      </c>
      <c r="E604" s="231" t="s">
        <v>35</v>
      </c>
      <c r="F604" s="232" t="s">
        <v>1057</v>
      </c>
      <c r="G604" s="208"/>
      <c r="H604" s="233">
        <v>2</v>
      </c>
      <c r="I604" s="213"/>
      <c r="J604" s="208"/>
      <c r="K604" s="208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293</v>
      </c>
      <c r="AU604" s="218" t="s">
        <v>89</v>
      </c>
      <c r="AV604" s="11" t="s">
        <v>89</v>
      </c>
      <c r="AW604" s="11" t="s">
        <v>44</v>
      </c>
      <c r="AX604" s="11" t="s">
        <v>10</v>
      </c>
      <c r="AY604" s="218" t="s">
        <v>285</v>
      </c>
    </row>
    <row r="605" spans="2:65" s="1" customFormat="1" ht="22.5" customHeight="1">
      <c r="B605" s="41"/>
      <c r="C605" s="195" t="s">
        <v>1058</v>
      </c>
      <c r="D605" s="195" t="s">
        <v>287</v>
      </c>
      <c r="E605" s="196" t="s">
        <v>1059</v>
      </c>
      <c r="F605" s="197" t="s">
        <v>1060</v>
      </c>
      <c r="G605" s="198" t="s">
        <v>326</v>
      </c>
      <c r="H605" s="199">
        <v>21.6</v>
      </c>
      <c r="I605" s="200"/>
      <c r="J605" s="201">
        <f>ROUND(I605*H605,0)</f>
        <v>0</v>
      </c>
      <c r="K605" s="197" t="s">
        <v>291</v>
      </c>
      <c r="L605" s="61"/>
      <c r="M605" s="202" t="s">
        <v>35</v>
      </c>
      <c r="N605" s="203" t="s">
        <v>52</v>
      </c>
      <c r="O605" s="42"/>
      <c r="P605" s="204">
        <f>O605*H605</f>
        <v>0</v>
      </c>
      <c r="Q605" s="204">
        <v>0.0021602</v>
      </c>
      <c r="R605" s="204">
        <f>Q605*H605</f>
        <v>0.046660320000000005</v>
      </c>
      <c r="S605" s="204">
        <v>0</v>
      </c>
      <c r="T605" s="205">
        <f>S605*H605</f>
        <v>0</v>
      </c>
      <c r="AR605" s="23" t="s">
        <v>359</v>
      </c>
      <c r="AT605" s="23" t="s">
        <v>287</v>
      </c>
      <c r="AU605" s="23" t="s">
        <v>89</v>
      </c>
      <c r="AY605" s="23" t="s">
        <v>285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23" t="s">
        <v>10</v>
      </c>
      <c r="BK605" s="206">
        <f>ROUND(I605*H605,0)</f>
        <v>0</v>
      </c>
      <c r="BL605" s="23" t="s">
        <v>359</v>
      </c>
      <c r="BM605" s="23" t="s">
        <v>1061</v>
      </c>
    </row>
    <row r="606" spans="2:51" s="11" customFormat="1" ht="13.5">
      <c r="B606" s="207"/>
      <c r="C606" s="208"/>
      <c r="D606" s="209" t="s">
        <v>293</v>
      </c>
      <c r="E606" s="210" t="s">
        <v>35</v>
      </c>
      <c r="F606" s="211" t="s">
        <v>1062</v>
      </c>
      <c r="G606" s="208"/>
      <c r="H606" s="212">
        <v>12.4</v>
      </c>
      <c r="I606" s="213"/>
      <c r="J606" s="208"/>
      <c r="K606" s="208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293</v>
      </c>
      <c r="AU606" s="218" t="s">
        <v>89</v>
      </c>
      <c r="AV606" s="11" t="s">
        <v>89</v>
      </c>
      <c r="AW606" s="11" t="s">
        <v>44</v>
      </c>
      <c r="AX606" s="11" t="s">
        <v>81</v>
      </c>
      <c r="AY606" s="218" t="s">
        <v>285</v>
      </c>
    </row>
    <row r="607" spans="2:51" s="11" customFormat="1" ht="13.5">
      <c r="B607" s="207"/>
      <c r="C607" s="208"/>
      <c r="D607" s="209" t="s">
        <v>293</v>
      </c>
      <c r="E607" s="210" t="s">
        <v>35</v>
      </c>
      <c r="F607" s="211" t="s">
        <v>1063</v>
      </c>
      <c r="G607" s="208"/>
      <c r="H607" s="212">
        <v>7.5</v>
      </c>
      <c r="I607" s="213"/>
      <c r="J607" s="208"/>
      <c r="K607" s="208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293</v>
      </c>
      <c r="AU607" s="218" t="s">
        <v>89</v>
      </c>
      <c r="AV607" s="11" t="s">
        <v>89</v>
      </c>
      <c r="AW607" s="11" t="s">
        <v>44</v>
      </c>
      <c r="AX607" s="11" t="s">
        <v>81</v>
      </c>
      <c r="AY607" s="218" t="s">
        <v>285</v>
      </c>
    </row>
    <row r="608" spans="2:51" s="11" customFormat="1" ht="13.5">
      <c r="B608" s="207"/>
      <c r="C608" s="208"/>
      <c r="D608" s="209" t="s">
        <v>293</v>
      </c>
      <c r="E608" s="210" t="s">
        <v>35</v>
      </c>
      <c r="F608" s="211" t="s">
        <v>1064</v>
      </c>
      <c r="G608" s="208"/>
      <c r="H608" s="212">
        <v>1.7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293</v>
      </c>
      <c r="AU608" s="218" t="s">
        <v>89</v>
      </c>
      <c r="AV608" s="11" t="s">
        <v>89</v>
      </c>
      <c r="AW608" s="11" t="s">
        <v>44</v>
      </c>
      <c r="AX608" s="11" t="s">
        <v>81</v>
      </c>
      <c r="AY608" s="218" t="s">
        <v>285</v>
      </c>
    </row>
    <row r="609" spans="2:51" s="12" customFormat="1" ht="13.5">
      <c r="B609" s="219"/>
      <c r="C609" s="220"/>
      <c r="D609" s="221" t="s">
        <v>293</v>
      </c>
      <c r="E609" s="222" t="s">
        <v>35</v>
      </c>
      <c r="F609" s="223" t="s">
        <v>295</v>
      </c>
      <c r="G609" s="220"/>
      <c r="H609" s="224">
        <v>21.6</v>
      </c>
      <c r="I609" s="225"/>
      <c r="J609" s="220"/>
      <c r="K609" s="220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293</v>
      </c>
      <c r="AU609" s="230" t="s">
        <v>89</v>
      </c>
      <c r="AV609" s="12" t="s">
        <v>92</v>
      </c>
      <c r="AW609" s="12" t="s">
        <v>44</v>
      </c>
      <c r="AX609" s="12" t="s">
        <v>10</v>
      </c>
      <c r="AY609" s="230" t="s">
        <v>285</v>
      </c>
    </row>
    <row r="610" spans="2:65" s="1" customFormat="1" ht="22.5" customHeight="1">
      <c r="B610" s="41"/>
      <c r="C610" s="195" t="s">
        <v>1065</v>
      </c>
      <c r="D610" s="195" t="s">
        <v>287</v>
      </c>
      <c r="E610" s="196" t="s">
        <v>1066</v>
      </c>
      <c r="F610" s="197" t="s">
        <v>1067</v>
      </c>
      <c r="G610" s="198" t="s">
        <v>326</v>
      </c>
      <c r="H610" s="199">
        <v>1.55</v>
      </c>
      <c r="I610" s="200"/>
      <c r="J610" s="201">
        <f>ROUND(I610*H610,0)</f>
        <v>0</v>
      </c>
      <c r="K610" s="197" t="s">
        <v>291</v>
      </c>
      <c r="L610" s="61"/>
      <c r="M610" s="202" t="s">
        <v>35</v>
      </c>
      <c r="N610" s="203" t="s">
        <v>52</v>
      </c>
      <c r="O610" s="42"/>
      <c r="P610" s="204">
        <f>O610*H610</f>
        <v>0</v>
      </c>
      <c r="Q610" s="204">
        <v>0.00358145</v>
      </c>
      <c r="R610" s="204">
        <f>Q610*H610</f>
        <v>0.0055512475</v>
      </c>
      <c r="S610" s="204">
        <v>0</v>
      </c>
      <c r="T610" s="205">
        <f>S610*H610</f>
        <v>0</v>
      </c>
      <c r="AR610" s="23" t="s">
        <v>359</v>
      </c>
      <c r="AT610" s="23" t="s">
        <v>287</v>
      </c>
      <c r="AU610" s="23" t="s">
        <v>89</v>
      </c>
      <c r="AY610" s="23" t="s">
        <v>285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23" t="s">
        <v>10</v>
      </c>
      <c r="BK610" s="206">
        <f>ROUND(I610*H610,0)</f>
        <v>0</v>
      </c>
      <c r="BL610" s="23" t="s">
        <v>359</v>
      </c>
      <c r="BM610" s="23" t="s">
        <v>1068</v>
      </c>
    </row>
    <row r="611" spans="2:51" s="11" customFormat="1" ht="13.5">
      <c r="B611" s="207"/>
      <c r="C611" s="208"/>
      <c r="D611" s="221" t="s">
        <v>293</v>
      </c>
      <c r="E611" s="231" t="s">
        <v>35</v>
      </c>
      <c r="F611" s="232" t="s">
        <v>1069</v>
      </c>
      <c r="G611" s="208"/>
      <c r="H611" s="233">
        <v>1.55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293</v>
      </c>
      <c r="AU611" s="218" t="s">
        <v>89</v>
      </c>
      <c r="AV611" s="11" t="s">
        <v>89</v>
      </c>
      <c r="AW611" s="11" t="s">
        <v>44</v>
      </c>
      <c r="AX611" s="11" t="s">
        <v>10</v>
      </c>
      <c r="AY611" s="218" t="s">
        <v>285</v>
      </c>
    </row>
    <row r="612" spans="2:65" s="1" customFormat="1" ht="22.5" customHeight="1">
      <c r="B612" s="41"/>
      <c r="C612" s="195" t="s">
        <v>1070</v>
      </c>
      <c r="D612" s="195" t="s">
        <v>287</v>
      </c>
      <c r="E612" s="196" t="s">
        <v>1071</v>
      </c>
      <c r="F612" s="197" t="s">
        <v>1072</v>
      </c>
      <c r="G612" s="198" t="s">
        <v>326</v>
      </c>
      <c r="H612" s="199">
        <v>4.5</v>
      </c>
      <c r="I612" s="200"/>
      <c r="J612" s="201">
        <f>ROUND(I612*H612,0)</f>
        <v>0</v>
      </c>
      <c r="K612" s="197" t="s">
        <v>291</v>
      </c>
      <c r="L612" s="61"/>
      <c r="M612" s="202" t="s">
        <v>35</v>
      </c>
      <c r="N612" s="203" t="s">
        <v>52</v>
      </c>
      <c r="O612" s="42"/>
      <c r="P612" s="204">
        <f>O612*H612</f>
        <v>0</v>
      </c>
      <c r="Q612" s="204">
        <v>0.000872985</v>
      </c>
      <c r="R612" s="204">
        <f>Q612*H612</f>
        <v>0.0039284325</v>
      </c>
      <c r="S612" s="204">
        <v>0</v>
      </c>
      <c r="T612" s="205">
        <f>S612*H612</f>
        <v>0</v>
      </c>
      <c r="AR612" s="23" t="s">
        <v>359</v>
      </c>
      <c r="AT612" s="23" t="s">
        <v>287</v>
      </c>
      <c r="AU612" s="23" t="s">
        <v>89</v>
      </c>
      <c r="AY612" s="23" t="s">
        <v>285</v>
      </c>
      <c r="BE612" s="206">
        <f>IF(N612="základní",J612,0)</f>
        <v>0</v>
      </c>
      <c r="BF612" s="206">
        <f>IF(N612="snížená",J612,0)</f>
        <v>0</v>
      </c>
      <c r="BG612" s="206">
        <f>IF(N612="zákl. přenesená",J612,0)</f>
        <v>0</v>
      </c>
      <c r="BH612" s="206">
        <f>IF(N612="sníž. přenesená",J612,0)</f>
        <v>0</v>
      </c>
      <c r="BI612" s="206">
        <f>IF(N612="nulová",J612,0)</f>
        <v>0</v>
      </c>
      <c r="BJ612" s="23" t="s">
        <v>10</v>
      </c>
      <c r="BK612" s="206">
        <f>ROUND(I612*H612,0)</f>
        <v>0</v>
      </c>
      <c r="BL612" s="23" t="s">
        <v>359</v>
      </c>
      <c r="BM612" s="23" t="s">
        <v>1073</v>
      </c>
    </row>
    <row r="613" spans="2:51" s="11" customFormat="1" ht="13.5">
      <c r="B613" s="207"/>
      <c r="C613" s="208"/>
      <c r="D613" s="221" t="s">
        <v>293</v>
      </c>
      <c r="E613" s="231" t="s">
        <v>35</v>
      </c>
      <c r="F613" s="232" t="s">
        <v>1074</v>
      </c>
      <c r="G613" s="208"/>
      <c r="H613" s="233">
        <v>4.5</v>
      </c>
      <c r="I613" s="213"/>
      <c r="J613" s="208"/>
      <c r="K613" s="208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293</v>
      </c>
      <c r="AU613" s="218" t="s">
        <v>89</v>
      </c>
      <c r="AV613" s="11" t="s">
        <v>89</v>
      </c>
      <c r="AW613" s="11" t="s">
        <v>44</v>
      </c>
      <c r="AX613" s="11" t="s">
        <v>10</v>
      </c>
      <c r="AY613" s="218" t="s">
        <v>285</v>
      </c>
    </row>
    <row r="614" spans="2:65" s="1" customFormat="1" ht="22.5" customHeight="1">
      <c r="B614" s="41"/>
      <c r="C614" s="195" t="s">
        <v>1075</v>
      </c>
      <c r="D614" s="195" t="s">
        <v>287</v>
      </c>
      <c r="E614" s="196" t="s">
        <v>1076</v>
      </c>
      <c r="F614" s="197" t="s">
        <v>1077</v>
      </c>
      <c r="G614" s="198" t="s">
        <v>380</v>
      </c>
      <c r="H614" s="199">
        <v>1</v>
      </c>
      <c r="I614" s="200"/>
      <c r="J614" s="201">
        <f>ROUND(I614*H614,0)</f>
        <v>0</v>
      </c>
      <c r="K614" s="197" t="s">
        <v>291</v>
      </c>
      <c r="L614" s="61"/>
      <c r="M614" s="202" t="s">
        <v>35</v>
      </c>
      <c r="N614" s="203" t="s">
        <v>52</v>
      </c>
      <c r="O614" s="42"/>
      <c r="P614" s="204">
        <f>O614*H614</f>
        <v>0</v>
      </c>
      <c r="Q614" s="204">
        <v>0.00026582</v>
      </c>
      <c r="R614" s="204">
        <f>Q614*H614</f>
        <v>0.00026582</v>
      </c>
      <c r="S614" s="204">
        <v>0</v>
      </c>
      <c r="T614" s="205">
        <f>S614*H614</f>
        <v>0</v>
      </c>
      <c r="AR614" s="23" t="s">
        <v>359</v>
      </c>
      <c r="AT614" s="23" t="s">
        <v>287</v>
      </c>
      <c r="AU614" s="23" t="s">
        <v>89</v>
      </c>
      <c r="AY614" s="23" t="s">
        <v>285</v>
      </c>
      <c r="BE614" s="206">
        <f>IF(N614="základní",J614,0)</f>
        <v>0</v>
      </c>
      <c r="BF614" s="206">
        <f>IF(N614="snížená",J614,0)</f>
        <v>0</v>
      </c>
      <c r="BG614" s="206">
        <f>IF(N614="zákl. přenesená",J614,0)</f>
        <v>0</v>
      </c>
      <c r="BH614" s="206">
        <f>IF(N614="sníž. přenesená",J614,0)</f>
        <v>0</v>
      </c>
      <c r="BI614" s="206">
        <f>IF(N614="nulová",J614,0)</f>
        <v>0</v>
      </c>
      <c r="BJ614" s="23" t="s">
        <v>10</v>
      </c>
      <c r="BK614" s="206">
        <f>ROUND(I614*H614,0)</f>
        <v>0</v>
      </c>
      <c r="BL614" s="23" t="s">
        <v>359</v>
      </c>
      <c r="BM614" s="23" t="s">
        <v>1078</v>
      </c>
    </row>
    <row r="615" spans="2:51" s="11" customFormat="1" ht="13.5">
      <c r="B615" s="207"/>
      <c r="C615" s="208"/>
      <c r="D615" s="221" t="s">
        <v>293</v>
      </c>
      <c r="E615" s="231" t="s">
        <v>35</v>
      </c>
      <c r="F615" s="232" t="s">
        <v>1079</v>
      </c>
      <c r="G615" s="208"/>
      <c r="H615" s="233">
        <v>1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293</v>
      </c>
      <c r="AU615" s="218" t="s">
        <v>89</v>
      </c>
      <c r="AV615" s="11" t="s">
        <v>89</v>
      </c>
      <c r="AW615" s="11" t="s">
        <v>44</v>
      </c>
      <c r="AX615" s="11" t="s">
        <v>10</v>
      </c>
      <c r="AY615" s="218" t="s">
        <v>285</v>
      </c>
    </row>
    <row r="616" spans="2:65" s="1" customFormat="1" ht="22.5" customHeight="1">
      <c r="B616" s="41"/>
      <c r="C616" s="195" t="s">
        <v>1080</v>
      </c>
      <c r="D616" s="195" t="s">
        <v>287</v>
      </c>
      <c r="E616" s="196" t="s">
        <v>1081</v>
      </c>
      <c r="F616" s="197" t="s">
        <v>1082</v>
      </c>
      <c r="G616" s="198" t="s">
        <v>380</v>
      </c>
      <c r="H616" s="199">
        <v>1</v>
      </c>
      <c r="I616" s="200"/>
      <c r="J616" s="201">
        <f>ROUND(I616*H616,0)</f>
        <v>0</v>
      </c>
      <c r="K616" s="197" t="s">
        <v>291</v>
      </c>
      <c r="L616" s="61"/>
      <c r="M616" s="202" t="s">
        <v>35</v>
      </c>
      <c r="N616" s="203" t="s">
        <v>52</v>
      </c>
      <c r="O616" s="42"/>
      <c r="P616" s="204">
        <f>O616*H616</f>
        <v>0</v>
      </c>
      <c r="Q616" s="204">
        <v>8.97E-05</v>
      </c>
      <c r="R616" s="204">
        <f>Q616*H616</f>
        <v>8.97E-05</v>
      </c>
      <c r="S616" s="204">
        <v>0</v>
      </c>
      <c r="T616" s="205">
        <f>S616*H616</f>
        <v>0</v>
      </c>
      <c r="AR616" s="23" t="s">
        <v>359</v>
      </c>
      <c r="AT616" s="23" t="s">
        <v>287</v>
      </c>
      <c r="AU616" s="23" t="s">
        <v>89</v>
      </c>
      <c r="AY616" s="23" t="s">
        <v>285</v>
      </c>
      <c r="BE616" s="206">
        <f>IF(N616="základní",J616,0)</f>
        <v>0</v>
      </c>
      <c r="BF616" s="206">
        <f>IF(N616="snížená",J616,0)</f>
        <v>0</v>
      </c>
      <c r="BG616" s="206">
        <f>IF(N616="zákl. přenesená",J616,0)</f>
        <v>0</v>
      </c>
      <c r="BH616" s="206">
        <f>IF(N616="sníž. přenesená",J616,0)</f>
        <v>0</v>
      </c>
      <c r="BI616" s="206">
        <f>IF(N616="nulová",J616,0)</f>
        <v>0</v>
      </c>
      <c r="BJ616" s="23" t="s">
        <v>10</v>
      </c>
      <c r="BK616" s="206">
        <f>ROUND(I616*H616,0)</f>
        <v>0</v>
      </c>
      <c r="BL616" s="23" t="s">
        <v>359</v>
      </c>
      <c r="BM616" s="23" t="s">
        <v>1083</v>
      </c>
    </row>
    <row r="617" spans="2:51" s="11" customFormat="1" ht="13.5">
      <c r="B617" s="207"/>
      <c r="C617" s="208"/>
      <c r="D617" s="221" t="s">
        <v>293</v>
      </c>
      <c r="E617" s="231" t="s">
        <v>35</v>
      </c>
      <c r="F617" s="232" t="s">
        <v>1079</v>
      </c>
      <c r="G617" s="208"/>
      <c r="H617" s="233">
        <v>1</v>
      </c>
      <c r="I617" s="213"/>
      <c r="J617" s="208"/>
      <c r="K617" s="208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293</v>
      </c>
      <c r="AU617" s="218" t="s">
        <v>89</v>
      </c>
      <c r="AV617" s="11" t="s">
        <v>89</v>
      </c>
      <c r="AW617" s="11" t="s">
        <v>44</v>
      </c>
      <c r="AX617" s="11" t="s">
        <v>10</v>
      </c>
      <c r="AY617" s="218" t="s">
        <v>285</v>
      </c>
    </row>
    <row r="618" spans="2:65" s="1" customFormat="1" ht="22.5" customHeight="1">
      <c r="B618" s="41"/>
      <c r="C618" s="195" t="s">
        <v>1084</v>
      </c>
      <c r="D618" s="195" t="s">
        <v>287</v>
      </c>
      <c r="E618" s="196" t="s">
        <v>1085</v>
      </c>
      <c r="F618" s="197" t="s">
        <v>1086</v>
      </c>
      <c r="G618" s="198" t="s">
        <v>326</v>
      </c>
      <c r="H618" s="199">
        <v>2.6</v>
      </c>
      <c r="I618" s="200"/>
      <c r="J618" s="201">
        <f>ROUND(I618*H618,0)</f>
        <v>0</v>
      </c>
      <c r="K618" s="197" t="s">
        <v>291</v>
      </c>
      <c r="L618" s="61"/>
      <c r="M618" s="202" t="s">
        <v>35</v>
      </c>
      <c r="N618" s="203" t="s">
        <v>52</v>
      </c>
      <c r="O618" s="42"/>
      <c r="P618" s="204">
        <f>O618*H618</f>
        <v>0</v>
      </c>
      <c r="Q618" s="204">
        <v>0.000855</v>
      </c>
      <c r="R618" s="204">
        <f>Q618*H618</f>
        <v>0.002223</v>
      </c>
      <c r="S618" s="204">
        <v>0</v>
      </c>
      <c r="T618" s="205">
        <f>S618*H618</f>
        <v>0</v>
      </c>
      <c r="AR618" s="23" t="s">
        <v>359</v>
      </c>
      <c r="AT618" s="23" t="s">
        <v>287</v>
      </c>
      <c r="AU618" s="23" t="s">
        <v>89</v>
      </c>
      <c r="AY618" s="23" t="s">
        <v>285</v>
      </c>
      <c r="BE618" s="206">
        <f>IF(N618="základní",J618,0)</f>
        <v>0</v>
      </c>
      <c r="BF618" s="206">
        <f>IF(N618="snížená",J618,0)</f>
        <v>0</v>
      </c>
      <c r="BG618" s="206">
        <f>IF(N618="zákl. přenesená",J618,0)</f>
        <v>0</v>
      </c>
      <c r="BH618" s="206">
        <f>IF(N618="sníž. přenesená",J618,0)</f>
        <v>0</v>
      </c>
      <c r="BI618" s="206">
        <f>IF(N618="nulová",J618,0)</f>
        <v>0</v>
      </c>
      <c r="BJ618" s="23" t="s">
        <v>10</v>
      </c>
      <c r="BK618" s="206">
        <f>ROUND(I618*H618,0)</f>
        <v>0</v>
      </c>
      <c r="BL618" s="23" t="s">
        <v>359</v>
      </c>
      <c r="BM618" s="23" t="s">
        <v>1087</v>
      </c>
    </row>
    <row r="619" spans="2:51" s="11" customFormat="1" ht="13.5">
      <c r="B619" s="207"/>
      <c r="C619" s="208"/>
      <c r="D619" s="221" t="s">
        <v>293</v>
      </c>
      <c r="E619" s="231" t="s">
        <v>35</v>
      </c>
      <c r="F619" s="232" t="s">
        <v>1088</v>
      </c>
      <c r="G619" s="208"/>
      <c r="H619" s="233">
        <v>2.6</v>
      </c>
      <c r="I619" s="213"/>
      <c r="J619" s="208"/>
      <c r="K619" s="208"/>
      <c r="L619" s="214"/>
      <c r="M619" s="215"/>
      <c r="N619" s="216"/>
      <c r="O619" s="216"/>
      <c r="P619" s="216"/>
      <c r="Q619" s="216"/>
      <c r="R619" s="216"/>
      <c r="S619" s="216"/>
      <c r="T619" s="217"/>
      <c r="AT619" s="218" t="s">
        <v>293</v>
      </c>
      <c r="AU619" s="218" t="s">
        <v>89</v>
      </c>
      <c r="AV619" s="11" t="s">
        <v>89</v>
      </c>
      <c r="AW619" s="11" t="s">
        <v>44</v>
      </c>
      <c r="AX619" s="11" t="s">
        <v>10</v>
      </c>
      <c r="AY619" s="218" t="s">
        <v>285</v>
      </c>
    </row>
    <row r="620" spans="2:65" s="1" customFormat="1" ht="22.5" customHeight="1">
      <c r="B620" s="41"/>
      <c r="C620" s="195" t="s">
        <v>1089</v>
      </c>
      <c r="D620" s="195" t="s">
        <v>287</v>
      </c>
      <c r="E620" s="196" t="s">
        <v>1090</v>
      </c>
      <c r="F620" s="197" t="s">
        <v>1091</v>
      </c>
      <c r="G620" s="198" t="s">
        <v>320</v>
      </c>
      <c r="H620" s="199">
        <v>0.078</v>
      </c>
      <c r="I620" s="200"/>
      <c r="J620" s="201">
        <f>ROUND(I620*H620,0)</f>
        <v>0</v>
      </c>
      <c r="K620" s="197" t="s">
        <v>291</v>
      </c>
      <c r="L620" s="61"/>
      <c r="M620" s="202" t="s">
        <v>35</v>
      </c>
      <c r="N620" s="203" t="s">
        <v>52</v>
      </c>
      <c r="O620" s="42"/>
      <c r="P620" s="204">
        <f>O620*H620</f>
        <v>0</v>
      </c>
      <c r="Q620" s="204">
        <v>0</v>
      </c>
      <c r="R620" s="204">
        <f>Q620*H620</f>
        <v>0</v>
      </c>
      <c r="S620" s="204">
        <v>0</v>
      </c>
      <c r="T620" s="205">
        <f>S620*H620</f>
        <v>0</v>
      </c>
      <c r="AR620" s="23" t="s">
        <v>359</v>
      </c>
      <c r="AT620" s="23" t="s">
        <v>287</v>
      </c>
      <c r="AU620" s="23" t="s">
        <v>89</v>
      </c>
      <c r="AY620" s="23" t="s">
        <v>285</v>
      </c>
      <c r="BE620" s="206">
        <f>IF(N620="základní",J620,0)</f>
        <v>0</v>
      </c>
      <c r="BF620" s="206">
        <f>IF(N620="snížená",J620,0)</f>
        <v>0</v>
      </c>
      <c r="BG620" s="206">
        <f>IF(N620="zákl. přenesená",J620,0)</f>
        <v>0</v>
      </c>
      <c r="BH620" s="206">
        <f>IF(N620="sníž. přenesená",J620,0)</f>
        <v>0</v>
      </c>
      <c r="BI620" s="206">
        <f>IF(N620="nulová",J620,0)</f>
        <v>0</v>
      </c>
      <c r="BJ620" s="23" t="s">
        <v>10</v>
      </c>
      <c r="BK620" s="206">
        <f>ROUND(I620*H620,0)</f>
        <v>0</v>
      </c>
      <c r="BL620" s="23" t="s">
        <v>359</v>
      </c>
      <c r="BM620" s="23" t="s">
        <v>1092</v>
      </c>
    </row>
    <row r="621" spans="2:63" s="10" customFormat="1" ht="29.85" customHeight="1">
      <c r="B621" s="178"/>
      <c r="C621" s="179"/>
      <c r="D621" s="192" t="s">
        <v>80</v>
      </c>
      <c r="E621" s="193" t="s">
        <v>1093</v>
      </c>
      <c r="F621" s="193" t="s">
        <v>1094</v>
      </c>
      <c r="G621" s="179"/>
      <c r="H621" s="179"/>
      <c r="I621" s="182"/>
      <c r="J621" s="194">
        <f>BK621</f>
        <v>0</v>
      </c>
      <c r="K621" s="179"/>
      <c r="L621" s="184"/>
      <c r="M621" s="185"/>
      <c r="N621" s="186"/>
      <c r="O621" s="186"/>
      <c r="P621" s="187">
        <f>SUM(P622:P750)</f>
        <v>0</v>
      </c>
      <c r="Q621" s="186"/>
      <c r="R621" s="187">
        <f>SUM(R622:R750)</f>
        <v>1.3815721759100004</v>
      </c>
      <c r="S621" s="186"/>
      <c r="T621" s="188">
        <f>SUM(T622:T750)</f>
        <v>0</v>
      </c>
      <c r="AR621" s="189" t="s">
        <v>89</v>
      </c>
      <c r="AT621" s="190" t="s">
        <v>80</v>
      </c>
      <c r="AU621" s="190" t="s">
        <v>10</v>
      </c>
      <c r="AY621" s="189" t="s">
        <v>285</v>
      </c>
      <c r="BK621" s="191">
        <f>SUM(BK622:BK750)</f>
        <v>0</v>
      </c>
    </row>
    <row r="622" spans="2:65" s="1" customFormat="1" ht="22.5" customHeight="1">
      <c r="B622" s="41"/>
      <c r="C622" s="195" t="s">
        <v>1095</v>
      </c>
      <c r="D622" s="195" t="s">
        <v>287</v>
      </c>
      <c r="E622" s="196" t="s">
        <v>1096</v>
      </c>
      <c r="F622" s="197" t="s">
        <v>1097</v>
      </c>
      <c r="G622" s="198" t="s">
        <v>347</v>
      </c>
      <c r="H622" s="199">
        <v>2.4</v>
      </c>
      <c r="I622" s="200"/>
      <c r="J622" s="201">
        <f>ROUND(I622*H622,0)</f>
        <v>0</v>
      </c>
      <c r="K622" s="197" t="s">
        <v>291</v>
      </c>
      <c r="L622" s="61"/>
      <c r="M622" s="202" t="s">
        <v>35</v>
      </c>
      <c r="N622" s="203" t="s">
        <v>52</v>
      </c>
      <c r="O622" s="42"/>
      <c r="P622" s="204">
        <f>O622*H622</f>
        <v>0</v>
      </c>
      <c r="Q622" s="204">
        <v>0.0002542463</v>
      </c>
      <c r="R622" s="204">
        <f>Q622*H622</f>
        <v>0.00061019112</v>
      </c>
      <c r="S622" s="204">
        <v>0</v>
      </c>
      <c r="T622" s="205">
        <f>S622*H622</f>
        <v>0</v>
      </c>
      <c r="AR622" s="23" t="s">
        <v>359</v>
      </c>
      <c r="AT622" s="23" t="s">
        <v>287</v>
      </c>
      <c r="AU622" s="23" t="s">
        <v>89</v>
      </c>
      <c r="AY622" s="23" t="s">
        <v>285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23" t="s">
        <v>10</v>
      </c>
      <c r="BK622" s="206">
        <f>ROUND(I622*H622,0)</f>
        <v>0</v>
      </c>
      <c r="BL622" s="23" t="s">
        <v>359</v>
      </c>
      <c r="BM622" s="23" t="s">
        <v>1098</v>
      </c>
    </row>
    <row r="623" spans="2:51" s="11" customFormat="1" ht="13.5">
      <c r="B623" s="207"/>
      <c r="C623" s="208"/>
      <c r="D623" s="209" t="s">
        <v>293</v>
      </c>
      <c r="E623" s="210" t="s">
        <v>35</v>
      </c>
      <c r="F623" s="211" t="s">
        <v>1099</v>
      </c>
      <c r="G623" s="208"/>
      <c r="H623" s="212">
        <v>2.4</v>
      </c>
      <c r="I623" s="213"/>
      <c r="J623" s="208"/>
      <c r="K623" s="208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293</v>
      </c>
      <c r="AU623" s="218" t="s">
        <v>89</v>
      </c>
      <c r="AV623" s="11" t="s">
        <v>89</v>
      </c>
      <c r="AW623" s="11" t="s">
        <v>44</v>
      </c>
      <c r="AX623" s="11" t="s">
        <v>81</v>
      </c>
      <c r="AY623" s="218" t="s">
        <v>285</v>
      </c>
    </row>
    <row r="624" spans="2:51" s="12" customFormat="1" ht="13.5">
      <c r="B624" s="219"/>
      <c r="C624" s="220"/>
      <c r="D624" s="221" t="s">
        <v>293</v>
      </c>
      <c r="E624" s="222" t="s">
        <v>35</v>
      </c>
      <c r="F624" s="223" t="s">
        <v>295</v>
      </c>
      <c r="G624" s="220"/>
      <c r="H624" s="224">
        <v>2.4</v>
      </c>
      <c r="I624" s="225"/>
      <c r="J624" s="220"/>
      <c r="K624" s="220"/>
      <c r="L624" s="226"/>
      <c r="M624" s="227"/>
      <c r="N624" s="228"/>
      <c r="O624" s="228"/>
      <c r="P624" s="228"/>
      <c r="Q624" s="228"/>
      <c r="R624" s="228"/>
      <c r="S624" s="228"/>
      <c r="T624" s="229"/>
      <c r="AT624" s="230" t="s">
        <v>293</v>
      </c>
      <c r="AU624" s="230" t="s">
        <v>89</v>
      </c>
      <c r="AV624" s="12" t="s">
        <v>92</v>
      </c>
      <c r="AW624" s="12" t="s">
        <v>44</v>
      </c>
      <c r="AX624" s="12" t="s">
        <v>10</v>
      </c>
      <c r="AY624" s="230" t="s">
        <v>285</v>
      </c>
    </row>
    <row r="625" spans="2:65" s="1" customFormat="1" ht="22.5" customHeight="1">
      <c r="B625" s="41"/>
      <c r="C625" s="195" t="s">
        <v>1100</v>
      </c>
      <c r="D625" s="195" t="s">
        <v>287</v>
      </c>
      <c r="E625" s="196" t="s">
        <v>1101</v>
      </c>
      <c r="F625" s="197" t="s">
        <v>1102</v>
      </c>
      <c r="G625" s="198" t="s">
        <v>347</v>
      </c>
      <c r="H625" s="199">
        <v>18.9</v>
      </c>
      <c r="I625" s="200"/>
      <c r="J625" s="201">
        <f>ROUND(I625*H625,0)</f>
        <v>0</v>
      </c>
      <c r="K625" s="197" t="s">
        <v>291</v>
      </c>
      <c r="L625" s="61"/>
      <c r="M625" s="202" t="s">
        <v>35</v>
      </c>
      <c r="N625" s="203" t="s">
        <v>52</v>
      </c>
      <c r="O625" s="42"/>
      <c r="P625" s="204">
        <f>O625*H625</f>
        <v>0</v>
      </c>
      <c r="Q625" s="204">
        <v>0.0002466101</v>
      </c>
      <c r="R625" s="204">
        <f>Q625*H625</f>
        <v>0.00466093089</v>
      </c>
      <c r="S625" s="204">
        <v>0</v>
      </c>
      <c r="T625" s="205">
        <f>S625*H625</f>
        <v>0</v>
      </c>
      <c r="AR625" s="23" t="s">
        <v>359</v>
      </c>
      <c r="AT625" s="23" t="s">
        <v>287</v>
      </c>
      <c r="AU625" s="23" t="s">
        <v>89</v>
      </c>
      <c r="AY625" s="23" t="s">
        <v>285</v>
      </c>
      <c r="BE625" s="206">
        <f>IF(N625="základní",J625,0)</f>
        <v>0</v>
      </c>
      <c r="BF625" s="206">
        <f>IF(N625="snížená",J625,0)</f>
        <v>0</v>
      </c>
      <c r="BG625" s="206">
        <f>IF(N625="zákl. přenesená",J625,0)</f>
        <v>0</v>
      </c>
      <c r="BH625" s="206">
        <f>IF(N625="sníž. přenesená",J625,0)</f>
        <v>0</v>
      </c>
      <c r="BI625" s="206">
        <f>IF(N625="nulová",J625,0)</f>
        <v>0</v>
      </c>
      <c r="BJ625" s="23" t="s">
        <v>10</v>
      </c>
      <c r="BK625" s="206">
        <f>ROUND(I625*H625,0)</f>
        <v>0</v>
      </c>
      <c r="BL625" s="23" t="s">
        <v>359</v>
      </c>
      <c r="BM625" s="23" t="s">
        <v>1103</v>
      </c>
    </row>
    <row r="626" spans="2:51" s="11" customFormat="1" ht="13.5">
      <c r="B626" s="207"/>
      <c r="C626" s="208"/>
      <c r="D626" s="209" t="s">
        <v>293</v>
      </c>
      <c r="E626" s="210" t="s">
        <v>35</v>
      </c>
      <c r="F626" s="211" t="s">
        <v>1104</v>
      </c>
      <c r="G626" s="208"/>
      <c r="H626" s="212">
        <v>18.9</v>
      </c>
      <c r="I626" s="213"/>
      <c r="J626" s="208"/>
      <c r="K626" s="208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293</v>
      </c>
      <c r="AU626" s="218" t="s">
        <v>89</v>
      </c>
      <c r="AV626" s="11" t="s">
        <v>89</v>
      </c>
      <c r="AW626" s="11" t="s">
        <v>44</v>
      </c>
      <c r="AX626" s="11" t="s">
        <v>81</v>
      </c>
      <c r="AY626" s="218" t="s">
        <v>285</v>
      </c>
    </row>
    <row r="627" spans="2:51" s="12" customFormat="1" ht="13.5">
      <c r="B627" s="219"/>
      <c r="C627" s="220"/>
      <c r="D627" s="221" t="s">
        <v>293</v>
      </c>
      <c r="E627" s="222" t="s">
        <v>35</v>
      </c>
      <c r="F627" s="223" t="s">
        <v>295</v>
      </c>
      <c r="G627" s="220"/>
      <c r="H627" s="224">
        <v>18.9</v>
      </c>
      <c r="I627" s="225"/>
      <c r="J627" s="220"/>
      <c r="K627" s="220"/>
      <c r="L627" s="226"/>
      <c r="M627" s="227"/>
      <c r="N627" s="228"/>
      <c r="O627" s="228"/>
      <c r="P627" s="228"/>
      <c r="Q627" s="228"/>
      <c r="R627" s="228"/>
      <c r="S627" s="228"/>
      <c r="T627" s="229"/>
      <c r="AT627" s="230" t="s">
        <v>293</v>
      </c>
      <c r="AU627" s="230" t="s">
        <v>89</v>
      </c>
      <c r="AV627" s="12" t="s">
        <v>92</v>
      </c>
      <c r="AW627" s="12" t="s">
        <v>44</v>
      </c>
      <c r="AX627" s="12" t="s">
        <v>10</v>
      </c>
      <c r="AY627" s="230" t="s">
        <v>285</v>
      </c>
    </row>
    <row r="628" spans="2:65" s="1" customFormat="1" ht="22.5" customHeight="1">
      <c r="B628" s="41"/>
      <c r="C628" s="195" t="s">
        <v>1105</v>
      </c>
      <c r="D628" s="195" t="s">
        <v>287</v>
      </c>
      <c r="E628" s="196" t="s">
        <v>1106</v>
      </c>
      <c r="F628" s="197" t="s">
        <v>1107</v>
      </c>
      <c r="G628" s="198" t="s">
        <v>380</v>
      </c>
      <c r="H628" s="199">
        <v>9</v>
      </c>
      <c r="I628" s="200"/>
      <c r="J628" s="201">
        <f>ROUND(I628*H628,0)</f>
        <v>0</v>
      </c>
      <c r="K628" s="197" t="s">
        <v>291</v>
      </c>
      <c r="L628" s="61"/>
      <c r="M628" s="202" t="s">
        <v>35</v>
      </c>
      <c r="N628" s="203" t="s">
        <v>52</v>
      </c>
      <c r="O628" s="42"/>
      <c r="P628" s="204">
        <f>O628*H628</f>
        <v>0</v>
      </c>
      <c r="Q628" s="204">
        <v>0.0002542463</v>
      </c>
      <c r="R628" s="204">
        <f>Q628*H628</f>
        <v>0.0022882167000000003</v>
      </c>
      <c r="S628" s="204">
        <v>0</v>
      </c>
      <c r="T628" s="205">
        <f>S628*H628</f>
        <v>0</v>
      </c>
      <c r="AR628" s="23" t="s">
        <v>359</v>
      </c>
      <c r="AT628" s="23" t="s">
        <v>287</v>
      </c>
      <c r="AU628" s="23" t="s">
        <v>89</v>
      </c>
      <c r="AY628" s="23" t="s">
        <v>285</v>
      </c>
      <c r="BE628" s="206">
        <f>IF(N628="základní",J628,0)</f>
        <v>0</v>
      </c>
      <c r="BF628" s="206">
        <f>IF(N628="snížená",J628,0)</f>
        <v>0</v>
      </c>
      <c r="BG628" s="206">
        <f>IF(N628="zákl. přenesená",J628,0)</f>
        <v>0</v>
      </c>
      <c r="BH628" s="206">
        <f>IF(N628="sníž. přenesená",J628,0)</f>
        <v>0</v>
      </c>
      <c r="BI628" s="206">
        <f>IF(N628="nulová",J628,0)</f>
        <v>0</v>
      </c>
      <c r="BJ628" s="23" t="s">
        <v>10</v>
      </c>
      <c r="BK628" s="206">
        <f>ROUND(I628*H628,0)</f>
        <v>0</v>
      </c>
      <c r="BL628" s="23" t="s">
        <v>359</v>
      </c>
      <c r="BM628" s="23" t="s">
        <v>1108</v>
      </c>
    </row>
    <row r="629" spans="2:51" s="11" customFormat="1" ht="13.5">
      <c r="B629" s="207"/>
      <c r="C629" s="208"/>
      <c r="D629" s="209" t="s">
        <v>293</v>
      </c>
      <c r="E629" s="210" t="s">
        <v>35</v>
      </c>
      <c r="F629" s="211" t="s">
        <v>1109</v>
      </c>
      <c r="G629" s="208"/>
      <c r="H629" s="212">
        <v>6</v>
      </c>
      <c r="I629" s="213"/>
      <c r="J629" s="208"/>
      <c r="K629" s="208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293</v>
      </c>
      <c r="AU629" s="218" t="s">
        <v>89</v>
      </c>
      <c r="AV629" s="11" t="s">
        <v>89</v>
      </c>
      <c r="AW629" s="11" t="s">
        <v>44</v>
      </c>
      <c r="AX629" s="11" t="s">
        <v>81</v>
      </c>
      <c r="AY629" s="218" t="s">
        <v>285</v>
      </c>
    </row>
    <row r="630" spans="2:51" s="11" customFormat="1" ht="13.5">
      <c r="B630" s="207"/>
      <c r="C630" s="208"/>
      <c r="D630" s="209" t="s">
        <v>293</v>
      </c>
      <c r="E630" s="210" t="s">
        <v>35</v>
      </c>
      <c r="F630" s="211" t="s">
        <v>1110</v>
      </c>
      <c r="G630" s="208"/>
      <c r="H630" s="212">
        <v>2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293</v>
      </c>
      <c r="AU630" s="218" t="s">
        <v>89</v>
      </c>
      <c r="AV630" s="11" t="s">
        <v>89</v>
      </c>
      <c r="AW630" s="11" t="s">
        <v>44</v>
      </c>
      <c r="AX630" s="11" t="s">
        <v>81</v>
      </c>
      <c r="AY630" s="218" t="s">
        <v>285</v>
      </c>
    </row>
    <row r="631" spans="2:51" s="11" customFormat="1" ht="13.5">
      <c r="B631" s="207"/>
      <c r="C631" s="208"/>
      <c r="D631" s="209" t="s">
        <v>293</v>
      </c>
      <c r="E631" s="210" t="s">
        <v>35</v>
      </c>
      <c r="F631" s="211" t="s">
        <v>1111</v>
      </c>
      <c r="G631" s="208"/>
      <c r="H631" s="212">
        <v>1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293</v>
      </c>
      <c r="AU631" s="218" t="s">
        <v>89</v>
      </c>
      <c r="AV631" s="11" t="s">
        <v>89</v>
      </c>
      <c r="AW631" s="11" t="s">
        <v>44</v>
      </c>
      <c r="AX631" s="11" t="s">
        <v>81</v>
      </c>
      <c r="AY631" s="218" t="s">
        <v>285</v>
      </c>
    </row>
    <row r="632" spans="2:51" s="12" customFormat="1" ht="13.5">
      <c r="B632" s="219"/>
      <c r="C632" s="220"/>
      <c r="D632" s="221" t="s">
        <v>293</v>
      </c>
      <c r="E632" s="222" t="s">
        <v>35</v>
      </c>
      <c r="F632" s="223" t="s">
        <v>295</v>
      </c>
      <c r="G632" s="220"/>
      <c r="H632" s="224">
        <v>9</v>
      </c>
      <c r="I632" s="225"/>
      <c r="J632" s="220"/>
      <c r="K632" s="220"/>
      <c r="L632" s="226"/>
      <c r="M632" s="227"/>
      <c r="N632" s="228"/>
      <c r="O632" s="228"/>
      <c r="P632" s="228"/>
      <c r="Q632" s="228"/>
      <c r="R632" s="228"/>
      <c r="S632" s="228"/>
      <c r="T632" s="229"/>
      <c r="AT632" s="230" t="s">
        <v>293</v>
      </c>
      <c r="AU632" s="230" t="s">
        <v>89</v>
      </c>
      <c r="AV632" s="12" t="s">
        <v>92</v>
      </c>
      <c r="AW632" s="12" t="s">
        <v>44</v>
      </c>
      <c r="AX632" s="12" t="s">
        <v>10</v>
      </c>
      <c r="AY632" s="230" t="s">
        <v>285</v>
      </c>
    </row>
    <row r="633" spans="2:65" s="1" customFormat="1" ht="22.5" customHeight="1">
      <c r="B633" s="41"/>
      <c r="C633" s="248" t="s">
        <v>1112</v>
      </c>
      <c r="D633" s="248" t="s">
        <v>537</v>
      </c>
      <c r="E633" s="249" t="s">
        <v>1113</v>
      </c>
      <c r="F633" s="250" t="s">
        <v>1114</v>
      </c>
      <c r="G633" s="251" t="s">
        <v>347</v>
      </c>
      <c r="H633" s="252">
        <v>28.94</v>
      </c>
      <c r="I633" s="253"/>
      <c r="J633" s="254">
        <f>ROUND(I633*H633,0)</f>
        <v>0</v>
      </c>
      <c r="K633" s="250" t="s">
        <v>35</v>
      </c>
      <c r="L633" s="255"/>
      <c r="M633" s="256" t="s">
        <v>35</v>
      </c>
      <c r="N633" s="257" t="s">
        <v>52</v>
      </c>
      <c r="O633" s="42"/>
      <c r="P633" s="204">
        <f>O633*H633</f>
        <v>0</v>
      </c>
      <c r="Q633" s="204">
        <v>0.02</v>
      </c>
      <c r="R633" s="204">
        <f>Q633*H633</f>
        <v>0.5788000000000001</v>
      </c>
      <c r="S633" s="204">
        <v>0</v>
      </c>
      <c r="T633" s="205">
        <f>S633*H633</f>
        <v>0</v>
      </c>
      <c r="AR633" s="23" t="s">
        <v>440</v>
      </c>
      <c r="AT633" s="23" t="s">
        <v>537</v>
      </c>
      <c r="AU633" s="23" t="s">
        <v>89</v>
      </c>
      <c r="AY633" s="23" t="s">
        <v>285</v>
      </c>
      <c r="BE633" s="206">
        <f>IF(N633="základní",J633,0)</f>
        <v>0</v>
      </c>
      <c r="BF633" s="206">
        <f>IF(N633="snížená",J633,0)</f>
        <v>0</v>
      </c>
      <c r="BG633" s="206">
        <f>IF(N633="zákl. přenesená",J633,0)</f>
        <v>0</v>
      </c>
      <c r="BH633" s="206">
        <f>IF(N633="sníž. přenesená",J633,0)</f>
        <v>0</v>
      </c>
      <c r="BI633" s="206">
        <f>IF(N633="nulová",J633,0)</f>
        <v>0</v>
      </c>
      <c r="BJ633" s="23" t="s">
        <v>10</v>
      </c>
      <c r="BK633" s="206">
        <f>ROUND(I633*H633,0)</f>
        <v>0</v>
      </c>
      <c r="BL633" s="23" t="s">
        <v>359</v>
      </c>
      <c r="BM633" s="23" t="s">
        <v>1115</v>
      </c>
    </row>
    <row r="634" spans="2:51" s="11" customFormat="1" ht="13.5">
      <c r="B634" s="207"/>
      <c r="C634" s="208"/>
      <c r="D634" s="209" t="s">
        <v>293</v>
      </c>
      <c r="E634" s="210" t="s">
        <v>35</v>
      </c>
      <c r="F634" s="211" t="s">
        <v>1104</v>
      </c>
      <c r="G634" s="208"/>
      <c r="H634" s="212">
        <v>18.9</v>
      </c>
      <c r="I634" s="213"/>
      <c r="J634" s="208"/>
      <c r="K634" s="208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293</v>
      </c>
      <c r="AU634" s="218" t="s">
        <v>89</v>
      </c>
      <c r="AV634" s="11" t="s">
        <v>89</v>
      </c>
      <c r="AW634" s="11" t="s">
        <v>44</v>
      </c>
      <c r="AX634" s="11" t="s">
        <v>81</v>
      </c>
      <c r="AY634" s="218" t="s">
        <v>285</v>
      </c>
    </row>
    <row r="635" spans="2:51" s="11" customFormat="1" ht="13.5">
      <c r="B635" s="207"/>
      <c r="C635" s="208"/>
      <c r="D635" s="209" t="s">
        <v>293</v>
      </c>
      <c r="E635" s="210" t="s">
        <v>35</v>
      </c>
      <c r="F635" s="211" t="s">
        <v>1116</v>
      </c>
      <c r="G635" s="208"/>
      <c r="H635" s="212">
        <v>5.76</v>
      </c>
      <c r="I635" s="213"/>
      <c r="J635" s="208"/>
      <c r="K635" s="208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293</v>
      </c>
      <c r="AU635" s="218" t="s">
        <v>89</v>
      </c>
      <c r="AV635" s="11" t="s">
        <v>89</v>
      </c>
      <c r="AW635" s="11" t="s">
        <v>44</v>
      </c>
      <c r="AX635" s="11" t="s">
        <v>81</v>
      </c>
      <c r="AY635" s="218" t="s">
        <v>285</v>
      </c>
    </row>
    <row r="636" spans="2:51" s="11" customFormat="1" ht="13.5">
      <c r="B636" s="207"/>
      <c r="C636" s="208"/>
      <c r="D636" s="209" t="s">
        <v>293</v>
      </c>
      <c r="E636" s="210" t="s">
        <v>35</v>
      </c>
      <c r="F636" s="211" t="s">
        <v>1099</v>
      </c>
      <c r="G636" s="208"/>
      <c r="H636" s="212">
        <v>2.4</v>
      </c>
      <c r="I636" s="213"/>
      <c r="J636" s="208"/>
      <c r="K636" s="208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293</v>
      </c>
      <c r="AU636" s="218" t="s">
        <v>89</v>
      </c>
      <c r="AV636" s="11" t="s">
        <v>89</v>
      </c>
      <c r="AW636" s="11" t="s">
        <v>44</v>
      </c>
      <c r="AX636" s="11" t="s">
        <v>81</v>
      </c>
      <c r="AY636" s="218" t="s">
        <v>285</v>
      </c>
    </row>
    <row r="637" spans="2:51" s="11" customFormat="1" ht="13.5">
      <c r="B637" s="207"/>
      <c r="C637" s="208"/>
      <c r="D637" s="209" t="s">
        <v>293</v>
      </c>
      <c r="E637" s="210" t="s">
        <v>35</v>
      </c>
      <c r="F637" s="211" t="s">
        <v>1117</v>
      </c>
      <c r="G637" s="208"/>
      <c r="H637" s="212">
        <v>1.28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293</v>
      </c>
      <c r="AU637" s="218" t="s">
        <v>89</v>
      </c>
      <c r="AV637" s="11" t="s">
        <v>89</v>
      </c>
      <c r="AW637" s="11" t="s">
        <v>44</v>
      </c>
      <c r="AX637" s="11" t="s">
        <v>81</v>
      </c>
      <c r="AY637" s="218" t="s">
        <v>285</v>
      </c>
    </row>
    <row r="638" spans="2:51" s="11" customFormat="1" ht="13.5">
      <c r="B638" s="207"/>
      <c r="C638" s="208"/>
      <c r="D638" s="209" t="s">
        <v>293</v>
      </c>
      <c r="E638" s="210" t="s">
        <v>35</v>
      </c>
      <c r="F638" s="211" t="s">
        <v>1118</v>
      </c>
      <c r="G638" s="208"/>
      <c r="H638" s="212">
        <v>0.6</v>
      </c>
      <c r="I638" s="213"/>
      <c r="J638" s="208"/>
      <c r="K638" s="208"/>
      <c r="L638" s="214"/>
      <c r="M638" s="215"/>
      <c r="N638" s="216"/>
      <c r="O638" s="216"/>
      <c r="P638" s="216"/>
      <c r="Q638" s="216"/>
      <c r="R638" s="216"/>
      <c r="S638" s="216"/>
      <c r="T638" s="217"/>
      <c r="AT638" s="218" t="s">
        <v>293</v>
      </c>
      <c r="AU638" s="218" t="s">
        <v>89</v>
      </c>
      <c r="AV638" s="11" t="s">
        <v>89</v>
      </c>
      <c r="AW638" s="11" t="s">
        <v>44</v>
      </c>
      <c r="AX638" s="11" t="s">
        <v>81</v>
      </c>
      <c r="AY638" s="218" t="s">
        <v>285</v>
      </c>
    </row>
    <row r="639" spans="2:51" s="12" customFormat="1" ht="13.5">
      <c r="B639" s="219"/>
      <c r="C639" s="220"/>
      <c r="D639" s="221" t="s">
        <v>293</v>
      </c>
      <c r="E639" s="222" t="s">
        <v>35</v>
      </c>
      <c r="F639" s="223" t="s">
        <v>295</v>
      </c>
      <c r="G639" s="220"/>
      <c r="H639" s="224">
        <v>28.94</v>
      </c>
      <c r="I639" s="225"/>
      <c r="J639" s="220"/>
      <c r="K639" s="220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293</v>
      </c>
      <c r="AU639" s="230" t="s">
        <v>89</v>
      </c>
      <c r="AV639" s="12" t="s">
        <v>92</v>
      </c>
      <c r="AW639" s="12" t="s">
        <v>44</v>
      </c>
      <c r="AX639" s="12" t="s">
        <v>10</v>
      </c>
      <c r="AY639" s="230" t="s">
        <v>285</v>
      </c>
    </row>
    <row r="640" spans="2:65" s="1" customFormat="1" ht="22.5" customHeight="1">
      <c r="B640" s="41"/>
      <c r="C640" s="195" t="s">
        <v>1119</v>
      </c>
      <c r="D640" s="195" t="s">
        <v>287</v>
      </c>
      <c r="E640" s="196" t="s">
        <v>1120</v>
      </c>
      <c r="F640" s="197" t="s">
        <v>1121</v>
      </c>
      <c r="G640" s="198" t="s">
        <v>326</v>
      </c>
      <c r="H640" s="199">
        <v>85.8</v>
      </c>
      <c r="I640" s="200"/>
      <c r="J640" s="201">
        <f>ROUND(I640*H640,0)</f>
        <v>0</v>
      </c>
      <c r="K640" s="197" t="s">
        <v>291</v>
      </c>
      <c r="L640" s="61"/>
      <c r="M640" s="202" t="s">
        <v>35</v>
      </c>
      <c r="N640" s="203" t="s">
        <v>52</v>
      </c>
      <c r="O640" s="42"/>
      <c r="P640" s="204">
        <f>O640*H640</f>
        <v>0</v>
      </c>
      <c r="Q640" s="204">
        <v>0.00015821</v>
      </c>
      <c r="R640" s="204">
        <f>Q640*H640</f>
        <v>0.013574418</v>
      </c>
      <c r="S640" s="204">
        <v>0</v>
      </c>
      <c r="T640" s="205">
        <f>S640*H640</f>
        <v>0</v>
      </c>
      <c r="AR640" s="23" t="s">
        <v>359</v>
      </c>
      <c r="AT640" s="23" t="s">
        <v>287</v>
      </c>
      <c r="AU640" s="23" t="s">
        <v>89</v>
      </c>
      <c r="AY640" s="23" t="s">
        <v>285</v>
      </c>
      <c r="BE640" s="206">
        <f>IF(N640="základní",J640,0)</f>
        <v>0</v>
      </c>
      <c r="BF640" s="206">
        <f>IF(N640="snížená",J640,0)</f>
        <v>0</v>
      </c>
      <c r="BG640" s="206">
        <f>IF(N640="zákl. přenesená",J640,0)</f>
        <v>0</v>
      </c>
      <c r="BH640" s="206">
        <f>IF(N640="sníž. přenesená",J640,0)</f>
        <v>0</v>
      </c>
      <c r="BI640" s="206">
        <f>IF(N640="nulová",J640,0)</f>
        <v>0</v>
      </c>
      <c r="BJ640" s="23" t="s">
        <v>10</v>
      </c>
      <c r="BK640" s="206">
        <f>ROUND(I640*H640,0)</f>
        <v>0</v>
      </c>
      <c r="BL640" s="23" t="s">
        <v>359</v>
      </c>
      <c r="BM640" s="23" t="s">
        <v>1122</v>
      </c>
    </row>
    <row r="641" spans="2:51" s="11" customFormat="1" ht="13.5">
      <c r="B641" s="207"/>
      <c r="C641" s="208"/>
      <c r="D641" s="209" t="s">
        <v>293</v>
      </c>
      <c r="E641" s="210" t="s">
        <v>35</v>
      </c>
      <c r="F641" s="211" t="s">
        <v>1123</v>
      </c>
      <c r="G641" s="208"/>
      <c r="H641" s="212">
        <v>46.2</v>
      </c>
      <c r="I641" s="213"/>
      <c r="J641" s="208"/>
      <c r="K641" s="208"/>
      <c r="L641" s="214"/>
      <c r="M641" s="215"/>
      <c r="N641" s="216"/>
      <c r="O641" s="216"/>
      <c r="P641" s="216"/>
      <c r="Q641" s="216"/>
      <c r="R641" s="216"/>
      <c r="S641" s="216"/>
      <c r="T641" s="217"/>
      <c r="AT641" s="218" t="s">
        <v>293</v>
      </c>
      <c r="AU641" s="218" t="s">
        <v>89</v>
      </c>
      <c r="AV641" s="11" t="s">
        <v>89</v>
      </c>
      <c r="AW641" s="11" t="s">
        <v>44</v>
      </c>
      <c r="AX641" s="11" t="s">
        <v>81</v>
      </c>
      <c r="AY641" s="218" t="s">
        <v>285</v>
      </c>
    </row>
    <row r="642" spans="2:51" s="11" customFormat="1" ht="13.5">
      <c r="B642" s="207"/>
      <c r="C642" s="208"/>
      <c r="D642" s="209" t="s">
        <v>293</v>
      </c>
      <c r="E642" s="210" t="s">
        <v>35</v>
      </c>
      <c r="F642" s="211" t="s">
        <v>1124</v>
      </c>
      <c r="G642" s="208"/>
      <c r="H642" s="212">
        <v>24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293</v>
      </c>
      <c r="AU642" s="218" t="s">
        <v>89</v>
      </c>
      <c r="AV642" s="11" t="s">
        <v>89</v>
      </c>
      <c r="AW642" s="11" t="s">
        <v>44</v>
      </c>
      <c r="AX642" s="11" t="s">
        <v>81</v>
      </c>
      <c r="AY642" s="218" t="s">
        <v>285</v>
      </c>
    </row>
    <row r="643" spans="2:51" s="11" customFormat="1" ht="13.5">
      <c r="B643" s="207"/>
      <c r="C643" s="208"/>
      <c r="D643" s="209" t="s">
        <v>293</v>
      </c>
      <c r="E643" s="210" t="s">
        <v>35</v>
      </c>
      <c r="F643" s="211" t="s">
        <v>1125</v>
      </c>
      <c r="G643" s="208"/>
      <c r="H643" s="212">
        <v>9.2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293</v>
      </c>
      <c r="AU643" s="218" t="s">
        <v>89</v>
      </c>
      <c r="AV643" s="11" t="s">
        <v>89</v>
      </c>
      <c r="AW643" s="11" t="s">
        <v>44</v>
      </c>
      <c r="AX643" s="11" t="s">
        <v>81</v>
      </c>
      <c r="AY643" s="218" t="s">
        <v>285</v>
      </c>
    </row>
    <row r="644" spans="2:51" s="11" customFormat="1" ht="13.5">
      <c r="B644" s="207"/>
      <c r="C644" s="208"/>
      <c r="D644" s="209" t="s">
        <v>293</v>
      </c>
      <c r="E644" s="210" t="s">
        <v>35</v>
      </c>
      <c r="F644" s="211" t="s">
        <v>1126</v>
      </c>
      <c r="G644" s="208"/>
      <c r="H644" s="212">
        <v>6.4</v>
      </c>
      <c r="I644" s="213"/>
      <c r="J644" s="208"/>
      <c r="K644" s="208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293</v>
      </c>
      <c r="AU644" s="218" t="s">
        <v>89</v>
      </c>
      <c r="AV644" s="11" t="s">
        <v>89</v>
      </c>
      <c r="AW644" s="11" t="s">
        <v>44</v>
      </c>
      <c r="AX644" s="11" t="s">
        <v>81</v>
      </c>
      <c r="AY644" s="218" t="s">
        <v>285</v>
      </c>
    </row>
    <row r="645" spans="2:51" s="12" customFormat="1" ht="13.5">
      <c r="B645" s="219"/>
      <c r="C645" s="220"/>
      <c r="D645" s="221" t="s">
        <v>293</v>
      </c>
      <c r="E645" s="222" t="s">
        <v>35</v>
      </c>
      <c r="F645" s="223" t="s">
        <v>295</v>
      </c>
      <c r="G645" s="220"/>
      <c r="H645" s="224">
        <v>85.8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293</v>
      </c>
      <c r="AU645" s="230" t="s">
        <v>89</v>
      </c>
      <c r="AV645" s="12" t="s">
        <v>92</v>
      </c>
      <c r="AW645" s="12" t="s">
        <v>44</v>
      </c>
      <c r="AX645" s="12" t="s">
        <v>10</v>
      </c>
      <c r="AY645" s="230" t="s">
        <v>285</v>
      </c>
    </row>
    <row r="646" spans="2:65" s="1" customFormat="1" ht="22.5" customHeight="1">
      <c r="B646" s="41"/>
      <c r="C646" s="195" t="s">
        <v>1127</v>
      </c>
      <c r="D646" s="195" t="s">
        <v>287</v>
      </c>
      <c r="E646" s="196" t="s">
        <v>1128</v>
      </c>
      <c r="F646" s="197" t="s">
        <v>1129</v>
      </c>
      <c r="G646" s="198" t="s">
        <v>380</v>
      </c>
      <c r="H646" s="199">
        <v>26</v>
      </c>
      <c r="I646" s="200"/>
      <c r="J646" s="201">
        <f>ROUND(I646*H646,0)</f>
        <v>0</v>
      </c>
      <c r="K646" s="197" t="s">
        <v>291</v>
      </c>
      <c r="L646" s="61"/>
      <c r="M646" s="202" t="s">
        <v>35</v>
      </c>
      <c r="N646" s="203" t="s">
        <v>52</v>
      </c>
      <c r="O646" s="42"/>
      <c r="P646" s="204">
        <f>O646*H646</f>
        <v>0</v>
      </c>
      <c r="Q646" s="204">
        <v>0</v>
      </c>
      <c r="R646" s="204">
        <f>Q646*H646</f>
        <v>0</v>
      </c>
      <c r="S646" s="204">
        <v>0</v>
      </c>
      <c r="T646" s="205">
        <f>S646*H646</f>
        <v>0</v>
      </c>
      <c r="AR646" s="23" t="s">
        <v>359</v>
      </c>
      <c r="AT646" s="23" t="s">
        <v>287</v>
      </c>
      <c r="AU646" s="23" t="s">
        <v>89</v>
      </c>
      <c r="AY646" s="23" t="s">
        <v>285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23" t="s">
        <v>10</v>
      </c>
      <c r="BK646" s="206">
        <f>ROUND(I646*H646,0)</f>
        <v>0</v>
      </c>
      <c r="BL646" s="23" t="s">
        <v>359</v>
      </c>
      <c r="BM646" s="23" t="s">
        <v>1130</v>
      </c>
    </row>
    <row r="647" spans="2:51" s="11" customFormat="1" ht="13.5">
      <c r="B647" s="207"/>
      <c r="C647" s="208"/>
      <c r="D647" s="209" t="s">
        <v>293</v>
      </c>
      <c r="E647" s="210" t="s">
        <v>35</v>
      </c>
      <c r="F647" s="211" t="s">
        <v>1131</v>
      </c>
      <c r="G647" s="208"/>
      <c r="H647" s="212">
        <v>1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293</v>
      </c>
      <c r="AU647" s="218" t="s">
        <v>89</v>
      </c>
      <c r="AV647" s="11" t="s">
        <v>89</v>
      </c>
      <c r="AW647" s="11" t="s">
        <v>44</v>
      </c>
      <c r="AX647" s="11" t="s">
        <v>81</v>
      </c>
      <c r="AY647" s="218" t="s">
        <v>285</v>
      </c>
    </row>
    <row r="648" spans="2:51" s="11" customFormat="1" ht="13.5">
      <c r="B648" s="207"/>
      <c r="C648" s="208"/>
      <c r="D648" s="209" t="s">
        <v>293</v>
      </c>
      <c r="E648" s="210" t="s">
        <v>35</v>
      </c>
      <c r="F648" s="211" t="s">
        <v>1132</v>
      </c>
      <c r="G648" s="208"/>
      <c r="H648" s="212">
        <v>1</v>
      </c>
      <c r="I648" s="213"/>
      <c r="J648" s="208"/>
      <c r="K648" s="208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293</v>
      </c>
      <c r="AU648" s="218" t="s">
        <v>89</v>
      </c>
      <c r="AV648" s="11" t="s">
        <v>89</v>
      </c>
      <c r="AW648" s="11" t="s">
        <v>44</v>
      </c>
      <c r="AX648" s="11" t="s">
        <v>81</v>
      </c>
      <c r="AY648" s="218" t="s">
        <v>285</v>
      </c>
    </row>
    <row r="649" spans="2:51" s="11" customFormat="1" ht="13.5">
      <c r="B649" s="207"/>
      <c r="C649" s="208"/>
      <c r="D649" s="209" t="s">
        <v>293</v>
      </c>
      <c r="E649" s="210" t="s">
        <v>35</v>
      </c>
      <c r="F649" s="211" t="s">
        <v>1133</v>
      </c>
      <c r="G649" s="208"/>
      <c r="H649" s="212">
        <v>1</v>
      </c>
      <c r="I649" s="213"/>
      <c r="J649" s="208"/>
      <c r="K649" s="208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293</v>
      </c>
      <c r="AU649" s="218" t="s">
        <v>89</v>
      </c>
      <c r="AV649" s="11" t="s">
        <v>89</v>
      </c>
      <c r="AW649" s="11" t="s">
        <v>44</v>
      </c>
      <c r="AX649" s="11" t="s">
        <v>81</v>
      </c>
      <c r="AY649" s="218" t="s">
        <v>285</v>
      </c>
    </row>
    <row r="650" spans="2:51" s="11" customFormat="1" ht="13.5">
      <c r="B650" s="207"/>
      <c r="C650" s="208"/>
      <c r="D650" s="209" t="s">
        <v>293</v>
      </c>
      <c r="E650" s="210" t="s">
        <v>35</v>
      </c>
      <c r="F650" s="211" t="s">
        <v>1134</v>
      </c>
      <c r="G650" s="208"/>
      <c r="H650" s="212">
        <v>1</v>
      </c>
      <c r="I650" s="213"/>
      <c r="J650" s="208"/>
      <c r="K650" s="208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293</v>
      </c>
      <c r="AU650" s="218" t="s">
        <v>89</v>
      </c>
      <c r="AV650" s="11" t="s">
        <v>89</v>
      </c>
      <c r="AW650" s="11" t="s">
        <v>44</v>
      </c>
      <c r="AX650" s="11" t="s">
        <v>81</v>
      </c>
      <c r="AY650" s="218" t="s">
        <v>285</v>
      </c>
    </row>
    <row r="651" spans="2:51" s="11" customFormat="1" ht="13.5">
      <c r="B651" s="207"/>
      <c r="C651" s="208"/>
      <c r="D651" s="209" t="s">
        <v>293</v>
      </c>
      <c r="E651" s="210" t="s">
        <v>35</v>
      </c>
      <c r="F651" s="211" t="s">
        <v>1135</v>
      </c>
      <c r="G651" s="208"/>
      <c r="H651" s="212">
        <v>1</v>
      </c>
      <c r="I651" s="213"/>
      <c r="J651" s="208"/>
      <c r="K651" s="208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293</v>
      </c>
      <c r="AU651" s="218" t="s">
        <v>89</v>
      </c>
      <c r="AV651" s="11" t="s">
        <v>89</v>
      </c>
      <c r="AW651" s="11" t="s">
        <v>44</v>
      </c>
      <c r="AX651" s="11" t="s">
        <v>81</v>
      </c>
      <c r="AY651" s="218" t="s">
        <v>285</v>
      </c>
    </row>
    <row r="652" spans="2:51" s="11" customFormat="1" ht="13.5">
      <c r="B652" s="207"/>
      <c r="C652" s="208"/>
      <c r="D652" s="209" t="s">
        <v>293</v>
      </c>
      <c r="E652" s="210" t="s">
        <v>35</v>
      </c>
      <c r="F652" s="211" t="s">
        <v>1136</v>
      </c>
      <c r="G652" s="208"/>
      <c r="H652" s="212">
        <v>1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293</v>
      </c>
      <c r="AU652" s="218" t="s">
        <v>89</v>
      </c>
      <c r="AV652" s="11" t="s">
        <v>89</v>
      </c>
      <c r="AW652" s="11" t="s">
        <v>44</v>
      </c>
      <c r="AX652" s="11" t="s">
        <v>81</v>
      </c>
      <c r="AY652" s="218" t="s">
        <v>285</v>
      </c>
    </row>
    <row r="653" spans="2:51" s="11" customFormat="1" ht="13.5">
      <c r="B653" s="207"/>
      <c r="C653" s="208"/>
      <c r="D653" s="209" t="s">
        <v>293</v>
      </c>
      <c r="E653" s="210" t="s">
        <v>35</v>
      </c>
      <c r="F653" s="211" t="s">
        <v>1137</v>
      </c>
      <c r="G653" s="208"/>
      <c r="H653" s="212">
        <v>1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293</v>
      </c>
      <c r="AU653" s="218" t="s">
        <v>89</v>
      </c>
      <c r="AV653" s="11" t="s">
        <v>89</v>
      </c>
      <c r="AW653" s="11" t="s">
        <v>44</v>
      </c>
      <c r="AX653" s="11" t="s">
        <v>81</v>
      </c>
      <c r="AY653" s="218" t="s">
        <v>285</v>
      </c>
    </row>
    <row r="654" spans="2:51" s="11" customFormat="1" ht="13.5">
      <c r="B654" s="207"/>
      <c r="C654" s="208"/>
      <c r="D654" s="209" t="s">
        <v>293</v>
      </c>
      <c r="E654" s="210" t="s">
        <v>35</v>
      </c>
      <c r="F654" s="211" t="s">
        <v>1138</v>
      </c>
      <c r="G654" s="208"/>
      <c r="H654" s="212">
        <v>1</v>
      </c>
      <c r="I654" s="213"/>
      <c r="J654" s="208"/>
      <c r="K654" s="208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293</v>
      </c>
      <c r="AU654" s="218" t="s">
        <v>89</v>
      </c>
      <c r="AV654" s="11" t="s">
        <v>89</v>
      </c>
      <c r="AW654" s="11" t="s">
        <v>44</v>
      </c>
      <c r="AX654" s="11" t="s">
        <v>81</v>
      </c>
      <c r="AY654" s="218" t="s">
        <v>285</v>
      </c>
    </row>
    <row r="655" spans="2:51" s="11" customFormat="1" ht="13.5">
      <c r="B655" s="207"/>
      <c r="C655" s="208"/>
      <c r="D655" s="209" t="s">
        <v>293</v>
      </c>
      <c r="E655" s="210" t="s">
        <v>35</v>
      </c>
      <c r="F655" s="211" t="s">
        <v>1139</v>
      </c>
      <c r="G655" s="208"/>
      <c r="H655" s="212">
        <v>1</v>
      </c>
      <c r="I655" s="213"/>
      <c r="J655" s="208"/>
      <c r="K655" s="208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293</v>
      </c>
      <c r="AU655" s="218" t="s">
        <v>89</v>
      </c>
      <c r="AV655" s="11" t="s">
        <v>89</v>
      </c>
      <c r="AW655" s="11" t="s">
        <v>44</v>
      </c>
      <c r="AX655" s="11" t="s">
        <v>81</v>
      </c>
      <c r="AY655" s="218" t="s">
        <v>285</v>
      </c>
    </row>
    <row r="656" spans="2:51" s="11" customFormat="1" ht="13.5">
      <c r="B656" s="207"/>
      <c r="C656" s="208"/>
      <c r="D656" s="209" t="s">
        <v>293</v>
      </c>
      <c r="E656" s="210" t="s">
        <v>35</v>
      </c>
      <c r="F656" s="211" t="s">
        <v>1140</v>
      </c>
      <c r="G656" s="208"/>
      <c r="H656" s="212">
        <v>1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293</v>
      </c>
      <c r="AU656" s="218" t="s">
        <v>89</v>
      </c>
      <c r="AV656" s="11" t="s">
        <v>89</v>
      </c>
      <c r="AW656" s="11" t="s">
        <v>44</v>
      </c>
      <c r="AX656" s="11" t="s">
        <v>81</v>
      </c>
      <c r="AY656" s="218" t="s">
        <v>285</v>
      </c>
    </row>
    <row r="657" spans="2:51" s="11" customFormat="1" ht="13.5">
      <c r="B657" s="207"/>
      <c r="C657" s="208"/>
      <c r="D657" s="209" t="s">
        <v>293</v>
      </c>
      <c r="E657" s="210" t="s">
        <v>35</v>
      </c>
      <c r="F657" s="211" t="s">
        <v>1141</v>
      </c>
      <c r="G657" s="208"/>
      <c r="H657" s="212">
        <v>1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293</v>
      </c>
      <c r="AU657" s="218" t="s">
        <v>89</v>
      </c>
      <c r="AV657" s="11" t="s">
        <v>89</v>
      </c>
      <c r="AW657" s="11" t="s">
        <v>44</v>
      </c>
      <c r="AX657" s="11" t="s">
        <v>81</v>
      </c>
      <c r="AY657" s="218" t="s">
        <v>285</v>
      </c>
    </row>
    <row r="658" spans="2:51" s="11" customFormat="1" ht="13.5">
      <c r="B658" s="207"/>
      <c r="C658" s="208"/>
      <c r="D658" s="209" t="s">
        <v>293</v>
      </c>
      <c r="E658" s="210" t="s">
        <v>35</v>
      </c>
      <c r="F658" s="211" t="s">
        <v>1142</v>
      </c>
      <c r="G658" s="208"/>
      <c r="H658" s="212">
        <v>1</v>
      </c>
      <c r="I658" s="213"/>
      <c r="J658" s="208"/>
      <c r="K658" s="208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293</v>
      </c>
      <c r="AU658" s="218" t="s">
        <v>89</v>
      </c>
      <c r="AV658" s="11" t="s">
        <v>89</v>
      </c>
      <c r="AW658" s="11" t="s">
        <v>44</v>
      </c>
      <c r="AX658" s="11" t="s">
        <v>81</v>
      </c>
      <c r="AY658" s="218" t="s">
        <v>285</v>
      </c>
    </row>
    <row r="659" spans="2:51" s="11" customFormat="1" ht="13.5">
      <c r="B659" s="207"/>
      <c r="C659" s="208"/>
      <c r="D659" s="209" t="s">
        <v>293</v>
      </c>
      <c r="E659" s="210" t="s">
        <v>35</v>
      </c>
      <c r="F659" s="211" t="s">
        <v>1143</v>
      </c>
      <c r="G659" s="208"/>
      <c r="H659" s="212">
        <v>1</v>
      </c>
      <c r="I659" s="213"/>
      <c r="J659" s="208"/>
      <c r="K659" s="208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293</v>
      </c>
      <c r="AU659" s="218" t="s">
        <v>89</v>
      </c>
      <c r="AV659" s="11" t="s">
        <v>89</v>
      </c>
      <c r="AW659" s="11" t="s">
        <v>44</v>
      </c>
      <c r="AX659" s="11" t="s">
        <v>81</v>
      </c>
      <c r="AY659" s="218" t="s">
        <v>285</v>
      </c>
    </row>
    <row r="660" spans="2:51" s="11" customFormat="1" ht="13.5">
      <c r="B660" s="207"/>
      <c r="C660" s="208"/>
      <c r="D660" s="209" t="s">
        <v>293</v>
      </c>
      <c r="E660" s="210" t="s">
        <v>35</v>
      </c>
      <c r="F660" s="211" t="s">
        <v>1144</v>
      </c>
      <c r="G660" s="208"/>
      <c r="H660" s="212">
        <v>1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293</v>
      </c>
      <c r="AU660" s="218" t="s">
        <v>89</v>
      </c>
      <c r="AV660" s="11" t="s">
        <v>89</v>
      </c>
      <c r="AW660" s="11" t="s">
        <v>44</v>
      </c>
      <c r="AX660" s="11" t="s">
        <v>81</v>
      </c>
      <c r="AY660" s="218" t="s">
        <v>285</v>
      </c>
    </row>
    <row r="661" spans="2:51" s="11" customFormat="1" ht="13.5">
      <c r="B661" s="207"/>
      <c r="C661" s="208"/>
      <c r="D661" s="209" t="s">
        <v>293</v>
      </c>
      <c r="E661" s="210" t="s">
        <v>35</v>
      </c>
      <c r="F661" s="211" t="s">
        <v>1145</v>
      </c>
      <c r="G661" s="208"/>
      <c r="H661" s="212">
        <v>1</v>
      </c>
      <c r="I661" s="213"/>
      <c r="J661" s="208"/>
      <c r="K661" s="208"/>
      <c r="L661" s="214"/>
      <c r="M661" s="215"/>
      <c r="N661" s="216"/>
      <c r="O661" s="216"/>
      <c r="P661" s="216"/>
      <c r="Q661" s="216"/>
      <c r="R661" s="216"/>
      <c r="S661" s="216"/>
      <c r="T661" s="217"/>
      <c r="AT661" s="218" t="s">
        <v>293</v>
      </c>
      <c r="AU661" s="218" t="s">
        <v>89</v>
      </c>
      <c r="AV661" s="11" t="s">
        <v>89</v>
      </c>
      <c r="AW661" s="11" t="s">
        <v>44</v>
      </c>
      <c r="AX661" s="11" t="s">
        <v>81</v>
      </c>
      <c r="AY661" s="218" t="s">
        <v>285</v>
      </c>
    </row>
    <row r="662" spans="2:51" s="11" customFormat="1" ht="13.5">
      <c r="B662" s="207"/>
      <c r="C662" s="208"/>
      <c r="D662" s="209" t="s">
        <v>293</v>
      </c>
      <c r="E662" s="210" t="s">
        <v>35</v>
      </c>
      <c r="F662" s="211" t="s">
        <v>1146</v>
      </c>
      <c r="G662" s="208"/>
      <c r="H662" s="212">
        <v>1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293</v>
      </c>
      <c r="AU662" s="218" t="s">
        <v>89</v>
      </c>
      <c r="AV662" s="11" t="s">
        <v>89</v>
      </c>
      <c r="AW662" s="11" t="s">
        <v>44</v>
      </c>
      <c r="AX662" s="11" t="s">
        <v>81</v>
      </c>
      <c r="AY662" s="218" t="s">
        <v>285</v>
      </c>
    </row>
    <row r="663" spans="2:51" s="11" customFormat="1" ht="13.5">
      <c r="B663" s="207"/>
      <c r="C663" s="208"/>
      <c r="D663" s="209" t="s">
        <v>293</v>
      </c>
      <c r="E663" s="210" t="s">
        <v>35</v>
      </c>
      <c r="F663" s="211" t="s">
        <v>1147</v>
      </c>
      <c r="G663" s="208"/>
      <c r="H663" s="212">
        <v>1</v>
      </c>
      <c r="I663" s="213"/>
      <c r="J663" s="208"/>
      <c r="K663" s="208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293</v>
      </c>
      <c r="AU663" s="218" t="s">
        <v>89</v>
      </c>
      <c r="AV663" s="11" t="s">
        <v>89</v>
      </c>
      <c r="AW663" s="11" t="s">
        <v>44</v>
      </c>
      <c r="AX663" s="11" t="s">
        <v>81</v>
      </c>
      <c r="AY663" s="218" t="s">
        <v>285</v>
      </c>
    </row>
    <row r="664" spans="2:51" s="11" customFormat="1" ht="13.5">
      <c r="B664" s="207"/>
      <c r="C664" s="208"/>
      <c r="D664" s="209" t="s">
        <v>293</v>
      </c>
      <c r="E664" s="210" t="s">
        <v>35</v>
      </c>
      <c r="F664" s="211" t="s">
        <v>1148</v>
      </c>
      <c r="G664" s="208"/>
      <c r="H664" s="212">
        <v>1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293</v>
      </c>
      <c r="AU664" s="218" t="s">
        <v>89</v>
      </c>
      <c r="AV664" s="11" t="s">
        <v>89</v>
      </c>
      <c r="AW664" s="11" t="s">
        <v>44</v>
      </c>
      <c r="AX664" s="11" t="s">
        <v>81</v>
      </c>
      <c r="AY664" s="218" t="s">
        <v>285</v>
      </c>
    </row>
    <row r="665" spans="2:51" s="11" customFormat="1" ht="13.5">
      <c r="B665" s="207"/>
      <c r="C665" s="208"/>
      <c r="D665" s="209" t="s">
        <v>293</v>
      </c>
      <c r="E665" s="210" t="s">
        <v>35</v>
      </c>
      <c r="F665" s="211" t="s">
        <v>1149</v>
      </c>
      <c r="G665" s="208"/>
      <c r="H665" s="212">
        <v>1</v>
      </c>
      <c r="I665" s="213"/>
      <c r="J665" s="208"/>
      <c r="K665" s="208"/>
      <c r="L665" s="214"/>
      <c r="M665" s="215"/>
      <c r="N665" s="216"/>
      <c r="O665" s="216"/>
      <c r="P665" s="216"/>
      <c r="Q665" s="216"/>
      <c r="R665" s="216"/>
      <c r="S665" s="216"/>
      <c r="T665" s="217"/>
      <c r="AT665" s="218" t="s">
        <v>293</v>
      </c>
      <c r="AU665" s="218" t="s">
        <v>89</v>
      </c>
      <c r="AV665" s="11" t="s">
        <v>89</v>
      </c>
      <c r="AW665" s="11" t="s">
        <v>44</v>
      </c>
      <c r="AX665" s="11" t="s">
        <v>81</v>
      </c>
      <c r="AY665" s="218" t="s">
        <v>285</v>
      </c>
    </row>
    <row r="666" spans="2:51" s="11" customFormat="1" ht="13.5">
      <c r="B666" s="207"/>
      <c r="C666" s="208"/>
      <c r="D666" s="209" t="s">
        <v>293</v>
      </c>
      <c r="E666" s="210" t="s">
        <v>35</v>
      </c>
      <c r="F666" s="211" t="s">
        <v>1150</v>
      </c>
      <c r="G666" s="208"/>
      <c r="H666" s="212">
        <v>1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293</v>
      </c>
      <c r="AU666" s="218" t="s">
        <v>89</v>
      </c>
      <c r="AV666" s="11" t="s">
        <v>89</v>
      </c>
      <c r="AW666" s="11" t="s">
        <v>44</v>
      </c>
      <c r="AX666" s="11" t="s">
        <v>81</v>
      </c>
      <c r="AY666" s="218" t="s">
        <v>285</v>
      </c>
    </row>
    <row r="667" spans="2:51" s="11" customFormat="1" ht="13.5">
      <c r="B667" s="207"/>
      <c r="C667" s="208"/>
      <c r="D667" s="209" t="s">
        <v>293</v>
      </c>
      <c r="E667" s="210" t="s">
        <v>35</v>
      </c>
      <c r="F667" s="211" t="s">
        <v>1151</v>
      </c>
      <c r="G667" s="208"/>
      <c r="H667" s="212">
        <v>1</v>
      </c>
      <c r="I667" s="213"/>
      <c r="J667" s="208"/>
      <c r="K667" s="208"/>
      <c r="L667" s="214"/>
      <c r="M667" s="215"/>
      <c r="N667" s="216"/>
      <c r="O667" s="216"/>
      <c r="P667" s="216"/>
      <c r="Q667" s="216"/>
      <c r="R667" s="216"/>
      <c r="S667" s="216"/>
      <c r="T667" s="217"/>
      <c r="AT667" s="218" t="s">
        <v>293</v>
      </c>
      <c r="AU667" s="218" t="s">
        <v>89</v>
      </c>
      <c r="AV667" s="11" t="s">
        <v>89</v>
      </c>
      <c r="AW667" s="11" t="s">
        <v>44</v>
      </c>
      <c r="AX667" s="11" t="s">
        <v>81</v>
      </c>
      <c r="AY667" s="218" t="s">
        <v>285</v>
      </c>
    </row>
    <row r="668" spans="2:51" s="11" customFormat="1" ht="13.5">
      <c r="B668" s="207"/>
      <c r="C668" s="208"/>
      <c r="D668" s="209" t="s">
        <v>293</v>
      </c>
      <c r="E668" s="210" t="s">
        <v>35</v>
      </c>
      <c r="F668" s="211" t="s">
        <v>1152</v>
      </c>
      <c r="G668" s="208"/>
      <c r="H668" s="212">
        <v>1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293</v>
      </c>
      <c r="AU668" s="218" t="s">
        <v>89</v>
      </c>
      <c r="AV668" s="11" t="s">
        <v>89</v>
      </c>
      <c r="AW668" s="11" t="s">
        <v>44</v>
      </c>
      <c r="AX668" s="11" t="s">
        <v>81</v>
      </c>
      <c r="AY668" s="218" t="s">
        <v>285</v>
      </c>
    </row>
    <row r="669" spans="2:51" s="11" customFormat="1" ht="13.5">
      <c r="B669" s="207"/>
      <c r="C669" s="208"/>
      <c r="D669" s="209" t="s">
        <v>293</v>
      </c>
      <c r="E669" s="210" t="s">
        <v>35</v>
      </c>
      <c r="F669" s="211" t="s">
        <v>1153</v>
      </c>
      <c r="G669" s="208"/>
      <c r="H669" s="212">
        <v>1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293</v>
      </c>
      <c r="AU669" s="218" t="s">
        <v>89</v>
      </c>
      <c r="AV669" s="11" t="s">
        <v>89</v>
      </c>
      <c r="AW669" s="11" t="s">
        <v>44</v>
      </c>
      <c r="AX669" s="11" t="s">
        <v>81</v>
      </c>
      <c r="AY669" s="218" t="s">
        <v>285</v>
      </c>
    </row>
    <row r="670" spans="2:51" s="11" customFormat="1" ht="13.5">
      <c r="B670" s="207"/>
      <c r="C670" s="208"/>
      <c r="D670" s="209" t="s">
        <v>293</v>
      </c>
      <c r="E670" s="210" t="s">
        <v>35</v>
      </c>
      <c r="F670" s="211" t="s">
        <v>1154</v>
      </c>
      <c r="G670" s="208"/>
      <c r="H670" s="212">
        <v>1</v>
      </c>
      <c r="I670" s="213"/>
      <c r="J670" s="208"/>
      <c r="K670" s="208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293</v>
      </c>
      <c r="AU670" s="218" t="s">
        <v>89</v>
      </c>
      <c r="AV670" s="11" t="s">
        <v>89</v>
      </c>
      <c r="AW670" s="11" t="s">
        <v>44</v>
      </c>
      <c r="AX670" s="11" t="s">
        <v>81</v>
      </c>
      <c r="AY670" s="218" t="s">
        <v>285</v>
      </c>
    </row>
    <row r="671" spans="2:51" s="11" customFormat="1" ht="13.5">
      <c r="B671" s="207"/>
      <c r="C671" s="208"/>
      <c r="D671" s="209" t="s">
        <v>293</v>
      </c>
      <c r="E671" s="210" t="s">
        <v>35</v>
      </c>
      <c r="F671" s="211" t="s">
        <v>1155</v>
      </c>
      <c r="G671" s="208"/>
      <c r="H671" s="212">
        <v>1</v>
      </c>
      <c r="I671" s="213"/>
      <c r="J671" s="208"/>
      <c r="K671" s="208"/>
      <c r="L671" s="214"/>
      <c r="M671" s="215"/>
      <c r="N671" s="216"/>
      <c r="O671" s="216"/>
      <c r="P671" s="216"/>
      <c r="Q671" s="216"/>
      <c r="R671" s="216"/>
      <c r="S671" s="216"/>
      <c r="T671" s="217"/>
      <c r="AT671" s="218" t="s">
        <v>293</v>
      </c>
      <c r="AU671" s="218" t="s">
        <v>89</v>
      </c>
      <c r="AV671" s="11" t="s">
        <v>89</v>
      </c>
      <c r="AW671" s="11" t="s">
        <v>44</v>
      </c>
      <c r="AX671" s="11" t="s">
        <v>81</v>
      </c>
      <c r="AY671" s="218" t="s">
        <v>285</v>
      </c>
    </row>
    <row r="672" spans="2:51" s="11" customFormat="1" ht="13.5">
      <c r="B672" s="207"/>
      <c r="C672" s="208"/>
      <c r="D672" s="209" t="s">
        <v>293</v>
      </c>
      <c r="E672" s="210" t="s">
        <v>35</v>
      </c>
      <c r="F672" s="211" t="s">
        <v>1156</v>
      </c>
      <c r="G672" s="208"/>
      <c r="H672" s="212">
        <v>1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293</v>
      </c>
      <c r="AU672" s="218" t="s">
        <v>89</v>
      </c>
      <c r="AV672" s="11" t="s">
        <v>89</v>
      </c>
      <c r="AW672" s="11" t="s">
        <v>44</v>
      </c>
      <c r="AX672" s="11" t="s">
        <v>81</v>
      </c>
      <c r="AY672" s="218" t="s">
        <v>285</v>
      </c>
    </row>
    <row r="673" spans="2:51" s="12" customFormat="1" ht="13.5">
      <c r="B673" s="219"/>
      <c r="C673" s="220"/>
      <c r="D673" s="221" t="s">
        <v>293</v>
      </c>
      <c r="E673" s="222" t="s">
        <v>35</v>
      </c>
      <c r="F673" s="223" t="s">
        <v>295</v>
      </c>
      <c r="G673" s="220"/>
      <c r="H673" s="224">
        <v>26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293</v>
      </c>
      <c r="AU673" s="230" t="s">
        <v>89</v>
      </c>
      <c r="AV673" s="12" t="s">
        <v>92</v>
      </c>
      <c r="AW673" s="12" t="s">
        <v>44</v>
      </c>
      <c r="AX673" s="12" t="s">
        <v>10</v>
      </c>
      <c r="AY673" s="230" t="s">
        <v>285</v>
      </c>
    </row>
    <row r="674" spans="2:65" s="1" customFormat="1" ht="22.5" customHeight="1">
      <c r="B674" s="41"/>
      <c r="C674" s="248" t="s">
        <v>1157</v>
      </c>
      <c r="D674" s="248" t="s">
        <v>537</v>
      </c>
      <c r="E674" s="249" t="s">
        <v>1158</v>
      </c>
      <c r="F674" s="250" t="s">
        <v>1159</v>
      </c>
      <c r="G674" s="251" t="s">
        <v>380</v>
      </c>
      <c r="H674" s="252">
        <v>8</v>
      </c>
      <c r="I674" s="253"/>
      <c r="J674" s="254">
        <f>ROUND(I674*H674,0)</f>
        <v>0</v>
      </c>
      <c r="K674" s="250" t="s">
        <v>35</v>
      </c>
      <c r="L674" s="255"/>
      <c r="M674" s="256" t="s">
        <v>35</v>
      </c>
      <c r="N674" s="257" t="s">
        <v>52</v>
      </c>
      <c r="O674" s="42"/>
      <c r="P674" s="204">
        <f>O674*H674</f>
        <v>0</v>
      </c>
      <c r="Q674" s="204">
        <v>0.014</v>
      </c>
      <c r="R674" s="204">
        <f>Q674*H674</f>
        <v>0.112</v>
      </c>
      <c r="S674" s="204">
        <v>0</v>
      </c>
      <c r="T674" s="205">
        <f>S674*H674</f>
        <v>0</v>
      </c>
      <c r="AR674" s="23" t="s">
        <v>440</v>
      </c>
      <c r="AT674" s="23" t="s">
        <v>537</v>
      </c>
      <c r="AU674" s="23" t="s">
        <v>89</v>
      </c>
      <c r="AY674" s="23" t="s">
        <v>285</v>
      </c>
      <c r="BE674" s="206">
        <f>IF(N674="základní",J674,0)</f>
        <v>0</v>
      </c>
      <c r="BF674" s="206">
        <f>IF(N674="snížená",J674,0)</f>
        <v>0</v>
      </c>
      <c r="BG674" s="206">
        <f>IF(N674="zákl. přenesená",J674,0)</f>
        <v>0</v>
      </c>
      <c r="BH674" s="206">
        <f>IF(N674="sníž. přenesená",J674,0)</f>
        <v>0</v>
      </c>
      <c r="BI674" s="206">
        <f>IF(N674="nulová",J674,0)</f>
        <v>0</v>
      </c>
      <c r="BJ674" s="23" t="s">
        <v>10</v>
      </c>
      <c r="BK674" s="206">
        <f>ROUND(I674*H674,0)</f>
        <v>0</v>
      </c>
      <c r="BL674" s="23" t="s">
        <v>359</v>
      </c>
      <c r="BM674" s="23" t="s">
        <v>1160</v>
      </c>
    </row>
    <row r="675" spans="2:51" s="11" customFormat="1" ht="13.5">
      <c r="B675" s="207"/>
      <c r="C675" s="208"/>
      <c r="D675" s="209" t="s">
        <v>293</v>
      </c>
      <c r="E675" s="210" t="s">
        <v>35</v>
      </c>
      <c r="F675" s="211" t="s">
        <v>1132</v>
      </c>
      <c r="G675" s="208"/>
      <c r="H675" s="212">
        <v>1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293</v>
      </c>
      <c r="AU675" s="218" t="s">
        <v>89</v>
      </c>
      <c r="AV675" s="11" t="s">
        <v>89</v>
      </c>
      <c r="AW675" s="11" t="s">
        <v>44</v>
      </c>
      <c r="AX675" s="11" t="s">
        <v>81</v>
      </c>
      <c r="AY675" s="218" t="s">
        <v>285</v>
      </c>
    </row>
    <row r="676" spans="2:51" s="11" customFormat="1" ht="13.5">
      <c r="B676" s="207"/>
      <c r="C676" s="208"/>
      <c r="D676" s="209" t="s">
        <v>293</v>
      </c>
      <c r="E676" s="210" t="s">
        <v>35</v>
      </c>
      <c r="F676" s="211" t="s">
        <v>1133</v>
      </c>
      <c r="G676" s="208"/>
      <c r="H676" s="212">
        <v>1</v>
      </c>
      <c r="I676" s="213"/>
      <c r="J676" s="208"/>
      <c r="K676" s="208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293</v>
      </c>
      <c r="AU676" s="218" t="s">
        <v>89</v>
      </c>
      <c r="AV676" s="11" t="s">
        <v>89</v>
      </c>
      <c r="AW676" s="11" t="s">
        <v>44</v>
      </c>
      <c r="AX676" s="11" t="s">
        <v>81</v>
      </c>
      <c r="AY676" s="218" t="s">
        <v>285</v>
      </c>
    </row>
    <row r="677" spans="2:51" s="11" customFormat="1" ht="13.5">
      <c r="B677" s="207"/>
      <c r="C677" s="208"/>
      <c r="D677" s="209" t="s">
        <v>293</v>
      </c>
      <c r="E677" s="210" t="s">
        <v>35</v>
      </c>
      <c r="F677" s="211" t="s">
        <v>1136</v>
      </c>
      <c r="G677" s="208"/>
      <c r="H677" s="212">
        <v>1</v>
      </c>
      <c r="I677" s="213"/>
      <c r="J677" s="208"/>
      <c r="K677" s="208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293</v>
      </c>
      <c r="AU677" s="218" t="s">
        <v>89</v>
      </c>
      <c r="AV677" s="11" t="s">
        <v>89</v>
      </c>
      <c r="AW677" s="11" t="s">
        <v>44</v>
      </c>
      <c r="AX677" s="11" t="s">
        <v>81</v>
      </c>
      <c r="AY677" s="218" t="s">
        <v>285</v>
      </c>
    </row>
    <row r="678" spans="2:51" s="11" customFormat="1" ht="13.5">
      <c r="B678" s="207"/>
      <c r="C678" s="208"/>
      <c r="D678" s="209" t="s">
        <v>293</v>
      </c>
      <c r="E678" s="210" t="s">
        <v>35</v>
      </c>
      <c r="F678" s="211" t="s">
        <v>1137</v>
      </c>
      <c r="G678" s="208"/>
      <c r="H678" s="212">
        <v>1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293</v>
      </c>
      <c r="AU678" s="218" t="s">
        <v>89</v>
      </c>
      <c r="AV678" s="11" t="s">
        <v>89</v>
      </c>
      <c r="AW678" s="11" t="s">
        <v>44</v>
      </c>
      <c r="AX678" s="11" t="s">
        <v>81</v>
      </c>
      <c r="AY678" s="218" t="s">
        <v>285</v>
      </c>
    </row>
    <row r="679" spans="2:51" s="11" customFormat="1" ht="13.5">
      <c r="B679" s="207"/>
      <c r="C679" s="208"/>
      <c r="D679" s="209" t="s">
        <v>293</v>
      </c>
      <c r="E679" s="210" t="s">
        <v>35</v>
      </c>
      <c r="F679" s="211" t="s">
        <v>1138</v>
      </c>
      <c r="G679" s="208"/>
      <c r="H679" s="212">
        <v>1</v>
      </c>
      <c r="I679" s="213"/>
      <c r="J679" s="208"/>
      <c r="K679" s="208"/>
      <c r="L679" s="214"/>
      <c r="M679" s="215"/>
      <c r="N679" s="216"/>
      <c r="O679" s="216"/>
      <c r="P679" s="216"/>
      <c r="Q679" s="216"/>
      <c r="R679" s="216"/>
      <c r="S679" s="216"/>
      <c r="T679" s="217"/>
      <c r="AT679" s="218" t="s">
        <v>293</v>
      </c>
      <c r="AU679" s="218" t="s">
        <v>89</v>
      </c>
      <c r="AV679" s="11" t="s">
        <v>89</v>
      </c>
      <c r="AW679" s="11" t="s">
        <v>44</v>
      </c>
      <c r="AX679" s="11" t="s">
        <v>81</v>
      </c>
      <c r="AY679" s="218" t="s">
        <v>285</v>
      </c>
    </row>
    <row r="680" spans="2:51" s="11" customFormat="1" ht="13.5">
      <c r="B680" s="207"/>
      <c r="C680" s="208"/>
      <c r="D680" s="209" t="s">
        <v>293</v>
      </c>
      <c r="E680" s="210" t="s">
        <v>35</v>
      </c>
      <c r="F680" s="211" t="s">
        <v>1141</v>
      </c>
      <c r="G680" s="208"/>
      <c r="H680" s="212">
        <v>1</v>
      </c>
      <c r="I680" s="213"/>
      <c r="J680" s="208"/>
      <c r="K680" s="208"/>
      <c r="L680" s="214"/>
      <c r="M680" s="215"/>
      <c r="N680" s="216"/>
      <c r="O680" s="216"/>
      <c r="P680" s="216"/>
      <c r="Q680" s="216"/>
      <c r="R680" s="216"/>
      <c r="S680" s="216"/>
      <c r="T680" s="217"/>
      <c r="AT680" s="218" t="s">
        <v>293</v>
      </c>
      <c r="AU680" s="218" t="s">
        <v>89</v>
      </c>
      <c r="AV680" s="11" t="s">
        <v>89</v>
      </c>
      <c r="AW680" s="11" t="s">
        <v>44</v>
      </c>
      <c r="AX680" s="11" t="s">
        <v>81</v>
      </c>
      <c r="AY680" s="218" t="s">
        <v>285</v>
      </c>
    </row>
    <row r="681" spans="2:51" s="11" customFormat="1" ht="13.5">
      <c r="B681" s="207"/>
      <c r="C681" s="208"/>
      <c r="D681" s="209" t="s">
        <v>293</v>
      </c>
      <c r="E681" s="210" t="s">
        <v>35</v>
      </c>
      <c r="F681" s="211" t="s">
        <v>1143</v>
      </c>
      <c r="G681" s="208"/>
      <c r="H681" s="212">
        <v>1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293</v>
      </c>
      <c r="AU681" s="218" t="s">
        <v>89</v>
      </c>
      <c r="AV681" s="11" t="s">
        <v>89</v>
      </c>
      <c r="AW681" s="11" t="s">
        <v>44</v>
      </c>
      <c r="AX681" s="11" t="s">
        <v>81</v>
      </c>
      <c r="AY681" s="218" t="s">
        <v>285</v>
      </c>
    </row>
    <row r="682" spans="2:51" s="11" customFormat="1" ht="13.5">
      <c r="B682" s="207"/>
      <c r="C682" s="208"/>
      <c r="D682" s="209" t="s">
        <v>293</v>
      </c>
      <c r="E682" s="210" t="s">
        <v>35</v>
      </c>
      <c r="F682" s="211" t="s">
        <v>1144</v>
      </c>
      <c r="G682" s="208"/>
      <c r="H682" s="212">
        <v>1</v>
      </c>
      <c r="I682" s="213"/>
      <c r="J682" s="208"/>
      <c r="K682" s="208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293</v>
      </c>
      <c r="AU682" s="218" t="s">
        <v>89</v>
      </c>
      <c r="AV682" s="11" t="s">
        <v>89</v>
      </c>
      <c r="AW682" s="11" t="s">
        <v>44</v>
      </c>
      <c r="AX682" s="11" t="s">
        <v>81</v>
      </c>
      <c r="AY682" s="218" t="s">
        <v>285</v>
      </c>
    </row>
    <row r="683" spans="2:51" s="12" customFormat="1" ht="13.5">
      <c r="B683" s="219"/>
      <c r="C683" s="220"/>
      <c r="D683" s="221" t="s">
        <v>293</v>
      </c>
      <c r="E683" s="222" t="s">
        <v>35</v>
      </c>
      <c r="F683" s="223" t="s">
        <v>295</v>
      </c>
      <c r="G683" s="220"/>
      <c r="H683" s="224">
        <v>8</v>
      </c>
      <c r="I683" s="225"/>
      <c r="J683" s="220"/>
      <c r="K683" s="220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293</v>
      </c>
      <c r="AU683" s="230" t="s">
        <v>89</v>
      </c>
      <c r="AV683" s="12" t="s">
        <v>92</v>
      </c>
      <c r="AW683" s="12" t="s">
        <v>44</v>
      </c>
      <c r="AX683" s="12" t="s">
        <v>10</v>
      </c>
      <c r="AY683" s="230" t="s">
        <v>285</v>
      </c>
    </row>
    <row r="684" spans="2:65" s="1" customFormat="1" ht="22.5" customHeight="1">
      <c r="B684" s="41"/>
      <c r="C684" s="248" t="s">
        <v>1161</v>
      </c>
      <c r="D684" s="248" t="s">
        <v>537</v>
      </c>
      <c r="E684" s="249" t="s">
        <v>1162</v>
      </c>
      <c r="F684" s="250" t="s">
        <v>1163</v>
      </c>
      <c r="G684" s="251" t="s">
        <v>380</v>
      </c>
      <c r="H684" s="252">
        <v>18</v>
      </c>
      <c r="I684" s="253"/>
      <c r="J684" s="254">
        <f>ROUND(I684*H684,0)</f>
        <v>0</v>
      </c>
      <c r="K684" s="250" t="s">
        <v>35</v>
      </c>
      <c r="L684" s="255"/>
      <c r="M684" s="256" t="s">
        <v>35</v>
      </c>
      <c r="N684" s="257" t="s">
        <v>52</v>
      </c>
      <c r="O684" s="42"/>
      <c r="P684" s="204">
        <f>O684*H684</f>
        <v>0</v>
      </c>
      <c r="Q684" s="204">
        <v>0.016</v>
      </c>
      <c r="R684" s="204">
        <f>Q684*H684</f>
        <v>0.28800000000000003</v>
      </c>
      <c r="S684" s="204">
        <v>0</v>
      </c>
      <c r="T684" s="205">
        <f>S684*H684</f>
        <v>0</v>
      </c>
      <c r="AR684" s="23" t="s">
        <v>440</v>
      </c>
      <c r="AT684" s="23" t="s">
        <v>537</v>
      </c>
      <c r="AU684" s="23" t="s">
        <v>89</v>
      </c>
      <c r="AY684" s="23" t="s">
        <v>285</v>
      </c>
      <c r="BE684" s="206">
        <f>IF(N684="základní",J684,0)</f>
        <v>0</v>
      </c>
      <c r="BF684" s="206">
        <f>IF(N684="snížená",J684,0)</f>
        <v>0</v>
      </c>
      <c r="BG684" s="206">
        <f>IF(N684="zákl. přenesená",J684,0)</f>
        <v>0</v>
      </c>
      <c r="BH684" s="206">
        <f>IF(N684="sníž. přenesená",J684,0)</f>
        <v>0</v>
      </c>
      <c r="BI684" s="206">
        <f>IF(N684="nulová",J684,0)</f>
        <v>0</v>
      </c>
      <c r="BJ684" s="23" t="s">
        <v>10</v>
      </c>
      <c r="BK684" s="206">
        <f>ROUND(I684*H684,0)</f>
        <v>0</v>
      </c>
      <c r="BL684" s="23" t="s">
        <v>359</v>
      </c>
      <c r="BM684" s="23" t="s">
        <v>1164</v>
      </c>
    </row>
    <row r="685" spans="2:51" s="11" customFormat="1" ht="13.5">
      <c r="B685" s="207"/>
      <c r="C685" s="208"/>
      <c r="D685" s="209" t="s">
        <v>293</v>
      </c>
      <c r="E685" s="210" t="s">
        <v>35</v>
      </c>
      <c r="F685" s="211" t="s">
        <v>1131</v>
      </c>
      <c r="G685" s="208"/>
      <c r="H685" s="212">
        <v>1</v>
      </c>
      <c r="I685" s="213"/>
      <c r="J685" s="208"/>
      <c r="K685" s="208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293</v>
      </c>
      <c r="AU685" s="218" t="s">
        <v>89</v>
      </c>
      <c r="AV685" s="11" t="s">
        <v>89</v>
      </c>
      <c r="AW685" s="11" t="s">
        <v>44</v>
      </c>
      <c r="AX685" s="11" t="s">
        <v>81</v>
      </c>
      <c r="AY685" s="218" t="s">
        <v>285</v>
      </c>
    </row>
    <row r="686" spans="2:51" s="11" customFormat="1" ht="13.5">
      <c r="B686" s="207"/>
      <c r="C686" s="208"/>
      <c r="D686" s="209" t="s">
        <v>293</v>
      </c>
      <c r="E686" s="210" t="s">
        <v>35</v>
      </c>
      <c r="F686" s="211" t="s">
        <v>1134</v>
      </c>
      <c r="G686" s="208"/>
      <c r="H686" s="212">
        <v>1</v>
      </c>
      <c r="I686" s="213"/>
      <c r="J686" s="208"/>
      <c r="K686" s="208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293</v>
      </c>
      <c r="AU686" s="218" t="s">
        <v>89</v>
      </c>
      <c r="AV686" s="11" t="s">
        <v>89</v>
      </c>
      <c r="AW686" s="11" t="s">
        <v>44</v>
      </c>
      <c r="AX686" s="11" t="s">
        <v>81</v>
      </c>
      <c r="AY686" s="218" t="s">
        <v>285</v>
      </c>
    </row>
    <row r="687" spans="2:51" s="11" customFormat="1" ht="13.5">
      <c r="B687" s="207"/>
      <c r="C687" s="208"/>
      <c r="D687" s="209" t="s">
        <v>293</v>
      </c>
      <c r="E687" s="210" t="s">
        <v>35</v>
      </c>
      <c r="F687" s="211" t="s">
        <v>1135</v>
      </c>
      <c r="G687" s="208"/>
      <c r="H687" s="212">
        <v>1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293</v>
      </c>
      <c r="AU687" s="218" t="s">
        <v>89</v>
      </c>
      <c r="AV687" s="11" t="s">
        <v>89</v>
      </c>
      <c r="AW687" s="11" t="s">
        <v>44</v>
      </c>
      <c r="AX687" s="11" t="s">
        <v>81</v>
      </c>
      <c r="AY687" s="218" t="s">
        <v>285</v>
      </c>
    </row>
    <row r="688" spans="2:51" s="11" customFormat="1" ht="13.5">
      <c r="B688" s="207"/>
      <c r="C688" s="208"/>
      <c r="D688" s="209" t="s">
        <v>293</v>
      </c>
      <c r="E688" s="210" t="s">
        <v>35</v>
      </c>
      <c r="F688" s="211" t="s">
        <v>1139</v>
      </c>
      <c r="G688" s="208"/>
      <c r="H688" s="212">
        <v>1</v>
      </c>
      <c r="I688" s="213"/>
      <c r="J688" s="208"/>
      <c r="K688" s="208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293</v>
      </c>
      <c r="AU688" s="218" t="s">
        <v>89</v>
      </c>
      <c r="AV688" s="11" t="s">
        <v>89</v>
      </c>
      <c r="AW688" s="11" t="s">
        <v>44</v>
      </c>
      <c r="AX688" s="11" t="s">
        <v>81</v>
      </c>
      <c r="AY688" s="218" t="s">
        <v>285</v>
      </c>
    </row>
    <row r="689" spans="2:51" s="11" customFormat="1" ht="13.5">
      <c r="B689" s="207"/>
      <c r="C689" s="208"/>
      <c r="D689" s="209" t="s">
        <v>293</v>
      </c>
      <c r="E689" s="210" t="s">
        <v>35</v>
      </c>
      <c r="F689" s="211" t="s">
        <v>1140</v>
      </c>
      <c r="G689" s="208"/>
      <c r="H689" s="212">
        <v>1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293</v>
      </c>
      <c r="AU689" s="218" t="s">
        <v>89</v>
      </c>
      <c r="AV689" s="11" t="s">
        <v>89</v>
      </c>
      <c r="AW689" s="11" t="s">
        <v>44</v>
      </c>
      <c r="AX689" s="11" t="s">
        <v>81</v>
      </c>
      <c r="AY689" s="218" t="s">
        <v>285</v>
      </c>
    </row>
    <row r="690" spans="2:51" s="11" customFormat="1" ht="13.5">
      <c r="B690" s="207"/>
      <c r="C690" s="208"/>
      <c r="D690" s="209" t="s">
        <v>293</v>
      </c>
      <c r="E690" s="210" t="s">
        <v>35</v>
      </c>
      <c r="F690" s="211" t="s">
        <v>1142</v>
      </c>
      <c r="G690" s="208"/>
      <c r="H690" s="212">
        <v>1</v>
      </c>
      <c r="I690" s="213"/>
      <c r="J690" s="208"/>
      <c r="K690" s="208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293</v>
      </c>
      <c r="AU690" s="218" t="s">
        <v>89</v>
      </c>
      <c r="AV690" s="11" t="s">
        <v>89</v>
      </c>
      <c r="AW690" s="11" t="s">
        <v>44</v>
      </c>
      <c r="AX690" s="11" t="s">
        <v>81</v>
      </c>
      <c r="AY690" s="218" t="s">
        <v>285</v>
      </c>
    </row>
    <row r="691" spans="2:51" s="11" customFormat="1" ht="13.5">
      <c r="B691" s="207"/>
      <c r="C691" s="208"/>
      <c r="D691" s="209" t="s">
        <v>293</v>
      </c>
      <c r="E691" s="210" t="s">
        <v>35</v>
      </c>
      <c r="F691" s="211" t="s">
        <v>1145</v>
      </c>
      <c r="G691" s="208"/>
      <c r="H691" s="212">
        <v>1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293</v>
      </c>
      <c r="AU691" s="218" t="s">
        <v>89</v>
      </c>
      <c r="AV691" s="11" t="s">
        <v>89</v>
      </c>
      <c r="AW691" s="11" t="s">
        <v>44</v>
      </c>
      <c r="AX691" s="11" t="s">
        <v>81</v>
      </c>
      <c r="AY691" s="218" t="s">
        <v>285</v>
      </c>
    </row>
    <row r="692" spans="2:51" s="11" customFormat="1" ht="13.5">
      <c r="B692" s="207"/>
      <c r="C692" s="208"/>
      <c r="D692" s="209" t="s">
        <v>293</v>
      </c>
      <c r="E692" s="210" t="s">
        <v>35</v>
      </c>
      <c r="F692" s="211" t="s">
        <v>1146</v>
      </c>
      <c r="G692" s="208"/>
      <c r="H692" s="212">
        <v>1</v>
      </c>
      <c r="I692" s="213"/>
      <c r="J692" s="208"/>
      <c r="K692" s="208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293</v>
      </c>
      <c r="AU692" s="218" t="s">
        <v>89</v>
      </c>
      <c r="AV692" s="11" t="s">
        <v>89</v>
      </c>
      <c r="AW692" s="11" t="s">
        <v>44</v>
      </c>
      <c r="AX692" s="11" t="s">
        <v>81</v>
      </c>
      <c r="AY692" s="218" t="s">
        <v>285</v>
      </c>
    </row>
    <row r="693" spans="2:51" s="11" customFormat="1" ht="13.5">
      <c r="B693" s="207"/>
      <c r="C693" s="208"/>
      <c r="D693" s="209" t="s">
        <v>293</v>
      </c>
      <c r="E693" s="210" t="s">
        <v>35</v>
      </c>
      <c r="F693" s="211" t="s">
        <v>1147</v>
      </c>
      <c r="G693" s="208"/>
      <c r="H693" s="212">
        <v>1</v>
      </c>
      <c r="I693" s="213"/>
      <c r="J693" s="208"/>
      <c r="K693" s="208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293</v>
      </c>
      <c r="AU693" s="218" t="s">
        <v>89</v>
      </c>
      <c r="AV693" s="11" t="s">
        <v>89</v>
      </c>
      <c r="AW693" s="11" t="s">
        <v>44</v>
      </c>
      <c r="AX693" s="11" t="s">
        <v>81</v>
      </c>
      <c r="AY693" s="218" t="s">
        <v>285</v>
      </c>
    </row>
    <row r="694" spans="2:51" s="11" customFormat="1" ht="13.5">
      <c r="B694" s="207"/>
      <c r="C694" s="208"/>
      <c r="D694" s="209" t="s">
        <v>293</v>
      </c>
      <c r="E694" s="210" t="s">
        <v>35</v>
      </c>
      <c r="F694" s="211" t="s">
        <v>1148</v>
      </c>
      <c r="G694" s="208"/>
      <c r="H694" s="212">
        <v>1</v>
      </c>
      <c r="I694" s="213"/>
      <c r="J694" s="208"/>
      <c r="K694" s="208"/>
      <c r="L694" s="214"/>
      <c r="M694" s="215"/>
      <c r="N694" s="216"/>
      <c r="O694" s="216"/>
      <c r="P694" s="216"/>
      <c r="Q694" s="216"/>
      <c r="R694" s="216"/>
      <c r="S694" s="216"/>
      <c r="T694" s="217"/>
      <c r="AT694" s="218" t="s">
        <v>293</v>
      </c>
      <c r="AU694" s="218" t="s">
        <v>89</v>
      </c>
      <c r="AV694" s="11" t="s">
        <v>89</v>
      </c>
      <c r="AW694" s="11" t="s">
        <v>44</v>
      </c>
      <c r="AX694" s="11" t="s">
        <v>81</v>
      </c>
      <c r="AY694" s="218" t="s">
        <v>285</v>
      </c>
    </row>
    <row r="695" spans="2:51" s="11" customFormat="1" ht="13.5">
      <c r="B695" s="207"/>
      <c r="C695" s="208"/>
      <c r="D695" s="209" t="s">
        <v>293</v>
      </c>
      <c r="E695" s="210" t="s">
        <v>35</v>
      </c>
      <c r="F695" s="211" t="s">
        <v>1149</v>
      </c>
      <c r="G695" s="208"/>
      <c r="H695" s="212">
        <v>1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293</v>
      </c>
      <c r="AU695" s="218" t="s">
        <v>89</v>
      </c>
      <c r="AV695" s="11" t="s">
        <v>89</v>
      </c>
      <c r="AW695" s="11" t="s">
        <v>44</v>
      </c>
      <c r="AX695" s="11" t="s">
        <v>81</v>
      </c>
      <c r="AY695" s="218" t="s">
        <v>285</v>
      </c>
    </row>
    <row r="696" spans="2:51" s="11" customFormat="1" ht="13.5">
      <c r="B696" s="207"/>
      <c r="C696" s="208"/>
      <c r="D696" s="209" t="s">
        <v>293</v>
      </c>
      <c r="E696" s="210" t="s">
        <v>35</v>
      </c>
      <c r="F696" s="211" t="s">
        <v>1150</v>
      </c>
      <c r="G696" s="208"/>
      <c r="H696" s="212">
        <v>1</v>
      </c>
      <c r="I696" s="213"/>
      <c r="J696" s="208"/>
      <c r="K696" s="208"/>
      <c r="L696" s="214"/>
      <c r="M696" s="215"/>
      <c r="N696" s="216"/>
      <c r="O696" s="216"/>
      <c r="P696" s="216"/>
      <c r="Q696" s="216"/>
      <c r="R696" s="216"/>
      <c r="S696" s="216"/>
      <c r="T696" s="217"/>
      <c r="AT696" s="218" t="s">
        <v>293</v>
      </c>
      <c r="AU696" s="218" t="s">
        <v>89</v>
      </c>
      <c r="AV696" s="11" t="s">
        <v>89</v>
      </c>
      <c r="AW696" s="11" t="s">
        <v>44</v>
      </c>
      <c r="AX696" s="11" t="s">
        <v>81</v>
      </c>
      <c r="AY696" s="218" t="s">
        <v>285</v>
      </c>
    </row>
    <row r="697" spans="2:51" s="11" customFormat="1" ht="13.5">
      <c r="B697" s="207"/>
      <c r="C697" s="208"/>
      <c r="D697" s="209" t="s">
        <v>293</v>
      </c>
      <c r="E697" s="210" t="s">
        <v>35</v>
      </c>
      <c r="F697" s="211" t="s">
        <v>1151</v>
      </c>
      <c r="G697" s="208"/>
      <c r="H697" s="212">
        <v>1</v>
      </c>
      <c r="I697" s="213"/>
      <c r="J697" s="208"/>
      <c r="K697" s="208"/>
      <c r="L697" s="214"/>
      <c r="M697" s="215"/>
      <c r="N697" s="216"/>
      <c r="O697" s="216"/>
      <c r="P697" s="216"/>
      <c r="Q697" s="216"/>
      <c r="R697" s="216"/>
      <c r="S697" s="216"/>
      <c r="T697" s="217"/>
      <c r="AT697" s="218" t="s">
        <v>293</v>
      </c>
      <c r="AU697" s="218" t="s">
        <v>89</v>
      </c>
      <c r="AV697" s="11" t="s">
        <v>89</v>
      </c>
      <c r="AW697" s="11" t="s">
        <v>44</v>
      </c>
      <c r="AX697" s="11" t="s">
        <v>81</v>
      </c>
      <c r="AY697" s="218" t="s">
        <v>285</v>
      </c>
    </row>
    <row r="698" spans="2:51" s="11" customFormat="1" ht="13.5">
      <c r="B698" s="207"/>
      <c r="C698" s="208"/>
      <c r="D698" s="209" t="s">
        <v>293</v>
      </c>
      <c r="E698" s="210" t="s">
        <v>35</v>
      </c>
      <c r="F698" s="211" t="s">
        <v>1152</v>
      </c>
      <c r="G698" s="208"/>
      <c r="H698" s="212">
        <v>1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293</v>
      </c>
      <c r="AU698" s="218" t="s">
        <v>89</v>
      </c>
      <c r="AV698" s="11" t="s">
        <v>89</v>
      </c>
      <c r="AW698" s="11" t="s">
        <v>44</v>
      </c>
      <c r="AX698" s="11" t="s">
        <v>81</v>
      </c>
      <c r="AY698" s="218" t="s">
        <v>285</v>
      </c>
    </row>
    <row r="699" spans="2:51" s="11" customFormat="1" ht="13.5">
      <c r="B699" s="207"/>
      <c r="C699" s="208"/>
      <c r="D699" s="209" t="s">
        <v>293</v>
      </c>
      <c r="E699" s="210" t="s">
        <v>35</v>
      </c>
      <c r="F699" s="211" t="s">
        <v>1153</v>
      </c>
      <c r="G699" s="208"/>
      <c r="H699" s="212">
        <v>1</v>
      </c>
      <c r="I699" s="213"/>
      <c r="J699" s="208"/>
      <c r="K699" s="208"/>
      <c r="L699" s="214"/>
      <c r="M699" s="215"/>
      <c r="N699" s="216"/>
      <c r="O699" s="216"/>
      <c r="P699" s="216"/>
      <c r="Q699" s="216"/>
      <c r="R699" s="216"/>
      <c r="S699" s="216"/>
      <c r="T699" s="217"/>
      <c r="AT699" s="218" t="s">
        <v>293</v>
      </c>
      <c r="AU699" s="218" t="s">
        <v>89</v>
      </c>
      <c r="AV699" s="11" t="s">
        <v>89</v>
      </c>
      <c r="AW699" s="11" t="s">
        <v>44</v>
      </c>
      <c r="AX699" s="11" t="s">
        <v>81</v>
      </c>
      <c r="AY699" s="218" t="s">
        <v>285</v>
      </c>
    </row>
    <row r="700" spans="2:51" s="11" customFormat="1" ht="13.5">
      <c r="B700" s="207"/>
      <c r="C700" s="208"/>
      <c r="D700" s="209" t="s">
        <v>293</v>
      </c>
      <c r="E700" s="210" t="s">
        <v>35</v>
      </c>
      <c r="F700" s="211" t="s">
        <v>1154</v>
      </c>
      <c r="G700" s="208"/>
      <c r="H700" s="212">
        <v>1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293</v>
      </c>
      <c r="AU700" s="218" t="s">
        <v>89</v>
      </c>
      <c r="AV700" s="11" t="s">
        <v>89</v>
      </c>
      <c r="AW700" s="11" t="s">
        <v>44</v>
      </c>
      <c r="AX700" s="11" t="s">
        <v>81</v>
      </c>
      <c r="AY700" s="218" t="s">
        <v>285</v>
      </c>
    </row>
    <row r="701" spans="2:51" s="11" customFormat="1" ht="13.5">
      <c r="B701" s="207"/>
      <c r="C701" s="208"/>
      <c r="D701" s="209" t="s">
        <v>293</v>
      </c>
      <c r="E701" s="210" t="s">
        <v>35</v>
      </c>
      <c r="F701" s="211" t="s">
        <v>1155</v>
      </c>
      <c r="G701" s="208"/>
      <c r="H701" s="212">
        <v>1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293</v>
      </c>
      <c r="AU701" s="218" t="s">
        <v>89</v>
      </c>
      <c r="AV701" s="11" t="s">
        <v>89</v>
      </c>
      <c r="AW701" s="11" t="s">
        <v>44</v>
      </c>
      <c r="AX701" s="11" t="s">
        <v>81</v>
      </c>
      <c r="AY701" s="218" t="s">
        <v>285</v>
      </c>
    </row>
    <row r="702" spans="2:51" s="11" customFormat="1" ht="13.5">
      <c r="B702" s="207"/>
      <c r="C702" s="208"/>
      <c r="D702" s="209" t="s">
        <v>293</v>
      </c>
      <c r="E702" s="210" t="s">
        <v>35</v>
      </c>
      <c r="F702" s="211" t="s">
        <v>1156</v>
      </c>
      <c r="G702" s="208"/>
      <c r="H702" s="212">
        <v>1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293</v>
      </c>
      <c r="AU702" s="218" t="s">
        <v>89</v>
      </c>
      <c r="AV702" s="11" t="s">
        <v>89</v>
      </c>
      <c r="AW702" s="11" t="s">
        <v>44</v>
      </c>
      <c r="AX702" s="11" t="s">
        <v>81</v>
      </c>
      <c r="AY702" s="218" t="s">
        <v>285</v>
      </c>
    </row>
    <row r="703" spans="2:51" s="12" customFormat="1" ht="13.5">
      <c r="B703" s="219"/>
      <c r="C703" s="220"/>
      <c r="D703" s="221" t="s">
        <v>293</v>
      </c>
      <c r="E703" s="222" t="s">
        <v>35</v>
      </c>
      <c r="F703" s="223" t="s">
        <v>295</v>
      </c>
      <c r="G703" s="220"/>
      <c r="H703" s="224">
        <v>18</v>
      </c>
      <c r="I703" s="225"/>
      <c r="J703" s="220"/>
      <c r="K703" s="220"/>
      <c r="L703" s="226"/>
      <c r="M703" s="227"/>
      <c r="N703" s="228"/>
      <c r="O703" s="228"/>
      <c r="P703" s="228"/>
      <c r="Q703" s="228"/>
      <c r="R703" s="228"/>
      <c r="S703" s="228"/>
      <c r="T703" s="229"/>
      <c r="AT703" s="230" t="s">
        <v>293</v>
      </c>
      <c r="AU703" s="230" t="s">
        <v>89</v>
      </c>
      <c r="AV703" s="12" t="s">
        <v>92</v>
      </c>
      <c r="AW703" s="12" t="s">
        <v>44</v>
      </c>
      <c r="AX703" s="12" t="s">
        <v>10</v>
      </c>
      <c r="AY703" s="230" t="s">
        <v>285</v>
      </c>
    </row>
    <row r="704" spans="2:65" s="1" customFormat="1" ht="22.5" customHeight="1">
      <c r="B704" s="41"/>
      <c r="C704" s="195" t="s">
        <v>1165</v>
      </c>
      <c r="D704" s="195" t="s">
        <v>287</v>
      </c>
      <c r="E704" s="196" t="s">
        <v>1166</v>
      </c>
      <c r="F704" s="197" t="s">
        <v>1167</v>
      </c>
      <c r="G704" s="198" t="s">
        <v>380</v>
      </c>
      <c r="H704" s="199">
        <v>7</v>
      </c>
      <c r="I704" s="200"/>
      <c r="J704" s="201">
        <f>ROUND(I704*H704,0)</f>
        <v>0</v>
      </c>
      <c r="K704" s="197" t="s">
        <v>291</v>
      </c>
      <c r="L704" s="61"/>
      <c r="M704" s="202" t="s">
        <v>35</v>
      </c>
      <c r="N704" s="203" t="s">
        <v>52</v>
      </c>
      <c r="O704" s="42"/>
      <c r="P704" s="204">
        <f>O704*H704</f>
        <v>0</v>
      </c>
      <c r="Q704" s="204">
        <v>0</v>
      </c>
      <c r="R704" s="204">
        <f>Q704*H704</f>
        <v>0</v>
      </c>
      <c r="S704" s="204">
        <v>0</v>
      </c>
      <c r="T704" s="205">
        <f>S704*H704</f>
        <v>0</v>
      </c>
      <c r="AR704" s="23" t="s">
        <v>359</v>
      </c>
      <c r="AT704" s="23" t="s">
        <v>287</v>
      </c>
      <c r="AU704" s="23" t="s">
        <v>89</v>
      </c>
      <c r="AY704" s="23" t="s">
        <v>285</v>
      </c>
      <c r="BE704" s="206">
        <f>IF(N704="základní",J704,0)</f>
        <v>0</v>
      </c>
      <c r="BF704" s="206">
        <f>IF(N704="snížená",J704,0)</f>
        <v>0</v>
      </c>
      <c r="BG704" s="206">
        <f>IF(N704="zákl. přenesená",J704,0)</f>
        <v>0</v>
      </c>
      <c r="BH704" s="206">
        <f>IF(N704="sníž. přenesená",J704,0)</f>
        <v>0</v>
      </c>
      <c r="BI704" s="206">
        <f>IF(N704="nulová",J704,0)</f>
        <v>0</v>
      </c>
      <c r="BJ704" s="23" t="s">
        <v>10</v>
      </c>
      <c r="BK704" s="206">
        <f>ROUND(I704*H704,0)</f>
        <v>0</v>
      </c>
      <c r="BL704" s="23" t="s">
        <v>359</v>
      </c>
      <c r="BM704" s="23" t="s">
        <v>1168</v>
      </c>
    </row>
    <row r="705" spans="2:51" s="11" customFormat="1" ht="13.5">
      <c r="B705" s="207"/>
      <c r="C705" s="208"/>
      <c r="D705" s="209" t="s">
        <v>293</v>
      </c>
      <c r="E705" s="210" t="s">
        <v>35</v>
      </c>
      <c r="F705" s="211" t="s">
        <v>1169</v>
      </c>
      <c r="G705" s="208"/>
      <c r="H705" s="212">
        <v>1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293</v>
      </c>
      <c r="AU705" s="218" t="s">
        <v>89</v>
      </c>
      <c r="AV705" s="11" t="s">
        <v>89</v>
      </c>
      <c r="AW705" s="11" t="s">
        <v>44</v>
      </c>
      <c r="AX705" s="11" t="s">
        <v>81</v>
      </c>
      <c r="AY705" s="218" t="s">
        <v>285</v>
      </c>
    </row>
    <row r="706" spans="2:51" s="11" customFormat="1" ht="13.5">
      <c r="B706" s="207"/>
      <c r="C706" s="208"/>
      <c r="D706" s="209" t="s">
        <v>293</v>
      </c>
      <c r="E706" s="210" t="s">
        <v>35</v>
      </c>
      <c r="F706" s="211" t="s">
        <v>1170</v>
      </c>
      <c r="G706" s="208"/>
      <c r="H706" s="212">
        <v>1</v>
      </c>
      <c r="I706" s="213"/>
      <c r="J706" s="208"/>
      <c r="K706" s="208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293</v>
      </c>
      <c r="AU706" s="218" t="s">
        <v>89</v>
      </c>
      <c r="AV706" s="11" t="s">
        <v>89</v>
      </c>
      <c r="AW706" s="11" t="s">
        <v>44</v>
      </c>
      <c r="AX706" s="11" t="s">
        <v>81</v>
      </c>
      <c r="AY706" s="218" t="s">
        <v>285</v>
      </c>
    </row>
    <row r="707" spans="2:51" s="11" customFormat="1" ht="13.5">
      <c r="B707" s="207"/>
      <c r="C707" s="208"/>
      <c r="D707" s="209" t="s">
        <v>293</v>
      </c>
      <c r="E707" s="210" t="s">
        <v>35</v>
      </c>
      <c r="F707" s="211" t="s">
        <v>1171</v>
      </c>
      <c r="G707" s="208"/>
      <c r="H707" s="212">
        <v>1</v>
      </c>
      <c r="I707" s="213"/>
      <c r="J707" s="208"/>
      <c r="K707" s="208"/>
      <c r="L707" s="214"/>
      <c r="M707" s="215"/>
      <c r="N707" s="216"/>
      <c r="O707" s="216"/>
      <c r="P707" s="216"/>
      <c r="Q707" s="216"/>
      <c r="R707" s="216"/>
      <c r="S707" s="216"/>
      <c r="T707" s="217"/>
      <c r="AT707" s="218" t="s">
        <v>293</v>
      </c>
      <c r="AU707" s="218" t="s">
        <v>89</v>
      </c>
      <c r="AV707" s="11" t="s">
        <v>89</v>
      </c>
      <c r="AW707" s="11" t="s">
        <v>44</v>
      </c>
      <c r="AX707" s="11" t="s">
        <v>81</v>
      </c>
      <c r="AY707" s="218" t="s">
        <v>285</v>
      </c>
    </row>
    <row r="708" spans="2:51" s="11" customFormat="1" ht="13.5">
      <c r="B708" s="207"/>
      <c r="C708" s="208"/>
      <c r="D708" s="209" t="s">
        <v>293</v>
      </c>
      <c r="E708" s="210" t="s">
        <v>35</v>
      </c>
      <c r="F708" s="211" t="s">
        <v>1172</v>
      </c>
      <c r="G708" s="208"/>
      <c r="H708" s="212">
        <v>1</v>
      </c>
      <c r="I708" s="213"/>
      <c r="J708" s="208"/>
      <c r="K708" s="208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293</v>
      </c>
      <c r="AU708" s="218" t="s">
        <v>89</v>
      </c>
      <c r="AV708" s="11" t="s">
        <v>89</v>
      </c>
      <c r="AW708" s="11" t="s">
        <v>44</v>
      </c>
      <c r="AX708" s="11" t="s">
        <v>81</v>
      </c>
      <c r="AY708" s="218" t="s">
        <v>285</v>
      </c>
    </row>
    <row r="709" spans="2:51" s="11" customFormat="1" ht="13.5">
      <c r="B709" s="207"/>
      <c r="C709" s="208"/>
      <c r="D709" s="209" t="s">
        <v>293</v>
      </c>
      <c r="E709" s="210" t="s">
        <v>35</v>
      </c>
      <c r="F709" s="211" t="s">
        <v>1173</v>
      </c>
      <c r="G709" s="208"/>
      <c r="H709" s="212">
        <v>1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293</v>
      </c>
      <c r="AU709" s="218" t="s">
        <v>89</v>
      </c>
      <c r="AV709" s="11" t="s">
        <v>89</v>
      </c>
      <c r="AW709" s="11" t="s">
        <v>44</v>
      </c>
      <c r="AX709" s="11" t="s">
        <v>81</v>
      </c>
      <c r="AY709" s="218" t="s">
        <v>285</v>
      </c>
    </row>
    <row r="710" spans="2:51" s="11" customFormat="1" ht="13.5">
      <c r="B710" s="207"/>
      <c r="C710" s="208"/>
      <c r="D710" s="209" t="s">
        <v>293</v>
      </c>
      <c r="E710" s="210" t="s">
        <v>35</v>
      </c>
      <c r="F710" s="211" t="s">
        <v>1174</v>
      </c>
      <c r="G710" s="208"/>
      <c r="H710" s="212">
        <v>1</v>
      </c>
      <c r="I710" s="213"/>
      <c r="J710" s="208"/>
      <c r="K710" s="208"/>
      <c r="L710" s="214"/>
      <c r="M710" s="215"/>
      <c r="N710" s="216"/>
      <c r="O710" s="216"/>
      <c r="P710" s="216"/>
      <c r="Q710" s="216"/>
      <c r="R710" s="216"/>
      <c r="S710" s="216"/>
      <c r="T710" s="217"/>
      <c r="AT710" s="218" t="s">
        <v>293</v>
      </c>
      <c r="AU710" s="218" t="s">
        <v>89</v>
      </c>
      <c r="AV710" s="11" t="s">
        <v>89</v>
      </c>
      <c r="AW710" s="11" t="s">
        <v>44</v>
      </c>
      <c r="AX710" s="11" t="s">
        <v>81</v>
      </c>
      <c r="AY710" s="218" t="s">
        <v>285</v>
      </c>
    </row>
    <row r="711" spans="2:51" s="11" customFormat="1" ht="13.5">
      <c r="B711" s="207"/>
      <c r="C711" s="208"/>
      <c r="D711" s="209" t="s">
        <v>293</v>
      </c>
      <c r="E711" s="210" t="s">
        <v>35</v>
      </c>
      <c r="F711" s="211" t="s">
        <v>1175</v>
      </c>
      <c r="G711" s="208"/>
      <c r="H711" s="212">
        <v>1</v>
      </c>
      <c r="I711" s="213"/>
      <c r="J711" s="208"/>
      <c r="K711" s="208"/>
      <c r="L711" s="214"/>
      <c r="M711" s="215"/>
      <c r="N711" s="216"/>
      <c r="O711" s="216"/>
      <c r="P711" s="216"/>
      <c r="Q711" s="216"/>
      <c r="R711" s="216"/>
      <c r="S711" s="216"/>
      <c r="T711" s="217"/>
      <c r="AT711" s="218" t="s">
        <v>293</v>
      </c>
      <c r="AU711" s="218" t="s">
        <v>89</v>
      </c>
      <c r="AV711" s="11" t="s">
        <v>89</v>
      </c>
      <c r="AW711" s="11" t="s">
        <v>44</v>
      </c>
      <c r="AX711" s="11" t="s">
        <v>81</v>
      </c>
      <c r="AY711" s="218" t="s">
        <v>285</v>
      </c>
    </row>
    <row r="712" spans="2:51" s="12" customFormat="1" ht="13.5">
      <c r="B712" s="219"/>
      <c r="C712" s="220"/>
      <c r="D712" s="221" t="s">
        <v>293</v>
      </c>
      <c r="E712" s="222" t="s">
        <v>35</v>
      </c>
      <c r="F712" s="223" t="s">
        <v>295</v>
      </c>
      <c r="G712" s="220"/>
      <c r="H712" s="224">
        <v>7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293</v>
      </c>
      <c r="AU712" s="230" t="s">
        <v>89</v>
      </c>
      <c r="AV712" s="12" t="s">
        <v>92</v>
      </c>
      <c r="AW712" s="12" t="s">
        <v>44</v>
      </c>
      <c r="AX712" s="12" t="s">
        <v>10</v>
      </c>
      <c r="AY712" s="230" t="s">
        <v>285</v>
      </c>
    </row>
    <row r="713" spans="2:65" s="1" customFormat="1" ht="22.5" customHeight="1">
      <c r="B713" s="41"/>
      <c r="C713" s="248" t="s">
        <v>1176</v>
      </c>
      <c r="D713" s="248" t="s">
        <v>537</v>
      </c>
      <c r="E713" s="249" t="s">
        <v>1177</v>
      </c>
      <c r="F713" s="250" t="s">
        <v>1178</v>
      </c>
      <c r="G713" s="251" t="s">
        <v>380</v>
      </c>
      <c r="H713" s="252">
        <v>6</v>
      </c>
      <c r="I713" s="253"/>
      <c r="J713" s="254">
        <f>ROUND(I713*H713,0)</f>
        <v>0</v>
      </c>
      <c r="K713" s="250" t="s">
        <v>35</v>
      </c>
      <c r="L713" s="255"/>
      <c r="M713" s="256" t="s">
        <v>35</v>
      </c>
      <c r="N713" s="257" t="s">
        <v>52</v>
      </c>
      <c r="O713" s="42"/>
      <c r="P713" s="204">
        <f>O713*H713</f>
        <v>0</v>
      </c>
      <c r="Q713" s="204">
        <v>0.019</v>
      </c>
      <c r="R713" s="204">
        <f>Q713*H713</f>
        <v>0.11399999999999999</v>
      </c>
      <c r="S713" s="204">
        <v>0</v>
      </c>
      <c r="T713" s="205">
        <f>S713*H713</f>
        <v>0</v>
      </c>
      <c r="AR713" s="23" t="s">
        <v>440</v>
      </c>
      <c r="AT713" s="23" t="s">
        <v>537</v>
      </c>
      <c r="AU713" s="23" t="s">
        <v>89</v>
      </c>
      <c r="AY713" s="23" t="s">
        <v>285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23" t="s">
        <v>10</v>
      </c>
      <c r="BK713" s="206">
        <f>ROUND(I713*H713,0)</f>
        <v>0</v>
      </c>
      <c r="BL713" s="23" t="s">
        <v>359</v>
      </c>
      <c r="BM713" s="23" t="s">
        <v>1179</v>
      </c>
    </row>
    <row r="714" spans="2:51" s="11" customFormat="1" ht="13.5">
      <c r="B714" s="207"/>
      <c r="C714" s="208"/>
      <c r="D714" s="209" t="s">
        <v>293</v>
      </c>
      <c r="E714" s="210" t="s">
        <v>35</v>
      </c>
      <c r="F714" s="211" t="s">
        <v>1169</v>
      </c>
      <c r="G714" s="208"/>
      <c r="H714" s="212">
        <v>1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293</v>
      </c>
      <c r="AU714" s="218" t="s">
        <v>89</v>
      </c>
      <c r="AV714" s="11" t="s">
        <v>89</v>
      </c>
      <c r="AW714" s="11" t="s">
        <v>44</v>
      </c>
      <c r="AX714" s="11" t="s">
        <v>81</v>
      </c>
      <c r="AY714" s="218" t="s">
        <v>285</v>
      </c>
    </row>
    <row r="715" spans="2:51" s="11" customFormat="1" ht="13.5">
      <c r="B715" s="207"/>
      <c r="C715" s="208"/>
      <c r="D715" s="209" t="s">
        <v>293</v>
      </c>
      <c r="E715" s="210" t="s">
        <v>35</v>
      </c>
      <c r="F715" s="211" t="s">
        <v>1170</v>
      </c>
      <c r="G715" s="208"/>
      <c r="H715" s="212">
        <v>1</v>
      </c>
      <c r="I715" s="213"/>
      <c r="J715" s="208"/>
      <c r="K715" s="208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293</v>
      </c>
      <c r="AU715" s="218" t="s">
        <v>89</v>
      </c>
      <c r="AV715" s="11" t="s">
        <v>89</v>
      </c>
      <c r="AW715" s="11" t="s">
        <v>44</v>
      </c>
      <c r="AX715" s="11" t="s">
        <v>81</v>
      </c>
      <c r="AY715" s="218" t="s">
        <v>285</v>
      </c>
    </row>
    <row r="716" spans="2:51" s="11" customFormat="1" ht="13.5">
      <c r="B716" s="207"/>
      <c r="C716" s="208"/>
      <c r="D716" s="209" t="s">
        <v>293</v>
      </c>
      <c r="E716" s="210" t="s">
        <v>35</v>
      </c>
      <c r="F716" s="211" t="s">
        <v>1171</v>
      </c>
      <c r="G716" s="208"/>
      <c r="H716" s="212">
        <v>1</v>
      </c>
      <c r="I716" s="213"/>
      <c r="J716" s="208"/>
      <c r="K716" s="208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293</v>
      </c>
      <c r="AU716" s="218" t="s">
        <v>89</v>
      </c>
      <c r="AV716" s="11" t="s">
        <v>89</v>
      </c>
      <c r="AW716" s="11" t="s">
        <v>44</v>
      </c>
      <c r="AX716" s="11" t="s">
        <v>81</v>
      </c>
      <c r="AY716" s="218" t="s">
        <v>285</v>
      </c>
    </row>
    <row r="717" spans="2:51" s="11" customFormat="1" ht="13.5">
      <c r="B717" s="207"/>
      <c r="C717" s="208"/>
      <c r="D717" s="209" t="s">
        <v>293</v>
      </c>
      <c r="E717" s="210" t="s">
        <v>35</v>
      </c>
      <c r="F717" s="211" t="s">
        <v>1172</v>
      </c>
      <c r="G717" s="208"/>
      <c r="H717" s="212">
        <v>1</v>
      </c>
      <c r="I717" s="213"/>
      <c r="J717" s="208"/>
      <c r="K717" s="208"/>
      <c r="L717" s="214"/>
      <c r="M717" s="215"/>
      <c r="N717" s="216"/>
      <c r="O717" s="216"/>
      <c r="P717" s="216"/>
      <c r="Q717" s="216"/>
      <c r="R717" s="216"/>
      <c r="S717" s="216"/>
      <c r="T717" s="217"/>
      <c r="AT717" s="218" t="s">
        <v>293</v>
      </c>
      <c r="AU717" s="218" t="s">
        <v>89</v>
      </c>
      <c r="AV717" s="11" t="s">
        <v>89</v>
      </c>
      <c r="AW717" s="11" t="s">
        <v>44</v>
      </c>
      <c r="AX717" s="11" t="s">
        <v>81</v>
      </c>
      <c r="AY717" s="218" t="s">
        <v>285</v>
      </c>
    </row>
    <row r="718" spans="2:51" s="11" customFormat="1" ht="13.5">
      <c r="B718" s="207"/>
      <c r="C718" s="208"/>
      <c r="D718" s="209" t="s">
        <v>293</v>
      </c>
      <c r="E718" s="210" t="s">
        <v>35</v>
      </c>
      <c r="F718" s="211" t="s">
        <v>1173</v>
      </c>
      <c r="G718" s="208"/>
      <c r="H718" s="212">
        <v>1</v>
      </c>
      <c r="I718" s="213"/>
      <c r="J718" s="208"/>
      <c r="K718" s="208"/>
      <c r="L718" s="214"/>
      <c r="M718" s="215"/>
      <c r="N718" s="216"/>
      <c r="O718" s="216"/>
      <c r="P718" s="216"/>
      <c r="Q718" s="216"/>
      <c r="R718" s="216"/>
      <c r="S718" s="216"/>
      <c r="T718" s="217"/>
      <c r="AT718" s="218" t="s">
        <v>293</v>
      </c>
      <c r="AU718" s="218" t="s">
        <v>89</v>
      </c>
      <c r="AV718" s="11" t="s">
        <v>89</v>
      </c>
      <c r="AW718" s="11" t="s">
        <v>44</v>
      </c>
      <c r="AX718" s="11" t="s">
        <v>81</v>
      </c>
      <c r="AY718" s="218" t="s">
        <v>285</v>
      </c>
    </row>
    <row r="719" spans="2:51" s="11" customFormat="1" ht="13.5">
      <c r="B719" s="207"/>
      <c r="C719" s="208"/>
      <c r="D719" s="209" t="s">
        <v>293</v>
      </c>
      <c r="E719" s="210" t="s">
        <v>35</v>
      </c>
      <c r="F719" s="211" t="s">
        <v>1174</v>
      </c>
      <c r="G719" s="208"/>
      <c r="H719" s="212">
        <v>1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293</v>
      </c>
      <c r="AU719" s="218" t="s">
        <v>89</v>
      </c>
      <c r="AV719" s="11" t="s">
        <v>89</v>
      </c>
      <c r="AW719" s="11" t="s">
        <v>44</v>
      </c>
      <c r="AX719" s="11" t="s">
        <v>81</v>
      </c>
      <c r="AY719" s="218" t="s">
        <v>285</v>
      </c>
    </row>
    <row r="720" spans="2:51" s="12" customFormat="1" ht="13.5">
      <c r="B720" s="219"/>
      <c r="C720" s="220"/>
      <c r="D720" s="221" t="s">
        <v>293</v>
      </c>
      <c r="E720" s="222" t="s">
        <v>35</v>
      </c>
      <c r="F720" s="223" t="s">
        <v>295</v>
      </c>
      <c r="G720" s="220"/>
      <c r="H720" s="224">
        <v>6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293</v>
      </c>
      <c r="AU720" s="230" t="s">
        <v>89</v>
      </c>
      <c r="AV720" s="12" t="s">
        <v>92</v>
      </c>
      <c r="AW720" s="12" t="s">
        <v>44</v>
      </c>
      <c r="AX720" s="12" t="s">
        <v>10</v>
      </c>
      <c r="AY720" s="230" t="s">
        <v>285</v>
      </c>
    </row>
    <row r="721" spans="2:65" s="1" customFormat="1" ht="22.5" customHeight="1">
      <c r="B721" s="41"/>
      <c r="C721" s="248" t="s">
        <v>1180</v>
      </c>
      <c r="D721" s="248" t="s">
        <v>537</v>
      </c>
      <c r="E721" s="249" t="s">
        <v>1181</v>
      </c>
      <c r="F721" s="250" t="s">
        <v>1182</v>
      </c>
      <c r="G721" s="251" t="s">
        <v>380</v>
      </c>
      <c r="H721" s="252">
        <v>1</v>
      </c>
      <c r="I721" s="253"/>
      <c r="J721" s="254">
        <f>ROUND(I721*H721,0)</f>
        <v>0</v>
      </c>
      <c r="K721" s="250" t="s">
        <v>35</v>
      </c>
      <c r="L721" s="255"/>
      <c r="M721" s="256" t="s">
        <v>35</v>
      </c>
      <c r="N721" s="257" t="s">
        <v>52</v>
      </c>
      <c r="O721" s="42"/>
      <c r="P721" s="204">
        <f>O721*H721</f>
        <v>0</v>
      </c>
      <c r="Q721" s="204">
        <v>0.026</v>
      </c>
      <c r="R721" s="204">
        <f>Q721*H721</f>
        <v>0.026</v>
      </c>
      <c r="S721" s="204">
        <v>0</v>
      </c>
      <c r="T721" s="205">
        <f>S721*H721</f>
        <v>0</v>
      </c>
      <c r="AR721" s="23" t="s">
        <v>440</v>
      </c>
      <c r="AT721" s="23" t="s">
        <v>537</v>
      </c>
      <c r="AU721" s="23" t="s">
        <v>89</v>
      </c>
      <c r="AY721" s="23" t="s">
        <v>285</v>
      </c>
      <c r="BE721" s="206">
        <f>IF(N721="základní",J721,0)</f>
        <v>0</v>
      </c>
      <c r="BF721" s="206">
        <f>IF(N721="snížená",J721,0)</f>
        <v>0</v>
      </c>
      <c r="BG721" s="206">
        <f>IF(N721="zákl. přenesená",J721,0)</f>
        <v>0</v>
      </c>
      <c r="BH721" s="206">
        <f>IF(N721="sníž. přenesená",J721,0)</f>
        <v>0</v>
      </c>
      <c r="BI721" s="206">
        <f>IF(N721="nulová",J721,0)</f>
        <v>0</v>
      </c>
      <c r="BJ721" s="23" t="s">
        <v>10</v>
      </c>
      <c r="BK721" s="206">
        <f>ROUND(I721*H721,0)</f>
        <v>0</v>
      </c>
      <c r="BL721" s="23" t="s">
        <v>359</v>
      </c>
      <c r="BM721" s="23" t="s">
        <v>1183</v>
      </c>
    </row>
    <row r="722" spans="2:51" s="11" customFormat="1" ht="13.5">
      <c r="B722" s="207"/>
      <c r="C722" s="208"/>
      <c r="D722" s="209" t="s">
        <v>293</v>
      </c>
      <c r="E722" s="210" t="s">
        <v>35</v>
      </c>
      <c r="F722" s="211" t="s">
        <v>1175</v>
      </c>
      <c r="G722" s="208"/>
      <c r="H722" s="212">
        <v>1</v>
      </c>
      <c r="I722" s="213"/>
      <c r="J722" s="208"/>
      <c r="K722" s="208"/>
      <c r="L722" s="214"/>
      <c r="M722" s="215"/>
      <c r="N722" s="216"/>
      <c r="O722" s="216"/>
      <c r="P722" s="216"/>
      <c r="Q722" s="216"/>
      <c r="R722" s="216"/>
      <c r="S722" s="216"/>
      <c r="T722" s="217"/>
      <c r="AT722" s="218" t="s">
        <v>293</v>
      </c>
      <c r="AU722" s="218" t="s">
        <v>89</v>
      </c>
      <c r="AV722" s="11" t="s">
        <v>89</v>
      </c>
      <c r="AW722" s="11" t="s">
        <v>44</v>
      </c>
      <c r="AX722" s="11" t="s">
        <v>81</v>
      </c>
      <c r="AY722" s="218" t="s">
        <v>285</v>
      </c>
    </row>
    <row r="723" spans="2:51" s="12" customFormat="1" ht="13.5">
      <c r="B723" s="219"/>
      <c r="C723" s="220"/>
      <c r="D723" s="221" t="s">
        <v>293</v>
      </c>
      <c r="E723" s="222" t="s">
        <v>35</v>
      </c>
      <c r="F723" s="223" t="s">
        <v>295</v>
      </c>
      <c r="G723" s="220"/>
      <c r="H723" s="224">
        <v>1</v>
      </c>
      <c r="I723" s="225"/>
      <c r="J723" s="220"/>
      <c r="K723" s="220"/>
      <c r="L723" s="226"/>
      <c r="M723" s="227"/>
      <c r="N723" s="228"/>
      <c r="O723" s="228"/>
      <c r="P723" s="228"/>
      <c r="Q723" s="228"/>
      <c r="R723" s="228"/>
      <c r="S723" s="228"/>
      <c r="T723" s="229"/>
      <c r="AT723" s="230" t="s">
        <v>293</v>
      </c>
      <c r="AU723" s="230" t="s">
        <v>89</v>
      </c>
      <c r="AV723" s="12" t="s">
        <v>92</v>
      </c>
      <c r="AW723" s="12" t="s">
        <v>44</v>
      </c>
      <c r="AX723" s="12" t="s">
        <v>10</v>
      </c>
      <c r="AY723" s="230" t="s">
        <v>285</v>
      </c>
    </row>
    <row r="724" spans="2:65" s="1" customFormat="1" ht="22.5" customHeight="1">
      <c r="B724" s="41"/>
      <c r="C724" s="195" t="s">
        <v>1184</v>
      </c>
      <c r="D724" s="195" t="s">
        <v>287</v>
      </c>
      <c r="E724" s="196" t="s">
        <v>1185</v>
      </c>
      <c r="F724" s="197" t="s">
        <v>1186</v>
      </c>
      <c r="G724" s="198" t="s">
        <v>380</v>
      </c>
      <c r="H724" s="199">
        <v>2</v>
      </c>
      <c r="I724" s="200"/>
      <c r="J724" s="201">
        <f>ROUND(I724*H724,0)</f>
        <v>0</v>
      </c>
      <c r="K724" s="197" t="s">
        <v>291</v>
      </c>
      <c r="L724" s="61"/>
      <c r="M724" s="202" t="s">
        <v>35</v>
      </c>
      <c r="N724" s="203" t="s">
        <v>52</v>
      </c>
      <c r="O724" s="42"/>
      <c r="P724" s="204">
        <f>O724*H724</f>
        <v>0</v>
      </c>
      <c r="Q724" s="204">
        <v>0.0008692096</v>
      </c>
      <c r="R724" s="204">
        <f>Q724*H724</f>
        <v>0.0017384192</v>
      </c>
      <c r="S724" s="204">
        <v>0</v>
      </c>
      <c r="T724" s="205">
        <f>S724*H724</f>
        <v>0</v>
      </c>
      <c r="AR724" s="23" t="s">
        <v>359</v>
      </c>
      <c r="AT724" s="23" t="s">
        <v>287</v>
      </c>
      <c r="AU724" s="23" t="s">
        <v>89</v>
      </c>
      <c r="AY724" s="23" t="s">
        <v>285</v>
      </c>
      <c r="BE724" s="206">
        <f>IF(N724="základní",J724,0)</f>
        <v>0</v>
      </c>
      <c r="BF724" s="206">
        <f>IF(N724="snížená",J724,0)</f>
        <v>0</v>
      </c>
      <c r="BG724" s="206">
        <f>IF(N724="zákl. přenesená",J724,0)</f>
        <v>0</v>
      </c>
      <c r="BH724" s="206">
        <f>IF(N724="sníž. přenesená",J724,0)</f>
        <v>0</v>
      </c>
      <c r="BI724" s="206">
        <f>IF(N724="nulová",J724,0)</f>
        <v>0</v>
      </c>
      <c r="BJ724" s="23" t="s">
        <v>10</v>
      </c>
      <c r="BK724" s="206">
        <f>ROUND(I724*H724,0)</f>
        <v>0</v>
      </c>
      <c r="BL724" s="23" t="s">
        <v>359</v>
      </c>
      <c r="BM724" s="23" t="s">
        <v>1187</v>
      </c>
    </row>
    <row r="725" spans="2:51" s="11" customFormat="1" ht="13.5">
      <c r="B725" s="207"/>
      <c r="C725" s="208"/>
      <c r="D725" s="209" t="s">
        <v>293</v>
      </c>
      <c r="E725" s="210" t="s">
        <v>35</v>
      </c>
      <c r="F725" s="211" t="s">
        <v>1188</v>
      </c>
      <c r="G725" s="208"/>
      <c r="H725" s="212">
        <v>1</v>
      </c>
      <c r="I725" s="213"/>
      <c r="J725" s="208"/>
      <c r="K725" s="208"/>
      <c r="L725" s="214"/>
      <c r="M725" s="215"/>
      <c r="N725" s="216"/>
      <c r="O725" s="216"/>
      <c r="P725" s="216"/>
      <c r="Q725" s="216"/>
      <c r="R725" s="216"/>
      <c r="S725" s="216"/>
      <c r="T725" s="217"/>
      <c r="AT725" s="218" t="s">
        <v>293</v>
      </c>
      <c r="AU725" s="218" t="s">
        <v>89</v>
      </c>
      <c r="AV725" s="11" t="s">
        <v>89</v>
      </c>
      <c r="AW725" s="11" t="s">
        <v>44</v>
      </c>
      <c r="AX725" s="11" t="s">
        <v>81</v>
      </c>
      <c r="AY725" s="218" t="s">
        <v>285</v>
      </c>
    </row>
    <row r="726" spans="2:51" s="11" customFormat="1" ht="13.5">
      <c r="B726" s="207"/>
      <c r="C726" s="208"/>
      <c r="D726" s="209" t="s">
        <v>293</v>
      </c>
      <c r="E726" s="210" t="s">
        <v>35</v>
      </c>
      <c r="F726" s="211" t="s">
        <v>1189</v>
      </c>
      <c r="G726" s="208"/>
      <c r="H726" s="212">
        <v>1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293</v>
      </c>
      <c r="AU726" s="218" t="s">
        <v>89</v>
      </c>
      <c r="AV726" s="11" t="s">
        <v>89</v>
      </c>
      <c r="AW726" s="11" t="s">
        <v>44</v>
      </c>
      <c r="AX726" s="11" t="s">
        <v>81</v>
      </c>
      <c r="AY726" s="218" t="s">
        <v>285</v>
      </c>
    </row>
    <row r="727" spans="2:51" s="12" customFormat="1" ht="13.5">
      <c r="B727" s="219"/>
      <c r="C727" s="220"/>
      <c r="D727" s="221" t="s">
        <v>293</v>
      </c>
      <c r="E727" s="222" t="s">
        <v>35</v>
      </c>
      <c r="F727" s="223" t="s">
        <v>295</v>
      </c>
      <c r="G727" s="220"/>
      <c r="H727" s="224">
        <v>2</v>
      </c>
      <c r="I727" s="225"/>
      <c r="J727" s="220"/>
      <c r="K727" s="220"/>
      <c r="L727" s="226"/>
      <c r="M727" s="227"/>
      <c r="N727" s="228"/>
      <c r="O727" s="228"/>
      <c r="P727" s="228"/>
      <c r="Q727" s="228"/>
      <c r="R727" s="228"/>
      <c r="S727" s="228"/>
      <c r="T727" s="229"/>
      <c r="AT727" s="230" t="s">
        <v>293</v>
      </c>
      <c r="AU727" s="230" t="s">
        <v>89</v>
      </c>
      <c r="AV727" s="12" t="s">
        <v>92</v>
      </c>
      <c r="AW727" s="12" t="s">
        <v>44</v>
      </c>
      <c r="AX727" s="12" t="s">
        <v>10</v>
      </c>
      <c r="AY727" s="230" t="s">
        <v>285</v>
      </c>
    </row>
    <row r="728" spans="2:65" s="1" customFormat="1" ht="22.5" customHeight="1">
      <c r="B728" s="41"/>
      <c r="C728" s="248" t="s">
        <v>1190</v>
      </c>
      <c r="D728" s="248" t="s">
        <v>537</v>
      </c>
      <c r="E728" s="249" t="s">
        <v>1191</v>
      </c>
      <c r="F728" s="250" t="s">
        <v>1192</v>
      </c>
      <c r="G728" s="251" t="s">
        <v>347</v>
      </c>
      <c r="H728" s="252">
        <v>6.12</v>
      </c>
      <c r="I728" s="253"/>
      <c r="J728" s="254">
        <f>ROUND(I728*H728,0)</f>
        <v>0</v>
      </c>
      <c r="K728" s="250" t="s">
        <v>35</v>
      </c>
      <c r="L728" s="255"/>
      <c r="M728" s="256" t="s">
        <v>35</v>
      </c>
      <c r="N728" s="257" t="s">
        <v>52</v>
      </c>
      <c r="O728" s="42"/>
      <c r="P728" s="204">
        <f>O728*H728</f>
        <v>0</v>
      </c>
      <c r="Q728" s="204">
        <v>0.02</v>
      </c>
      <c r="R728" s="204">
        <f>Q728*H728</f>
        <v>0.12240000000000001</v>
      </c>
      <c r="S728" s="204">
        <v>0</v>
      </c>
      <c r="T728" s="205">
        <f>S728*H728</f>
        <v>0</v>
      </c>
      <c r="AR728" s="23" t="s">
        <v>440</v>
      </c>
      <c r="AT728" s="23" t="s">
        <v>537</v>
      </c>
      <c r="AU728" s="23" t="s">
        <v>89</v>
      </c>
      <c r="AY728" s="23" t="s">
        <v>285</v>
      </c>
      <c r="BE728" s="206">
        <f>IF(N728="základní",J728,0)</f>
        <v>0</v>
      </c>
      <c r="BF728" s="206">
        <f>IF(N728="snížená",J728,0)</f>
        <v>0</v>
      </c>
      <c r="BG728" s="206">
        <f>IF(N728="zákl. přenesená",J728,0)</f>
        <v>0</v>
      </c>
      <c r="BH728" s="206">
        <f>IF(N728="sníž. přenesená",J728,0)</f>
        <v>0</v>
      </c>
      <c r="BI728" s="206">
        <f>IF(N728="nulová",J728,0)</f>
        <v>0</v>
      </c>
      <c r="BJ728" s="23" t="s">
        <v>10</v>
      </c>
      <c r="BK728" s="206">
        <f>ROUND(I728*H728,0)</f>
        <v>0</v>
      </c>
      <c r="BL728" s="23" t="s">
        <v>359</v>
      </c>
      <c r="BM728" s="23" t="s">
        <v>1193</v>
      </c>
    </row>
    <row r="729" spans="2:51" s="11" customFormat="1" ht="13.5">
      <c r="B729" s="207"/>
      <c r="C729" s="208"/>
      <c r="D729" s="209" t="s">
        <v>293</v>
      </c>
      <c r="E729" s="210" t="s">
        <v>35</v>
      </c>
      <c r="F729" s="211" t="s">
        <v>1194</v>
      </c>
      <c r="G729" s="208"/>
      <c r="H729" s="212">
        <v>3.06</v>
      </c>
      <c r="I729" s="213"/>
      <c r="J729" s="208"/>
      <c r="K729" s="208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293</v>
      </c>
      <c r="AU729" s="218" t="s">
        <v>89</v>
      </c>
      <c r="AV729" s="11" t="s">
        <v>89</v>
      </c>
      <c r="AW729" s="11" t="s">
        <v>44</v>
      </c>
      <c r="AX729" s="11" t="s">
        <v>81</v>
      </c>
      <c r="AY729" s="218" t="s">
        <v>285</v>
      </c>
    </row>
    <row r="730" spans="2:51" s="11" customFormat="1" ht="13.5">
      <c r="B730" s="207"/>
      <c r="C730" s="208"/>
      <c r="D730" s="209" t="s">
        <v>293</v>
      </c>
      <c r="E730" s="210" t="s">
        <v>35</v>
      </c>
      <c r="F730" s="211" t="s">
        <v>1195</v>
      </c>
      <c r="G730" s="208"/>
      <c r="H730" s="212">
        <v>3.06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293</v>
      </c>
      <c r="AU730" s="218" t="s">
        <v>89</v>
      </c>
      <c r="AV730" s="11" t="s">
        <v>89</v>
      </c>
      <c r="AW730" s="11" t="s">
        <v>44</v>
      </c>
      <c r="AX730" s="11" t="s">
        <v>81</v>
      </c>
      <c r="AY730" s="218" t="s">
        <v>285</v>
      </c>
    </row>
    <row r="731" spans="2:51" s="12" customFormat="1" ht="13.5">
      <c r="B731" s="219"/>
      <c r="C731" s="220"/>
      <c r="D731" s="221" t="s">
        <v>293</v>
      </c>
      <c r="E731" s="222" t="s">
        <v>35</v>
      </c>
      <c r="F731" s="223" t="s">
        <v>295</v>
      </c>
      <c r="G731" s="220"/>
      <c r="H731" s="224">
        <v>6.12</v>
      </c>
      <c r="I731" s="225"/>
      <c r="J731" s="220"/>
      <c r="K731" s="220"/>
      <c r="L731" s="226"/>
      <c r="M731" s="227"/>
      <c r="N731" s="228"/>
      <c r="O731" s="228"/>
      <c r="P731" s="228"/>
      <c r="Q731" s="228"/>
      <c r="R731" s="228"/>
      <c r="S731" s="228"/>
      <c r="T731" s="229"/>
      <c r="AT731" s="230" t="s">
        <v>293</v>
      </c>
      <c r="AU731" s="230" t="s">
        <v>89</v>
      </c>
      <c r="AV731" s="12" t="s">
        <v>92</v>
      </c>
      <c r="AW731" s="12" t="s">
        <v>44</v>
      </c>
      <c r="AX731" s="12" t="s">
        <v>10</v>
      </c>
      <c r="AY731" s="230" t="s">
        <v>285</v>
      </c>
    </row>
    <row r="732" spans="2:65" s="1" customFormat="1" ht="22.5" customHeight="1">
      <c r="B732" s="41"/>
      <c r="C732" s="195" t="s">
        <v>1196</v>
      </c>
      <c r="D732" s="195" t="s">
        <v>287</v>
      </c>
      <c r="E732" s="196" t="s">
        <v>1197</v>
      </c>
      <c r="F732" s="197" t="s">
        <v>1198</v>
      </c>
      <c r="G732" s="198" t="s">
        <v>380</v>
      </c>
      <c r="H732" s="199">
        <v>33</v>
      </c>
      <c r="I732" s="200"/>
      <c r="J732" s="201">
        <f>ROUND(I732*H732,0)</f>
        <v>0</v>
      </c>
      <c r="K732" s="197" t="s">
        <v>291</v>
      </c>
      <c r="L732" s="61"/>
      <c r="M732" s="202" t="s">
        <v>35</v>
      </c>
      <c r="N732" s="203" t="s">
        <v>52</v>
      </c>
      <c r="O732" s="42"/>
      <c r="P732" s="204">
        <f>O732*H732</f>
        <v>0</v>
      </c>
      <c r="Q732" s="204">
        <v>0</v>
      </c>
      <c r="R732" s="204">
        <f>Q732*H732</f>
        <v>0</v>
      </c>
      <c r="S732" s="204">
        <v>0</v>
      </c>
      <c r="T732" s="205">
        <f>S732*H732</f>
        <v>0</v>
      </c>
      <c r="AR732" s="23" t="s">
        <v>359</v>
      </c>
      <c r="AT732" s="23" t="s">
        <v>287</v>
      </c>
      <c r="AU732" s="23" t="s">
        <v>89</v>
      </c>
      <c r="AY732" s="23" t="s">
        <v>285</v>
      </c>
      <c r="BE732" s="206">
        <f>IF(N732="základní",J732,0)</f>
        <v>0</v>
      </c>
      <c r="BF732" s="206">
        <f>IF(N732="snížená",J732,0)</f>
        <v>0</v>
      </c>
      <c r="BG732" s="206">
        <f>IF(N732="zákl. přenesená",J732,0)</f>
        <v>0</v>
      </c>
      <c r="BH732" s="206">
        <f>IF(N732="sníž. přenesená",J732,0)</f>
        <v>0</v>
      </c>
      <c r="BI732" s="206">
        <f>IF(N732="nulová",J732,0)</f>
        <v>0</v>
      </c>
      <c r="BJ732" s="23" t="s">
        <v>10</v>
      </c>
      <c r="BK732" s="206">
        <f>ROUND(I732*H732,0)</f>
        <v>0</v>
      </c>
      <c r="BL732" s="23" t="s">
        <v>359</v>
      </c>
      <c r="BM732" s="23" t="s">
        <v>1199</v>
      </c>
    </row>
    <row r="733" spans="2:51" s="11" customFormat="1" ht="13.5">
      <c r="B733" s="207"/>
      <c r="C733" s="208"/>
      <c r="D733" s="221" t="s">
        <v>293</v>
      </c>
      <c r="E733" s="231" t="s">
        <v>35</v>
      </c>
      <c r="F733" s="232" t="s">
        <v>1200</v>
      </c>
      <c r="G733" s="208"/>
      <c r="H733" s="233">
        <v>33</v>
      </c>
      <c r="I733" s="213"/>
      <c r="J733" s="208"/>
      <c r="K733" s="208"/>
      <c r="L733" s="214"/>
      <c r="M733" s="215"/>
      <c r="N733" s="216"/>
      <c r="O733" s="216"/>
      <c r="P733" s="216"/>
      <c r="Q733" s="216"/>
      <c r="R733" s="216"/>
      <c r="S733" s="216"/>
      <c r="T733" s="217"/>
      <c r="AT733" s="218" t="s">
        <v>293</v>
      </c>
      <c r="AU733" s="218" t="s">
        <v>89</v>
      </c>
      <c r="AV733" s="11" t="s">
        <v>89</v>
      </c>
      <c r="AW733" s="11" t="s">
        <v>44</v>
      </c>
      <c r="AX733" s="11" t="s">
        <v>10</v>
      </c>
      <c r="AY733" s="218" t="s">
        <v>285</v>
      </c>
    </row>
    <row r="734" spans="2:65" s="1" customFormat="1" ht="22.5" customHeight="1">
      <c r="B734" s="41"/>
      <c r="C734" s="248" t="s">
        <v>1201</v>
      </c>
      <c r="D734" s="248" t="s">
        <v>537</v>
      </c>
      <c r="E734" s="249" t="s">
        <v>1202</v>
      </c>
      <c r="F734" s="250" t="s">
        <v>1203</v>
      </c>
      <c r="G734" s="251" t="s">
        <v>380</v>
      </c>
      <c r="H734" s="252">
        <v>33</v>
      </c>
      <c r="I734" s="253"/>
      <c r="J734" s="254">
        <f>ROUND(I734*H734,0)</f>
        <v>0</v>
      </c>
      <c r="K734" s="250" t="s">
        <v>705</v>
      </c>
      <c r="L734" s="255"/>
      <c r="M734" s="256" t="s">
        <v>35</v>
      </c>
      <c r="N734" s="257" t="s">
        <v>52</v>
      </c>
      <c r="O734" s="42"/>
      <c r="P734" s="204">
        <f>O734*H734</f>
        <v>0</v>
      </c>
      <c r="Q734" s="204">
        <v>0</v>
      </c>
      <c r="R734" s="204">
        <f>Q734*H734</f>
        <v>0</v>
      </c>
      <c r="S734" s="204">
        <v>0</v>
      </c>
      <c r="T734" s="205">
        <f>S734*H734</f>
        <v>0</v>
      </c>
      <c r="AR734" s="23" t="s">
        <v>440</v>
      </c>
      <c r="AT734" s="23" t="s">
        <v>537</v>
      </c>
      <c r="AU734" s="23" t="s">
        <v>89</v>
      </c>
      <c r="AY734" s="23" t="s">
        <v>285</v>
      </c>
      <c r="BE734" s="206">
        <f>IF(N734="základní",J734,0)</f>
        <v>0</v>
      </c>
      <c r="BF734" s="206">
        <f>IF(N734="snížená",J734,0)</f>
        <v>0</v>
      </c>
      <c r="BG734" s="206">
        <f>IF(N734="zákl. přenesená",J734,0)</f>
        <v>0</v>
      </c>
      <c r="BH734" s="206">
        <f>IF(N734="sníž. přenesená",J734,0)</f>
        <v>0</v>
      </c>
      <c r="BI734" s="206">
        <f>IF(N734="nulová",J734,0)</f>
        <v>0</v>
      </c>
      <c r="BJ734" s="23" t="s">
        <v>10</v>
      </c>
      <c r="BK734" s="206">
        <f>ROUND(I734*H734,0)</f>
        <v>0</v>
      </c>
      <c r="BL734" s="23" t="s">
        <v>359</v>
      </c>
      <c r="BM734" s="23" t="s">
        <v>1204</v>
      </c>
    </row>
    <row r="735" spans="2:51" s="11" customFormat="1" ht="13.5">
      <c r="B735" s="207"/>
      <c r="C735" s="208"/>
      <c r="D735" s="221" t="s">
        <v>293</v>
      </c>
      <c r="E735" s="231" t="s">
        <v>35</v>
      </c>
      <c r="F735" s="232" t="s">
        <v>1200</v>
      </c>
      <c r="G735" s="208"/>
      <c r="H735" s="233">
        <v>33</v>
      </c>
      <c r="I735" s="213"/>
      <c r="J735" s="208"/>
      <c r="K735" s="208"/>
      <c r="L735" s="214"/>
      <c r="M735" s="215"/>
      <c r="N735" s="216"/>
      <c r="O735" s="216"/>
      <c r="P735" s="216"/>
      <c r="Q735" s="216"/>
      <c r="R735" s="216"/>
      <c r="S735" s="216"/>
      <c r="T735" s="217"/>
      <c r="AT735" s="218" t="s">
        <v>293</v>
      </c>
      <c r="AU735" s="218" t="s">
        <v>89</v>
      </c>
      <c r="AV735" s="11" t="s">
        <v>89</v>
      </c>
      <c r="AW735" s="11" t="s">
        <v>44</v>
      </c>
      <c r="AX735" s="11" t="s">
        <v>10</v>
      </c>
      <c r="AY735" s="218" t="s">
        <v>285</v>
      </c>
    </row>
    <row r="736" spans="2:65" s="1" customFormat="1" ht="22.5" customHeight="1">
      <c r="B736" s="41"/>
      <c r="C736" s="195" t="s">
        <v>1205</v>
      </c>
      <c r="D736" s="195" t="s">
        <v>287</v>
      </c>
      <c r="E736" s="196" t="s">
        <v>1206</v>
      </c>
      <c r="F736" s="197" t="s">
        <v>1207</v>
      </c>
      <c r="G736" s="198" t="s">
        <v>380</v>
      </c>
      <c r="H736" s="199">
        <v>4</v>
      </c>
      <c r="I736" s="200"/>
      <c r="J736" s="201">
        <f>ROUND(I736*H736,0)</f>
        <v>0</v>
      </c>
      <c r="K736" s="197" t="s">
        <v>291</v>
      </c>
      <c r="L736" s="61"/>
      <c r="M736" s="202" t="s">
        <v>35</v>
      </c>
      <c r="N736" s="203" t="s">
        <v>52</v>
      </c>
      <c r="O736" s="42"/>
      <c r="P736" s="204">
        <f>O736*H736</f>
        <v>0</v>
      </c>
      <c r="Q736" s="204">
        <v>0</v>
      </c>
      <c r="R736" s="204">
        <f>Q736*H736</f>
        <v>0</v>
      </c>
      <c r="S736" s="204">
        <v>0</v>
      </c>
      <c r="T736" s="205">
        <f>S736*H736</f>
        <v>0</v>
      </c>
      <c r="AR736" s="23" t="s">
        <v>359</v>
      </c>
      <c r="AT736" s="23" t="s">
        <v>287</v>
      </c>
      <c r="AU736" s="23" t="s">
        <v>89</v>
      </c>
      <c r="AY736" s="23" t="s">
        <v>285</v>
      </c>
      <c r="BE736" s="206">
        <f>IF(N736="základní",J736,0)</f>
        <v>0</v>
      </c>
      <c r="BF736" s="206">
        <f>IF(N736="snížená",J736,0)</f>
        <v>0</v>
      </c>
      <c r="BG736" s="206">
        <f>IF(N736="zákl. přenesená",J736,0)</f>
        <v>0</v>
      </c>
      <c r="BH736" s="206">
        <f>IF(N736="sníž. přenesená",J736,0)</f>
        <v>0</v>
      </c>
      <c r="BI736" s="206">
        <f>IF(N736="nulová",J736,0)</f>
        <v>0</v>
      </c>
      <c r="BJ736" s="23" t="s">
        <v>10</v>
      </c>
      <c r="BK736" s="206">
        <f>ROUND(I736*H736,0)</f>
        <v>0</v>
      </c>
      <c r="BL736" s="23" t="s">
        <v>359</v>
      </c>
      <c r="BM736" s="23" t="s">
        <v>1208</v>
      </c>
    </row>
    <row r="737" spans="2:51" s="11" customFormat="1" ht="13.5">
      <c r="B737" s="207"/>
      <c r="C737" s="208"/>
      <c r="D737" s="209" t="s">
        <v>293</v>
      </c>
      <c r="E737" s="210" t="s">
        <v>35</v>
      </c>
      <c r="F737" s="211" t="s">
        <v>1209</v>
      </c>
      <c r="G737" s="208"/>
      <c r="H737" s="212">
        <v>2</v>
      </c>
      <c r="I737" s="213"/>
      <c r="J737" s="208"/>
      <c r="K737" s="208"/>
      <c r="L737" s="214"/>
      <c r="M737" s="215"/>
      <c r="N737" s="216"/>
      <c r="O737" s="216"/>
      <c r="P737" s="216"/>
      <c r="Q737" s="216"/>
      <c r="R737" s="216"/>
      <c r="S737" s="216"/>
      <c r="T737" s="217"/>
      <c r="AT737" s="218" t="s">
        <v>293</v>
      </c>
      <c r="AU737" s="218" t="s">
        <v>89</v>
      </c>
      <c r="AV737" s="11" t="s">
        <v>89</v>
      </c>
      <c r="AW737" s="11" t="s">
        <v>44</v>
      </c>
      <c r="AX737" s="11" t="s">
        <v>81</v>
      </c>
      <c r="AY737" s="218" t="s">
        <v>285</v>
      </c>
    </row>
    <row r="738" spans="2:51" s="11" customFormat="1" ht="13.5">
      <c r="B738" s="207"/>
      <c r="C738" s="208"/>
      <c r="D738" s="209" t="s">
        <v>293</v>
      </c>
      <c r="E738" s="210" t="s">
        <v>35</v>
      </c>
      <c r="F738" s="211" t="s">
        <v>1210</v>
      </c>
      <c r="G738" s="208"/>
      <c r="H738" s="212">
        <v>2</v>
      </c>
      <c r="I738" s="213"/>
      <c r="J738" s="208"/>
      <c r="K738" s="208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293</v>
      </c>
      <c r="AU738" s="218" t="s">
        <v>89</v>
      </c>
      <c r="AV738" s="11" t="s">
        <v>89</v>
      </c>
      <c r="AW738" s="11" t="s">
        <v>44</v>
      </c>
      <c r="AX738" s="11" t="s">
        <v>81</v>
      </c>
      <c r="AY738" s="218" t="s">
        <v>285</v>
      </c>
    </row>
    <row r="739" spans="2:51" s="12" customFormat="1" ht="13.5">
      <c r="B739" s="219"/>
      <c r="C739" s="220"/>
      <c r="D739" s="221" t="s">
        <v>293</v>
      </c>
      <c r="E739" s="222" t="s">
        <v>35</v>
      </c>
      <c r="F739" s="223" t="s">
        <v>295</v>
      </c>
      <c r="G739" s="220"/>
      <c r="H739" s="224">
        <v>4</v>
      </c>
      <c r="I739" s="225"/>
      <c r="J739" s="220"/>
      <c r="K739" s="220"/>
      <c r="L739" s="226"/>
      <c r="M739" s="227"/>
      <c r="N739" s="228"/>
      <c r="O739" s="228"/>
      <c r="P739" s="228"/>
      <c r="Q739" s="228"/>
      <c r="R739" s="228"/>
      <c r="S739" s="228"/>
      <c r="T739" s="229"/>
      <c r="AT739" s="230" t="s">
        <v>293</v>
      </c>
      <c r="AU739" s="230" t="s">
        <v>89</v>
      </c>
      <c r="AV739" s="12" t="s">
        <v>92</v>
      </c>
      <c r="AW739" s="12" t="s">
        <v>44</v>
      </c>
      <c r="AX739" s="12" t="s">
        <v>10</v>
      </c>
      <c r="AY739" s="230" t="s">
        <v>285</v>
      </c>
    </row>
    <row r="740" spans="2:65" s="1" customFormat="1" ht="22.5" customHeight="1">
      <c r="B740" s="41"/>
      <c r="C740" s="195" t="s">
        <v>1211</v>
      </c>
      <c r="D740" s="195" t="s">
        <v>287</v>
      </c>
      <c r="E740" s="196" t="s">
        <v>1212</v>
      </c>
      <c r="F740" s="197" t="s">
        <v>1213</v>
      </c>
      <c r="G740" s="198" t="s">
        <v>380</v>
      </c>
      <c r="H740" s="199">
        <v>15</v>
      </c>
      <c r="I740" s="200"/>
      <c r="J740" s="201">
        <f>ROUND(I740*H740,0)</f>
        <v>0</v>
      </c>
      <c r="K740" s="197" t="s">
        <v>291</v>
      </c>
      <c r="L740" s="61"/>
      <c r="M740" s="202" t="s">
        <v>35</v>
      </c>
      <c r="N740" s="203" t="s">
        <v>52</v>
      </c>
      <c r="O740" s="42"/>
      <c r="P740" s="204">
        <f>O740*H740</f>
        <v>0</v>
      </c>
      <c r="Q740" s="204">
        <v>0</v>
      </c>
      <c r="R740" s="204">
        <f>Q740*H740</f>
        <v>0</v>
      </c>
      <c r="S740" s="204">
        <v>0</v>
      </c>
      <c r="T740" s="205">
        <f>S740*H740</f>
        <v>0</v>
      </c>
      <c r="AR740" s="23" t="s">
        <v>359</v>
      </c>
      <c r="AT740" s="23" t="s">
        <v>287</v>
      </c>
      <c r="AU740" s="23" t="s">
        <v>89</v>
      </c>
      <c r="AY740" s="23" t="s">
        <v>285</v>
      </c>
      <c r="BE740" s="206">
        <f>IF(N740="základní",J740,0)</f>
        <v>0</v>
      </c>
      <c r="BF740" s="206">
        <f>IF(N740="snížená",J740,0)</f>
        <v>0</v>
      </c>
      <c r="BG740" s="206">
        <f>IF(N740="zákl. přenesená",J740,0)</f>
        <v>0</v>
      </c>
      <c r="BH740" s="206">
        <f>IF(N740="sníž. přenesená",J740,0)</f>
        <v>0</v>
      </c>
      <c r="BI740" s="206">
        <f>IF(N740="nulová",J740,0)</f>
        <v>0</v>
      </c>
      <c r="BJ740" s="23" t="s">
        <v>10</v>
      </c>
      <c r="BK740" s="206">
        <f>ROUND(I740*H740,0)</f>
        <v>0</v>
      </c>
      <c r="BL740" s="23" t="s">
        <v>359</v>
      </c>
      <c r="BM740" s="23" t="s">
        <v>1214</v>
      </c>
    </row>
    <row r="741" spans="2:51" s="11" customFormat="1" ht="13.5">
      <c r="B741" s="207"/>
      <c r="C741" s="208"/>
      <c r="D741" s="209" t="s">
        <v>293</v>
      </c>
      <c r="E741" s="210" t="s">
        <v>35</v>
      </c>
      <c r="F741" s="211" t="s">
        <v>1215</v>
      </c>
      <c r="G741" s="208"/>
      <c r="H741" s="212">
        <v>6</v>
      </c>
      <c r="I741" s="213"/>
      <c r="J741" s="208"/>
      <c r="K741" s="208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293</v>
      </c>
      <c r="AU741" s="218" t="s">
        <v>89</v>
      </c>
      <c r="AV741" s="11" t="s">
        <v>89</v>
      </c>
      <c r="AW741" s="11" t="s">
        <v>44</v>
      </c>
      <c r="AX741" s="11" t="s">
        <v>81</v>
      </c>
      <c r="AY741" s="218" t="s">
        <v>285</v>
      </c>
    </row>
    <row r="742" spans="2:51" s="11" customFormat="1" ht="13.5">
      <c r="B742" s="207"/>
      <c r="C742" s="208"/>
      <c r="D742" s="209" t="s">
        <v>293</v>
      </c>
      <c r="E742" s="210" t="s">
        <v>35</v>
      </c>
      <c r="F742" s="211" t="s">
        <v>1216</v>
      </c>
      <c r="G742" s="208"/>
      <c r="H742" s="212">
        <v>9</v>
      </c>
      <c r="I742" s="213"/>
      <c r="J742" s="208"/>
      <c r="K742" s="208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293</v>
      </c>
      <c r="AU742" s="218" t="s">
        <v>89</v>
      </c>
      <c r="AV742" s="11" t="s">
        <v>89</v>
      </c>
      <c r="AW742" s="11" t="s">
        <v>44</v>
      </c>
      <c r="AX742" s="11" t="s">
        <v>81</v>
      </c>
      <c r="AY742" s="218" t="s">
        <v>285</v>
      </c>
    </row>
    <row r="743" spans="2:51" s="12" customFormat="1" ht="13.5">
      <c r="B743" s="219"/>
      <c r="C743" s="220"/>
      <c r="D743" s="221" t="s">
        <v>293</v>
      </c>
      <c r="E743" s="222" t="s">
        <v>35</v>
      </c>
      <c r="F743" s="223" t="s">
        <v>295</v>
      </c>
      <c r="G743" s="220"/>
      <c r="H743" s="224">
        <v>15</v>
      </c>
      <c r="I743" s="225"/>
      <c r="J743" s="220"/>
      <c r="K743" s="220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293</v>
      </c>
      <c r="AU743" s="230" t="s">
        <v>89</v>
      </c>
      <c r="AV743" s="12" t="s">
        <v>92</v>
      </c>
      <c r="AW743" s="12" t="s">
        <v>44</v>
      </c>
      <c r="AX743" s="12" t="s">
        <v>10</v>
      </c>
      <c r="AY743" s="230" t="s">
        <v>285</v>
      </c>
    </row>
    <row r="744" spans="2:65" s="1" customFormat="1" ht="22.5" customHeight="1">
      <c r="B744" s="41"/>
      <c r="C744" s="248" t="s">
        <v>1217</v>
      </c>
      <c r="D744" s="248" t="s">
        <v>537</v>
      </c>
      <c r="E744" s="249" t="s">
        <v>1218</v>
      </c>
      <c r="F744" s="250" t="s">
        <v>1219</v>
      </c>
      <c r="G744" s="251" t="s">
        <v>326</v>
      </c>
      <c r="H744" s="252">
        <v>23.5</v>
      </c>
      <c r="I744" s="253"/>
      <c r="J744" s="254">
        <f>ROUND(I744*H744,0)</f>
        <v>0</v>
      </c>
      <c r="K744" s="250" t="s">
        <v>291</v>
      </c>
      <c r="L744" s="255"/>
      <c r="M744" s="256" t="s">
        <v>35</v>
      </c>
      <c r="N744" s="257" t="s">
        <v>52</v>
      </c>
      <c r="O744" s="42"/>
      <c r="P744" s="204">
        <f>O744*H744</f>
        <v>0</v>
      </c>
      <c r="Q744" s="204">
        <v>0.005</v>
      </c>
      <c r="R744" s="204">
        <f>Q744*H744</f>
        <v>0.11750000000000001</v>
      </c>
      <c r="S744" s="204">
        <v>0</v>
      </c>
      <c r="T744" s="205">
        <f>S744*H744</f>
        <v>0</v>
      </c>
      <c r="AR744" s="23" t="s">
        <v>440</v>
      </c>
      <c r="AT744" s="23" t="s">
        <v>537</v>
      </c>
      <c r="AU744" s="23" t="s">
        <v>89</v>
      </c>
      <c r="AY744" s="23" t="s">
        <v>285</v>
      </c>
      <c r="BE744" s="206">
        <f>IF(N744="základní",J744,0)</f>
        <v>0</v>
      </c>
      <c r="BF744" s="206">
        <f>IF(N744="snížená",J744,0)</f>
        <v>0</v>
      </c>
      <c r="BG744" s="206">
        <f>IF(N744="zákl. přenesená",J744,0)</f>
        <v>0</v>
      </c>
      <c r="BH744" s="206">
        <f>IF(N744="sníž. přenesená",J744,0)</f>
        <v>0</v>
      </c>
      <c r="BI744" s="206">
        <f>IF(N744="nulová",J744,0)</f>
        <v>0</v>
      </c>
      <c r="BJ744" s="23" t="s">
        <v>10</v>
      </c>
      <c r="BK744" s="206">
        <f>ROUND(I744*H744,0)</f>
        <v>0</v>
      </c>
      <c r="BL744" s="23" t="s">
        <v>359</v>
      </c>
      <c r="BM744" s="23" t="s">
        <v>1220</v>
      </c>
    </row>
    <row r="745" spans="2:51" s="11" customFormat="1" ht="13.5">
      <c r="B745" s="207"/>
      <c r="C745" s="208"/>
      <c r="D745" s="209" t="s">
        <v>293</v>
      </c>
      <c r="E745" s="210" t="s">
        <v>35</v>
      </c>
      <c r="F745" s="211" t="s">
        <v>1221</v>
      </c>
      <c r="G745" s="208"/>
      <c r="H745" s="212">
        <v>1.2</v>
      </c>
      <c r="I745" s="213"/>
      <c r="J745" s="208"/>
      <c r="K745" s="208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293</v>
      </c>
      <c r="AU745" s="218" t="s">
        <v>89</v>
      </c>
      <c r="AV745" s="11" t="s">
        <v>89</v>
      </c>
      <c r="AW745" s="11" t="s">
        <v>44</v>
      </c>
      <c r="AX745" s="11" t="s">
        <v>81</v>
      </c>
      <c r="AY745" s="218" t="s">
        <v>285</v>
      </c>
    </row>
    <row r="746" spans="2:51" s="11" customFormat="1" ht="13.5">
      <c r="B746" s="207"/>
      <c r="C746" s="208"/>
      <c r="D746" s="209" t="s">
        <v>293</v>
      </c>
      <c r="E746" s="210" t="s">
        <v>35</v>
      </c>
      <c r="F746" s="211" t="s">
        <v>1222</v>
      </c>
      <c r="G746" s="208"/>
      <c r="H746" s="212">
        <v>1.6</v>
      </c>
      <c r="I746" s="213"/>
      <c r="J746" s="208"/>
      <c r="K746" s="208"/>
      <c r="L746" s="214"/>
      <c r="M746" s="215"/>
      <c r="N746" s="216"/>
      <c r="O746" s="216"/>
      <c r="P746" s="216"/>
      <c r="Q746" s="216"/>
      <c r="R746" s="216"/>
      <c r="S746" s="216"/>
      <c r="T746" s="217"/>
      <c r="AT746" s="218" t="s">
        <v>293</v>
      </c>
      <c r="AU746" s="218" t="s">
        <v>89</v>
      </c>
      <c r="AV746" s="11" t="s">
        <v>89</v>
      </c>
      <c r="AW746" s="11" t="s">
        <v>44</v>
      </c>
      <c r="AX746" s="11" t="s">
        <v>81</v>
      </c>
      <c r="AY746" s="218" t="s">
        <v>285</v>
      </c>
    </row>
    <row r="747" spans="2:51" s="11" customFormat="1" ht="13.5">
      <c r="B747" s="207"/>
      <c r="C747" s="208"/>
      <c r="D747" s="209" t="s">
        <v>293</v>
      </c>
      <c r="E747" s="210" t="s">
        <v>35</v>
      </c>
      <c r="F747" s="211" t="s">
        <v>1223</v>
      </c>
      <c r="G747" s="208"/>
      <c r="H747" s="212">
        <v>7.2</v>
      </c>
      <c r="I747" s="213"/>
      <c r="J747" s="208"/>
      <c r="K747" s="208"/>
      <c r="L747" s="214"/>
      <c r="M747" s="215"/>
      <c r="N747" s="216"/>
      <c r="O747" s="216"/>
      <c r="P747" s="216"/>
      <c r="Q747" s="216"/>
      <c r="R747" s="216"/>
      <c r="S747" s="216"/>
      <c r="T747" s="217"/>
      <c r="AT747" s="218" t="s">
        <v>293</v>
      </c>
      <c r="AU747" s="218" t="s">
        <v>89</v>
      </c>
      <c r="AV747" s="11" t="s">
        <v>89</v>
      </c>
      <c r="AW747" s="11" t="s">
        <v>44</v>
      </c>
      <c r="AX747" s="11" t="s">
        <v>81</v>
      </c>
      <c r="AY747" s="218" t="s">
        <v>285</v>
      </c>
    </row>
    <row r="748" spans="2:51" s="11" customFormat="1" ht="13.5">
      <c r="B748" s="207"/>
      <c r="C748" s="208"/>
      <c r="D748" s="209" t="s">
        <v>293</v>
      </c>
      <c r="E748" s="210" t="s">
        <v>35</v>
      </c>
      <c r="F748" s="211" t="s">
        <v>1224</v>
      </c>
      <c r="G748" s="208"/>
      <c r="H748" s="212">
        <v>13.5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293</v>
      </c>
      <c r="AU748" s="218" t="s">
        <v>89</v>
      </c>
      <c r="AV748" s="11" t="s">
        <v>89</v>
      </c>
      <c r="AW748" s="11" t="s">
        <v>44</v>
      </c>
      <c r="AX748" s="11" t="s">
        <v>81</v>
      </c>
      <c r="AY748" s="218" t="s">
        <v>285</v>
      </c>
    </row>
    <row r="749" spans="2:51" s="12" customFormat="1" ht="13.5">
      <c r="B749" s="219"/>
      <c r="C749" s="220"/>
      <c r="D749" s="221" t="s">
        <v>293</v>
      </c>
      <c r="E749" s="222" t="s">
        <v>35</v>
      </c>
      <c r="F749" s="223" t="s">
        <v>295</v>
      </c>
      <c r="G749" s="220"/>
      <c r="H749" s="224">
        <v>23.5</v>
      </c>
      <c r="I749" s="225"/>
      <c r="J749" s="220"/>
      <c r="K749" s="220"/>
      <c r="L749" s="226"/>
      <c r="M749" s="227"/>
      <c r="N749" s="228"/>
      <c r="O749" s="228"/>
      <c r="P749" s="228"/>
      <c r="Q749" s="228"/>
      <c r="R749" s="228"/>
      <c r="S749" s="228"/>
      <c r="T749" s="229"/>
      <c r="AT749" s="230" t="s">
        <v>293</v>
      </c>
      <c r="AU749" s="230" t="s">
        <v>89</v>
      </c>
      <c r="AV749" s="12" t="s">
        <v>92</v>
      </c>
      <c r="AW749" s="12" t="s">
        <v>44</v>
      </c>
      <c r="AX749" s="12" t="s">
        <v>10</v>
      </c>
      <c r="AY749" s="230" t="s">
        <v>285</v>
      </c>
    </row>
    <row r="750" spans="2:65" s="1" customFormat="1" ht="22.5" customHeight="1">
      <c r="B750" s="41"/>
      <c r="C750" s="195" t="s">
        <v>1225</v>
      </c>
      <c r="D750" s="195" t="s">
        <v>287</v>
      </c>
      <c r="E750" s="196" t="s">
        <v>1226</v>
      </c>
      <c r="F750" s="197" t="s">
        <v>1227</v>
      </c>
      <c r="G750" s="198" t="s">
        <v>320</v>
      </c>
      <c r="H750" s="199">
        <v>1.382</v>
      </c>
      <c r="I750" s="200"/>
      <c r="J750" s="201">
        <f>ROUND(I750*H750,0)</f>
        <v>0</v>
      </c>
      <c r="K750" s="197" t="s">
        <v>291</v>
      </c>
      <c r="L750" s="61"/>
      <c r="M750" s="202" t="s">
        <v>35</v>
      </c>
      <c r="N750" s="203" t="s">
        <v>52</v>
      </c>
      <c r="O750" s="42"/>
      <c r="P750" s="204">
        <f>O750*H750</f>
        <v>0</v>
      </c>
      <c r="Q750" s="204">
        <v>0</v>
      </c>
      <c r="R750" s="204">
        <f>Q750*H750</f>
        <v>0</v>
      </c>
      <c r="S750" s="204">
        <v>0</v>
      </c>
      <c r="T750" s="205">
        <f>S750*H750</f>
        <v>0</v>
      </c>
      <c r="AR750" s="23" t="s">
        <v>359</v>
      </c>
      <c r="AT750" s="23" t="s">
        <v>287</v>
      </c>
      <c r="AU750" s="23" t="s">
        <v>89</v>
      </c>
      <c r="AY750" s="23" t="s">
        <v>285</v>
      </c>
      <c r="BE750" s="206">
        <f>IF(N750="základní",J750,0)</f>
        <v>0</v>
      </c>
      <c r="BF750" s="206">
        <f>IF(N750="snížená",J750,0)</f>
        <v>0</v>
      </c>
      <c r="BG750" s="206">
        <f>IF(N750="zákl. přenesená",J750,0)</f>
        <v>0</v>
      </c>
      <c r="BH750" s="206">
        <f>IF(N750="sníž. přenesená",J750,0)</f>
        <v>0</v>
      </c>
      <c r="BI750" s="206">
        <f>IF(N750="nulová",J750,0)</f>
        <v>0</v>
      </c>
      <c r="BJ750" s="23" t="s">
        <v>10</v>
      </c>
      <c r="BK750" s="206">
        <f>ROUND(I750*H750,0)</f>
        <v>0</v>
      </c>
      <c r="BL750" s="23" t="s">
        <v>359</v>
      </c>
      <c r="BM750" s="23" t="s">
        <v>1228</v>
      </c>
    </row>
    <row r="751" spans="2:63" s="10" customFormat="1" ht="29.85" customHeight="1">
      <c r="B751" s="178"/>
      <c r="C751" s="179"/>
      <c r="D751" s="192" t="s">
        <v>80</v>
      </c>
      <c r="E751" s="193" t="s">
        <v>1229</v>
      </c>
      <c r="F751" s="193" t="s">
        <v>1230</v>
      </c>
      <c r="G751" s="179"/>
      <c r="H751" s="179"/>
      <c r="I751" s="182"/>
      <c r="J751" s="194">
        <f>BK751</f>
        <v>0</v>
      </c>
      <c r="K751" s="179"/>
      <c r="L751" s="184"/>
      <c r="M751" s="185"/>
      <c r="N751" s="186"/>
      <c r="O751" s="186"/>
      <c r="P751" s="187">
        <f>SUM(P752:P778)</f>
        <v>0</v>
      </c>
      <c r="Q751" s="186"/>
      <c r="R751" s="187">
        <f>SUM(R752:R778)</f>
        <v>1.20708055065</v>
      </c>
      <c r="S751" s="186"/>
      <c r="T751" s="188">
        <f>SUM(T752:T778)</f>
        <v>0</v>
      </c>
      <c r="AR751" s="189" t="s">
        <v>89</v>
      </c>
      <c r="AT751" s="190" t="s">
        <v>80</v>
      </c>
      <c r="AU751" s="190" t="s">
        <v>10</v>
      </c>
      <c r="AY751" s="189" t="s">
        <v>285</v>
      </c>
      <c r="BK751" s="191">
        <f>SUM(BK752:BK778)</f>
        <v>0</v>
      </c>
    </row>
    <row r="752" spans="2:65" s="1" customFormat="1" ht="22.5" customHeight="1">
      <c r="B752" s="41"/>
      <c r="C752" s="195" t="s">
        <v>1231</v>
      </c>
      <c r="D752" s="195" t="s">
        <v>287</v>
      </c>
      <c r="E752" s="196" t="s">
        <v>1232</v>
      </c>
      <c r="F752" s="197" t="s">
        <v>1233</v>
      </c>
      <c r="G752" s="198" t="s">
        <v>347</v>
      </c>
      <c r="H752" s="199">
        <v>12.586</v>
      </c>
      <c r="I752" s="200"/>
      <c r="J752" s="201">
        <f>ROUND(I752*H752,0)</f>
        <v>0</v>
      </c>
      <c r="K752" s="197" t="s">
        <v>291</v>
      </c>
      <c r="L752" s="61"/>
      <c r="M752" s="202" t="s">
        <v>35</v>
      </c>
      <c r="N752" s="203" t="s">
        <v>52</v>
      </c>
      <c r="O752" s="42"/>
      <c r="P752" s="204">
        <f>O752*H752</f>
        <v>0</v>
      </c>
      <c r="Q752" s="204">
        <v>0</v>
      </c>
      <c r="R752" s="204">
        <f>Q752*H752</f>
        <v>0</v>
      </c>
      <c r="S752" s="204">
        <v>0</v>
      </c>
      <c r="T752" s="205">
        <f>S752*H752</f>
        <v>0</v>
      </c>
      <c r="AR752" s="23" t="s">
        <v>359</v>
      </c>
      <c r="AT752" s="23" t="s">
        <v>287</v>
      </c>
      <c r="AU752" s="23" t="s">
        <v>89</v>
      </c>
      <c r="AY752" s="23" t="s">
        <v>285</v>
      </c>
      <c r="BE752" s="206">
        <f>IF(N752="základní",J752,0)</f>
        <v>0</v>
      </c>
      <c r="BF752" s="206">
        <f>IF(N752="snížená",J752,0)</f>
        <v>0</v>
      </c>
      <c r="BG752" s="206">
        <f>IF(N752="zákl. přenesená",J752,0)</f>
        <v>0</v>
      </c>
      <c r="BH752" s="206">
        <f>IF(N752="sníž. přenesená",J752,0)</f>
        <v>0</v>
      </c>
      <c r="BI752" s="206">
        <f>IF(N752="nulová",J752,0)</f>
        <v>0</v>
      </c>
      <c r="BJ752" s="23" t="s">
        <v>10</v>
      </c>
      <c r="BK752" s="206">
        <f>ROUND(I752*H752,0)</f>
        <v>0</v>
      </c>
      <c r="BL752" s="23" t="s">
        <v>359</v>
      </c>
      <c r="BM752" s="23" t="s">
        <v>1234</v>
      </c>
    </row>
    <row r="753" spans="2:51" s="11" customFormat="1" ht="13.5">
      <c r="B753" s="207"/>
      <c r="C753" s="208"/>
      <c r="D753" s="209" t="s">
        <v>293</v>
      </c>
      <c r="E753" s="210" t="s">
        <v>35</v>
      </c>
      <c r="F753" s="211" t="s">
        <v>1235</v>
      </c>
      <c r="G753" s="208"/>
      <c r="H753" s="212">
        <v>2.4</v>
      </c>
      <c r="I753" s="213"/>
      <c r="J753" s="208"/>
      <c r="K753" s="208"/>
      <c r="L753" s="214"/>
      <c r="M753" s="215"/>
      <c r="N753" s="216"/>
      <c r="O753" s="216"/>
      <c r="P753" s="216"/>
      <c r="Q753" s="216"/>
      <c r="R753" s="216"/>
      <c r="S753" s="216"/>
      <c r="T753" s="217"/>
      <c r="AT753" s="218" t="s">
        <v>293</v>
      </c>
      <c r="AU753" s="218" t="s">
        <v>89</v>
      </c>
      <c r="AV753" s="11" t="s">
        <v>89</v>
      </c>
      <c r="AW753" s="11" t="s">
        <v>44</v>
      </c>
      <c r="AX753" s="11" t="s">
        <v>81</v>
      </c>
      <c r="AY753" s="218" t="s">
        <v>285</v>
      </c>
    </row>
    <row r="754" spans="2:51" s="11" customFormat="1" ht="13.5">
      <c r="B754" s="207"/>
      <c r="C754" s="208"/>
      <c r="D754" s="209" t="s">
        <v>293</v>
      </c>
      <c r="E754" s="210" t="s">
        <v>35</v>
      </c>
      <c r="F754" s="211" t="s">
        <v>1236</v>
      </c>
      <c r="G754" s="208"/>
      <c r="H754" s="212">
        <v>10.186</v>
      </c>
      <c r="I754" s="213"/>
      <c r="J754" s="208"/>
      <c r="K754" s="208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293</v>
      </c>
      <c r="AU754" s="218" t="s">
        <v>89</v>
      </c>
      <c r="AV754" s="11" t="s">
        <v>89</v>
      </c>
      <c r="AW754" s="11" t="s">
        <v>44</v>
      </c>
      <c r="AX754" s="11" t="s">
        <v>81</v>
      </c>
      <c r="AY754" s="218" t="s">
        <v>285</v>
      </c>
    </row>
    <row r="755" spans="2:51" s="12" customFormat="1" ht="13.5">
      <c r="B755" s="219"/>
      <c r="C755" s="220"/>
      <c r="D755" s="221" t="s">
        <v>293</v>
      </c>
      <c r="E755" s="222" t="s">
        <v>35</v>
      </c>
      <c r="F755" s="223" t="s">
        <v>295</v>
      </c>
      <c r="G755" s="220"/>
      <c r="H755" s="224">
        <v>12.586</v>
      </c>
      <c r="I755" s="225"/>
      <c r="J755" s="220"/>
      <c r="K755" s="220"/>
      <c r="L755" s="226"/>
      <c r="M755" s="227"/>
      <c r="N755" s="228"/>
      <c r="O755" s="228"/>
      <c r="P755" s="228"/>
      <c r="Q755" s="228"/>
      <c r="R755" s="228"/>
      <c r="S755" s="228"/>
      <c r="T755" s="229"/>
      <c r="AT755" s="230" t="s">
        <v>293</v>
      </c>
      <c r="AU755" s="230" t="s">
        <v>89</v>
      </c>
      <c r="AV755" s="12" t="s">
        <v>92</v>
      </c>
      <c r="AW755" s="12" t="s">
        <v>44</v>
      </c>
      <c r="AX755" s="12" t="s">
        <v>10</v>
      </c>
      <c r="AY755" s="230" t="s">
        <v>285</v>
      </c>
    </row>
    <row r="756" spans="2:65" s="1" customFormat="1" ht="22.5" customHeight="1">
      <c r="B756" s="41"/>
      <c r="C756" s="248" t="s">
        <v>1237</v>
      </c>
      <c r="D756" s="248" t="s">
        <v>537</v>
      </c>
      <c r="E756" s="249" t="s">
        <v>1238</v>
      </c>
      <c r="F756" s="250" t="s">
        <v>1239</v>
      </c>
      <c r="G756" s="251" t="s">
        <v>347</v>
      </c>
      <c r="H756" s="252">
        <v>2.4</v>
      </c>
      <c r="I756" s="253"/>
      <c r="J756" s="254">
        <f>ROUND(I756*H756,0)</f>
        <v>0</v>
      </c>
      <c r="K756" s="250" t="s">
        <v>291</v>
      </c>
      <c r="L756" s="255"/>
      <c r="M756" s="256" t="s">
        <v>35</v>
      </c>
      <c r="N756" s="257" t="s">
        <v>52</v>
      </c>
      <c r="O756" s="42"/>
      <c r="P756" s="204">
        <f>O756*H756</f>
        <v>0</v>
      </c>
      <c r="Q756" s="204">
        <v>0.01</v>
      </c>
      <c r="R756" s="204">
        <f>Q756*H756</f>
        <v>0.024</v>
      </c>
      <c r="S756" s="204">
        <v>0</v>
      </c>
      <c r="T756" s="205">
        <f>S756*H756</f>
        <v>0</v>
      </c>
      <c r="AR756" s="23" t="s">
        <v>440</v>
      </c>
      <c r="AT756" s="23" t="s">
        <v>537</v>
      </c>
      <c r="AU756" s="23" t="s">
        <v>89</v>
      </c>
      <c r="AY756" s="23" t="s">
        <v>285</v>
      </c>
      <c r="BE756" s="206">
        <f>IF(N756="základní",J756,0)</f>
        <v>0</v>
      </c>
      <c r="BF756" s="206">
        <f>IF(N756="snížená",J756,0)</f>
        <v>0</v>
      </c>
      <c r="BG756" s="206">
        <f>IF(N756="zákl. přenesená",J756,0)</f>
        <v>0</v>
      </c>
      <c r="BH756" s="206">
        <f>IF(N756="sníž. přenesená",J756,0)</f>
        <v>0</v>
      </c>
      <c r="BI756" s="206">
        <f>IF(N756="nulová",J756,0)</f>
        <v>0</v>
      </c>
      <c r="BJ756" s="23" t="s">
        <v>10</v>
      </c>
      <c r="BK756" s="206">
        <f>ROUND(I756*H756,0)</f>
        <v>0</v>
      </c>
      <c r="BL756" s="23" t="s">
        <v>359</v>
      </c>
      <c r="BM756" s="23" t="s">
        <v>1240</v>
      </c>
    </row>
    <row r="757" spans="2:51" s="11" customFormat="1" ht="13.5">
      <c r="B757" s="207"/>
      <c r="C757" s="208"/>
      <c r="D757" s="221" t="s">
        <v>293</v>
      </c>
      <c r="E757" s="231" t="s">
        <v>35</v>
      </c>
      <c r="F757" s="232" t="s">
        <v>1235</v>
      </c>
      <c r="G757" s="208"/>
      <c r="H757" s="233">
        <v>2.4</v>
      </c>
      <c r="I757" s="213"/>
      <c r="J757" s="208"/>
      <c r="K757" s="208"/>
      <c r="L757" s="214"/>
      <c r="M757" s="215"/>
      <c r="N757" s="216"/>
      <c r="O757" s="216"/>
      <c r="P757" s="216"/>
      <c r="Q757" s="216"/>
      <c r="R757" s="216"/>
      <c r="S757" s="216"/>
      <c r="T757" s="217"/>
      <c r="AT757" s="218" t="s">
        <v>293</v>
      </c>
      <c r="AU757" s="218" t="s">
        <v>89</v>
      </c>
      <c r="AV757" s="11" t="s">
        <v>89</v>
      </c>
      <c r="AW757" s="11" t="s">
        <v>44</v>
      </c>
      <c r="AX757" s="11" t="s">
        <v>10</v>
      </c>
      <c r="AY757" s="218" t="s">
        <v>285</v>
      </c>
    </row>
    <row r="758" spans="2:65" s="1" customFormat="1" ht="22.5" customHeight="1">
      <c r="B758" s="41"/>
      <c r="C758" s="248" t="s">
        <v>1241</v>
      </c>
      <c r="D758" s="248" t="s">
        <v>537</v>
      </c>
      <c r="E758" s="249" t="s">
        <v>1242</v>
      </c>
      <c r="F758" s="250" t="s">
        <v>1243</v>
      </c>
      <c r="G758" s="251" t="s">
        <v>347</v>
      </c>
      <c r="H758" s="252">
        <v>10.186</v>
      </c>
      <c r="I758" s="253"/>
      <c r="J758" s="254">
        <f>ROUND(I758*H758,0)</f>
        <v>0</v>
      </c>
      <c r="K758" s="250" t="s">
        <v>291</v>
      </c>
      <c r="L758" s="255"/>
      <c r="M758" s="256" t="s">
        <v>35</v>
      </c>
      <c r="N758" s="257" t="s">
        <v>52</v>
      </c>
      <c r="O758" s="42"/>
      <c r="P758" s="204">
        <f>O758*H758</f>
        <v>0</v>
      </c>
      <c r="Q758" s="204">
        <v>0.0042</v>
      </c>
      <c r="R758" s="204">
        <f>Q758*H758</f>
        <v>0.0427812</v>
      </c>
      <c r="S758" s="204">
        <v>0</v>
      </c>
      <c r="T758" s="205">
        <f>S758*H758</f>
        <v>0</v>
      </c>
      <c r="AR758" s="23" t="s">
        <v>440</v>
      </c>
      <c r="AT758" s="23" t="s">
        <v>537</v>
      </c>
      <c r="AU758" s="23" t="s">
        <v>89</v>
      </c>
      <c r="AY758" s="23" t="s">
        <v>285</v>
      </c>
      <c r="BE758" s="206">
        <f>IF(N758="základní",J758,0)</f>
        <v>0</v>
      </c>
      <c r="BF758" s="206">
        <f>IF(N758="snížená",J758,0)</f>
        <v>0</v>
      </c>
      <c r="BG758" s="206">
        <f>IF(N758="zákl. přenesená",J758,0)</f>
        <v>0</v>
      </c>
      <c r="BH758" s="206">
        <f>IF(N758="sníž. přenesená",J758,0)</f>
        <v>0</v>
      </c>
      <c r="BI758" s="206">
        <f>IF(N758="nulová",J758,0)</f>
        <v>0</v>
      </c>
      <c r="BJ758" s="23" t="s">
        <v>10</v>
      </c>
      <c r="BK758" s="206">
        <f>ROUND(I758*H758,0)</f>
        <v>0</v>
      </c>
      <c r="BL758" s="23" t="s">
        <v>359</v>
      </c>
      <c r="BM758" s="23" t="s">
        <v>1244</v>
      </c>
    </row>
    <row r="759" spans="2:51" s="11" customFormat="1" ht="13.5">
      <c r="B759" s="207"/>
      <c r="C759" s="208"/>
      <c r="D759" s="221" t="s">
        <v>293</v>
      </c>
      <c r="E759" s="231" t="s">
        <v>35</v>
      </c>
      <c r="F759" s="232" t="s">
        <v>1245</v>
      </c>
      <c r="G759" s="208"/>
      <c r="H759" s="233">
        <v>10.186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293</v>
      </c>
      <c r="AU759" s="218" t="s">
        <v>89</v>
      </c>
      <c r="AV759" s="11" t="s">
        <v>89</v>
      </c>
      <c r="AW759" s="11" t="s">
        <v>44</v>
      </c>
      <c r="AX759" s="11" t="s">
        <v>10</v>
      </c>
      <c r="AY759" s="218" t="s">
        <v>285</v>
      </c>
    </row>
    <row r="760" spans="2:65" s="1" customFormat="1" ht="22.5" customHeight="1">
      <c r="B760" s="41"/>
      <c r="C760" s="195" t="s">
        <v>1246</v>
      </c>
      <c r="D760" s="195" t="s">
        <v>287</v>
      </c>
      <c r="E760" s="196" t="s">
        <v>1247</v>
      </c>
      <c r="F760" s="197" t="s">
        <v>1248</v>
      </c>
      <c r="G760" s="198" t="s">
        <v>326</v>
      </c>
      <c r="H760" s="199">
        <v>8.8</v>
      </c>
      <c r="I760" s="200"/>
      <c r="J760" s="201">
        <f>ROUND(I760*H760,0)</f>
        <v>0</v>
      </c>
      <c r="K760" s="197" t="s">
        <v>291</v>
      </c>
      <c r="L760" s="61"/>
      <c r="M760" s="202" t="s">
        <v>35</v>
      </c>
      <c r="N760" s="203" t="s">
        <v>52</v>
      </c>
      <c r="O760" s="42"/>
      <c r="P760" s="204">
        <f>O760*H760</f>
        <v>0</v>
      </c>
      <c r="Q760" s="204">
        <v>0</v>
      </c>
      <c r="R760" s="204">
        <f>Q760*H760</f>
        <v>0</v>
      </c>
      <c r="S760" s="204">
        <v>0</v>
      </c>
      <c r="T760" s="205">
        <f>S760*H760</f>
        <v>0</v>
      </c>
      <c r="AR760" s="23" t="s">
        <v>359</v>
      </c>
      <c r="AT760" s="23" t="s">
        <v>287</v>
      </c>
      <c r="AU760" s="23" t="s">
        <v>89</v>
      </c>
      <c r="AY760" s="23" t="s">
        <v>285</v>
      </c>
      <c r="BE760" s="206">
        <f>IF(N760="základní",J760,0)</f>
        <v>0</v>
      </c>
      <c r="BF760" s="206">
        <f>IF(N760="snížená",J760,0)</f>
        <v>0</v>
      </c>
      <c r="BG760" s="206">
        <f>IF(N760="zákl. přenesená",J760,0)</f>
        <v>0</v>
      </c>
      <c r="BH760" s="206">
        <f>IF(N760="sníž. přenesená",J760,0)</f>
        <v>0</v>
      </c>
      <c r="BI760" s="206">
        <f>IF(N760="nulová",J760,0)</f>
        <v>0</v>
      </c>
      <c r="BJ760" s="23" t="s">
        <v>10</v>
      </c>
      <c r="BK760" s="206">
        <f>ROUND(I760*H760,0)</f>
        <v>0</v>
      </c>
      <c r="BL760" s="23" t="s">
        <v>359</v>
      </c>
      <c r="BM760" s="23" t="s">
        <v>1249</v>
      </c>
    </row>
    <row r="761" spans="2:51" s="11" customFormat="1" ht="13.5">
      <c r="B761" s="207"/>
      <c r="C761" s="208"/>
      <c r="D761" s="209" t="s">
        <v>293</v>
      </c>
      <c r="E761" s="210" t="s">
        <v>35</v>
      </c>
      <c r="F761" s="211" t="s">
        <v>1250</v>
      </c>
      <c r="G761" s="208"/>
      <c r="H761" s="212">
        <v>8.8</v>
      </c>
      <c r="I761" s="213"/>
      <c r="J761" s="208"/>
      <c r="K761" s="208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293</v>
      </c>
      <c r="AU761" s="218" t="s">
        <v>89</v>
      </c>
      <c r="AV761" s="11" t="s">
        <v>89</v>
      </c>
      <c r="AW761" s="11" t="s">
        <v>44</v>
      </c>
      <c r="AX761" s="11" t="s">
        <v>81</v>
      </c>
      <c r="AY761" s="218" t="s">
        <v>285</v>
      </c>
    </row>
    <row r="762" spans="2:51" s="12" customFormat="1" ht="13.5">
      <c r="B762" s="219"/>
      <c r="C762" s="220"/>
      <c r="D762" s="221" t="s">
        <v>293</v>
      </c>
      <c r="E762" s="222" t="s">
        <v>35</v>
      </c>
      <c r="F762" s="223" t="s">
        <v>295</v>
      </c>
      <c r="G762" s="220"/>
      <c r="H762" s="224">
        <v>8.8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293</v>
      </c>
      <c r="AU762" s="230" t="s">
        <v>89</v>
      </c>
      <c r="AV762" s="12" t="s">
        <v>92</v>
      </c>
      <c r="AW762" s="12" t="s">
        <v>44</v>
      </c>
      <c r="AX762" s="12" t="s">
        <v>10</v>
      </c>
      <c r="AY762" s="230" t="s">
        <v>285</v>
      </c>
    </row>
    <row r="763" spans="2:65" s="1" customFormat="1" ht="22.5" customHeight="1">
      <c r="B763" s="41"/>
      <c r="C763" s="248" t="s">
        <v>230</v>
      </c>
      <c r="D763" s="248" t="s">
        <v>537</v>
      </c>
      <c r="E763" s="249" t="s">
        <v>1251</v>
      </c>
      <c r="F763" s="250" t="s">
        <v>1252</v>
      </c>
      <c r="G763" s="251" t="s">
        <v>326</v>
      </c>
      <c r="H763" s="252">
        <v>8.8</v>
      </c>
      <c r="I763" s="253"/>
      <c r="J763" s="254">
        <f>ROUND(I763*H763,0)</f>
        <v>0</v>
      </c>
      <c r="K763" s="250" t="s">
        <v>291</v>
      </c>
      <c r="L763" s="255"/>
      <c r="M763" s="256" t="s">
        <v>35</v>
      </c>
      <c r="N763" s="257" t="s">
        <v>52</v>
      </c>
      <c r="O763" s="42"/>
      <c r="P763" s="204">
        <f>O763*H763</f>
        <v>0</v>
      </c>
      <c r="Q763" s="204">
        <v>0.0002</v>
      </c>
      <c r="R763" s="204">
        <f>Q763*H763</f>
        <v>0.0017600000000000003</v>
      </c>
      <c r="S763" s="204">
        <v>0</v>
      </c>
      <c r="T763" s="205">
        <f>S763*H763</f>
        <v>0</v>
      </c>
      <c r="AR763" s="23" t="s">
        <v>440</v>
      </c>
      <c r="AT763" s="23" t="s">
        <v>537</v>
      </c>
      <c r="AU763" s="23" t="s">
        <v>89</v>
      </c>
      <c r="AY763" s="23" t="s">
        <v>285</v>
      </c>
      <c r="BE763" s="206">
        <f>IF(N763="základní",J763,0)</f>
        <v>0</v>
      </c>
      <c r="BF763" s="206">
        <f>IF(N763="snížená",J763,0)</f>
        <v>0</v>
      </c>
      <c r="BG763" s="206">
        <f>IF(N763="zákl. přenesená",J763,0)</f>
        <v>0</v>
      </c>
      <c r="BH763" s="206">
        <f>IF(N763="sníž. přenesená",J763,0)</f>
        <v>0</v>
      </c>
      <c r="BI763" s="206">
        <f>IF(N763="nulová",J763,0)</f>
        <v>0</v>
      </c>
      <c r="BJ763" s="23" t="s">
        <v>10</v>
      </c>
      <c r="BK763" s="206">
        <f>ROUND(I763*H763,0)</f>
        <v>0</v>
      </c>
      <c r="BL763" s="23" t="s">
        <v>359</v>
      </c>
      <c r="BM763" s="23" t="s">
        <v>1253</v>
      </c>
    </row>
    <row r="764" spans="2:51" s="11" customFormat="1" ht="13.5">
      <c r="B764" s="207"/>
      <c r="C764" s="208"/>
      <c r="D764" s="209" t="s">
        <v>293</v>
      </c>
      <c r="E764" s="210" t="s">
        <v>35</v>
      </c>
      <c r="F764" s="211" t="s">
        <v>1250</v>
      </c>
      <c r="G764" s="208"/>
      <c r="H764" s="212">
        <v>8.8</v>
      </c>
      <c r="I764" s="213"/>
      <c r="J764" s="208"/>
      <c r="K764" s="208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293</v>
      </c>
      <c r="AU764" s="218" t="s">
        <v>89</v>
      </c>
      <c r="AV764" s="11" t="s">
        <v>89</v>
      </c>
      <c r="AW764" s="11" t="s">
        <v>44</v>
      </c>
      <c r="AX764" s="11" t="s">
        <v>81</v>
      </c>
      <c r="AY764" s="218" t="s">
        <v>285</v>
      </c>
    </row>
    <row r="765" spans="2:51" s="12" customFormat="1" ht="13.5">
      <c r="B765" s="219"/>
      <c r="C765" s="220"/>
      <c r="D765" s="221" t="s">
        <v>293</v>
      </c>
      <c r="E765" s="222" t="s">
        <v>35</v>
      </c>
      <c r="F765" s="223" t="s">
        <v>295</v>
      </c>
      <c r="G765" s="220"/>
      <c r="H765" s="224">
        <v>8.8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293</v>
      </c>
      <c r="AU765" s="230" t="s">
        <v>89</v>
      </c>
      <c r="AV765" s="12" t="s">
        <v>92</v>
      </c>
      <c r="AW765" s="12" t="s">
        <v>44</v>
      </c>
      <c r="AX765" s="12" t="s">
        <v>10</v>
      </c>
      <c r="AY765" s="230" t="s">
        <v>285</v>
      </c>
    </row>
    <row r="766" spans="2:65" s="1" customFormat="1" ht="22.5" customHeight="1">
      <c r="B766" s="41"/>
      <c r="C766" s="195" t="s">
        <v>1254</v>
      </c>
      <c r="D766" s="195" t="s">
        <v>287</v>
      </c>
      <c r="E766" s="196" t="s">
        <v>1255</v>
      </c>
      <c r="F766" s="197" t="s">
        <v>1256</v>
      </c>
      <c r="G766" s="198" t="s">
        <v>380</v>
      </c>
      <c r="H766" s="199">
        <v>1</v>
      </c>
      <c r="I766" s="200"/>
      <c r="J766" s="201">
        <f>ROUND(I766*H766,0)</f>
        <v>0</v>
      </c>
      <c r="K766" s="197" t="s">
        <v>35</v>
      </c>
      <c r="L766" s="61"/>
      <c r="M766" s="202" t="s">
        <v>35</v>
      </c>
      <c r="N766" s="203" t="s">
        <v>52</v>
      </c>
      <c r="O766" s="42"/>
      <c r="P766" s="204">
        <f>O766*H766</f>
        <v>0</v>
      </c>
      <c r="Q766" s="204">
        <v>0.00011756</v>
      </c>
      <c r="R766" s="204">
        <f>Q766*H766</f>
        <v>0.00011756</v>
      </c>
      <c r="S766" s="204">
        <v>0</v>
      </c>
      <c r="T766" s="205">
        <f>S766*H766</f>
        <v>0</v>
      </c>
      <c r="AR766" s="23" t="s">
        <v>359</v>
      </c>
      <c r="AT766" s="23" t="s">
        <v>287</v>
      </c>
      <c r="AU766" s="23" t="s">
        <v>89</v>
      </c>
      <c r="AY766" s="23" t="s">
        <v>285</v>
      </c>
      <c r="BE766" s="206">
        <f>IF(N766="základní",J766,0)</f>
        <v>0</v>
      </c>
      <c r="BF766" s="206">
        <f>IF(N766="snížená",J766,0)</f>
        <v>0</v>
      </c>
      <c r="BG766" s="206">
        <f>IF(N766="zákl. přenesená",J766,0)</f>
        <v>0</v>
      </c>
      <c r="BH766" s="206">
        <f>IF(N766="sníž. přenesená",J766,0)</f>
        <v>0</v>
      </c>
      <c r="BI766" s="206">
        <f>IF(N766="nulová",J766,0)</f>
        <v>0</v>
      </c>
      <c r="BJ766" s="23" t="s">
        <v>10</v>
      </c>
      <c r="BK766" s="206">
        <f>ROUND(I766*H766,0)</f>
        <v>0</v>
      </c>
      <c r="BL766" s="23" t="s">
        <v>359</v>
      </c>
      <c r="BM766" s="23" t="s">
        <v>1257</v>
      </c>
    </row>
    <row r="767" spans="2:51" s="11" customFormat="1" ht="13.5">
      <c r="B767" s="207"/>
      <c r="C767" s="208"/>
      <c r="D767" s="221" t="s">
        <v>293</v>
      </c>
      <c r="E767" s="231" t="s">
        <v>35</v>
      </c>
      <c r="F767" s="232" t="s">
        <v>1258</v>
      </c>
      <c r="G767" s="208"/>
      <c r="H767" s="233">
        <v>1</v>
      </c>
      <c r="I767" s="213"/>
      <c r="J767" s="208"/>
      <c r="K767" s="208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293</v>
      </c>
      <c r="AU767" s="218" t="s">
        <v>89</v>
      </c>
      <c r="AV767" s="11" t="s">
        <v>89</v>
      </c>
      <c r="AW767" s="11" t="s">
        <v>44</v>
      </c>
      <c r="AX767" s="11" t="s">
        <v>10</v>
      </c>
      <c r="AY767" s="218" t="s">
        <v>285</v>
      </c>
    </row>
    <row r="768" spans="2:65" s="1" customFormat="1" ht="22.5" customHeight="1">
      <c r="B768" s="41"/>
      <c r="C768" s="248" t="s">
        <v>1259</v>
      </c>
      <c r="D768" s="248" t="s">
        <v>537</v>
      </c>
      <c r="E768" s="249" t="s">
        <v>1260</v>
      </c>
      <c r="F768" s="250" t="s">
        <v>1261</v>
      </c>
      <c r="G768" s="251" t="s">
        <v>380</v>
      </c>
      <c r="H768" s="252">
        <v>1</v>
      </c>
      <c r="I768" s="253"/>
      <c r="J768" s="254">
        <f>ROUND(I768*H768,0)</f>
        <v>0</v>
      </c>
      <c r="K768" s="250" t="s">
        <v>35</v>
      </c>
      <c r="L768" s="255"/>
      <c r="M768" s="256" t="s">
        <v>35</v>
      </c>
      <c r="N768" s="257" t="s">
        <v>52</v>
      </c>
      <c r="O768" s="42"/>
      <c r="P768" s="204">
        <f>O768*H768</f>
        <v>0</v>
      </c>
      <c r="Q768" s="204">
        <v>0.019</v>
      </c>
      <c r="R768" s="204">
        <f>Q768*H768</f>
        <v>0.019</v>
      </c>
      <c r="S768" s="204">
        <v>0</v>
      </c>
      <c r="T768" s="205">
        <f>S768*H768</f>
        <v>0</v>
      </c>
      <c r="AR768" s="23" t="s">
        <v>440</v>
      </c>
      <c r="AT768" s="23" t="s">
        <v>537</v>
      </c>
      <c r="AU768" s="23" t="s">
        <v>89</v>
      </c>
      <c r="AY768" s="23" t="s">
        <v>285</v>
      </c>
      <c r="BE768" s="206">
        <f>IF(N768="základní",J768,0)</f>
        <v>0</v>
      </c>
      <c r="BF768" s="206">
        <f>IF(N768="snížená",J768,0)</f>
        <v>0</v>
      </c>
      <c r="BG768" s="206">
        <f>IF(N768="zákl. přenesená",J768,0)</f>
        <v>0</v>
      </c>
      <c r="BH768" s="206">
        <f>IF(N768="sníž. přenesená",J768,0)</f>
        <v>0</v>
      </c>
      <c r="BI768" s="206">
        <f>IF(N768="nulová",J768,0)</f>
        <v>0</v>
      </c>
      <c r="BJ768" s="23" t="s">
        <v>10</v>
      </c>
      <c r="BK768" s="206">
        <f>ROUND(I768*H768,0)</f>
        <v>0</v>
      </c>
      <c r="BL768" s="23" t="s">
        <v>359</v>
      </c>
      <c r="BM768" s="23" t="s">
        <v>1262</v>
      </c>
    </row>
    <row r="769" spans="2:51" s="11" customFormat="1" ht="13.5">
      <c r="B769" s="207"/>
      <c r="C769" s="208"/>
      <c r="D769" s="221" t="s">
        <v>293</v>
      </c>
      <c r="E769" s="231" t="s">
        <v>35</v>
      </c>
      <c r="F769" s="232" t="s">
        <v>1258</v>
      </c>
      <c r="G769" s="208"/>
      <c r="H769" s="233">
        <v>1</v>
      </c>
      <c r="I769" s="213"/>
      <c r="J769" s="208"/>
      <c r="K769" s="208"/>
      <c r="L769" s="214"/>
      <c r="M769" s="215"/>
      <c r="N769" s="216"/>
      <c r="O769" s="216"/>
      <c r="P769" s="216"/>
      <c r="Q769" s="216"/>
      <c r="R769" s="216"/>
      <c r="S769" s="216"/>
      <c r="T769" s="217"/>
      <c r="AT769" s="218" t="s">
        <v>293</v>
      </c>
      <c r="AU769" s="218" t="s">
        <v>89</v>
      </c>
      <c r="AV769" s="11" t="s">
        <v>89</v>
      </c>
      <c r="AW769" s="11" t="s">
        <v>44</v>
      </c>
      <c r="AX769" s="11" t="s">
        <v>10</v>
      </c>
      <c r="AY769" s="218" t="s">
        <v>285</v>
      </c>
    </row>
    <row r="770" spans="2:65" s="1" customFormat="1" ht="22.5" customHeight="1">
      <c r="B770" s="41"/>
      <c r="C770" s="195" t="s">
        <v>1263</v>
      </c>
      <c r="D770" s="195" t="s">
        <v>287</v>
      </c>
      <c r="E770" s="196" t="s">
        <v>1264</v>
      </c>
      <c r="F770" s="197" t="s">
        <v>1265</v>
      </c>
      <c r="G770" s="198" t="s">
        <v>380</v>
      </c>
      <c r="H770" s="199">
        <v>37</v>
      </c>
      <c r="I770" s="200"/>
      <c r="J770" s="201">
        <f>ROUND(I770*H770,0)</f>
        <v>0</v>
      </c>
      <c r="K770" s="197" t="s">
        <v>35</v>
      </c>
      <c r="L770" s="61"/>
      <c r="M770" s="202" t="s">
        <v>35</v>
      </c>
      <c r="N770" s="203" t="s">
        <v>52</v>
      </c>
      <c r="O770" s="42"/>
      <c r="P770" s="204">
        <f>O770*H770</f>
        <v>0</v>
      </c>
      <c r="Q770" s="204">
        <v>0</v>
      </c>
      <c r="R770" s="204">
        <f>Q770*H770</f>
        <v>0</v>
      </c>
      <c r="S770" s="204">
        <v>0</v>
      </c>
      <c r="T770" s="205">
        <f>S770*H770</f>
        <v>0</v>
      </c>
      <c r="AR770" s="23" t="s">
        <v>359</v>
      </c>
      <c r="AT770" s="23" t="s">
        <v>287</v>
      </c>
      <c r="AU770" s="23" t="s">
        <v>89</v>
      </c>
      <c r="AY770" s="23" t="s">
        <v>285</v>
      </c>
      <c r="BE770" s="206">
        <f>IF(N770="základní",J770,0)</f>
        <v>0</v>
      </c>
      <c r="BF770" s="206">
        <f>IF(N770="snížená",J770,0)</f>
        <v>0</v>
      </c>
      <c r="BG770" s="206">
        <f>IF(N770="zákl. přenesená",J770,0)</f>
        <v>0</v>
      </c>
      <c r="BH770" s="206">
        <f>IF(N770="sníž. přenesená",J770,0)</f>
        <v>0</v>
      </c>
      <c r="BI770" s="206">
        <f>IF(N770="nulová",J770,0)</f>
        <v>0</v>
      </c>
      <c r="BJ770" s="23" t="s">
        <v>10</v>
      </c>
      <c r="BK770" s="206">
        <f>ROUND(I770*H770,0)</f>
        <v>0</v>
      </c>
      <c r="BL770" s="23" t="s">
        <v>359</v>
      </c>
      <c r="BM770" s="23" t="s">
        <v>1266</v>
      </c>
    </row>
    <row r="771" spans="2:51" s="11" customFormat="1" ht="13.5">
      <c r="B771" s="207"/>
      <c r="C771" s="208"/>
      <c r="D771" s="221" t="s">
        <v>293</v>
      </c>
      <c r="E771" s="231" t="s">
        <v>35</v>
      </c>
      <c r="F771" s="232" t="s">
        <v>1267</v>
      </c>
      <c r="G771" s="208"/>
      <c r="H771" s="233">
        <v>37</v>
      </c>
      <c r="I771" s="213"/>
      <c r="J771" s="208"/>
      <c r="K771" s="208"/>
      <c r="L771" s="214"/>
      <c r="M771" s="215"/>
      <c r="N771" s="216"/>
      <c r="O771" s="216"/>
      <c r="P771" s="216"/>
      <c r="Q771" s="216"/>
      <c r="R771" s="216"/>
      <c r="S771" s="216"/>
      <c r="T771" s="217"/>
      <c r="AT771" s="218" t="s">
        <v>293</v>
      </c>
      <c r="AU771" s="218" t="s">
        <v>89</v>
      </c>
      <c r="AV771" s="11" t="s">
        <v>89</v>
      </c>
      <c r="AW771" s="11" t="s">
        <v>44</v>
      </c>
      <c r="AX771" s="11" t="s">
        <v>10</v>
      </c>
      <c r="AY771" s="218" t="s">
        <v>285</v>
      </c>
    </row>
    <row r="772" spans="2:65" s="1" customFormat="1" ht="22.5" customHeight="1">
      <c r="B772" s="41"/>
      <c r="C772" s="248" t="s">
        <v>1268</v>
      </c>
      <c r="D772" s="248" t="s">
        <v>537</v>
      </c>
      <c r="E772" s="249" t="s">
        <v>1269</v>
      </c>
      <c r="F772" s="250" t="s">
        <v>1270</v>
      </c>
      <c r="G772" s="251" t="s">
        <v>380</v>
      </c>
      <c r="H772" s="252">
        <v>37</v>
      </c>
      <c r="I772" s="253"/>
      <c r="J772" s="254">
        <f>ROUND(I772*H772,0)</f>
        <v>0</v>
      </c>
      <c r="K772" s="250" t="s">
        <v>35</v>
      </c>
      <c r="L772" s="255"/>
      <c r="M772" s="256" t="s">
        <v>35</v>
      </c>
      <c r="N772" s="257" t="s">
        <v>52</v>
      </c>
      <c r="O772" s="42"/>
      <c r="P772" s="204">
        <f>O772*H772</f>
        <v>0</v>
      </c>
      <c r="Q772" s="204">
        <v>0.028</v>
      </c>
      <c r="R772" s="204">
        <f>Q772*H772</f>
        <v>1.036</v>
      </c>
      <c r="S772" s="204">
        <v>0</v>
      </c>
      <c r="T772" s="205">
        <f>S772*H772</f>
        <v>0</v>
      </c>
      <c r="AR772" s="23" t="s">
        <v>440</v>
      </c>
      <c r="AT772" s="23" t="s">
        <v>537</v>
      </c>
      <c r="AU772" s="23" t="s">
        <v>89</v>
      </c>
      <c r="AY772" s="23" t="s">
        <v>285</v>
      </c>
      <c r="BE772" s="206">
        <f>IF(N772="základní",J772,0)</f>
        <v>0</v>
      </c>
      <c r="BF772" s="206">
        <f>IF(N772="snížená",J772,0)</f>
        <v>0</v>
      </c>
      <c r="BG772" s="206">
        <f>IF(N772="zákl. přenesená",J772,0)</f>
        <v>0</v>
      </c>
      <c r="BH772" s="206">
        <f>IF(N772="sníž. přenesená",J772,0)</f>
        <v>0</v>
      </c>
      <c r="BI772" s="206">
        <f>IF(N772="nulová",J772,0)</f>
        <v>0</v>
      </c>
      <c r="BJ772" s="23" t="s">
        <v>10</v>
      </c>
      <c r="BK772" s="206">
        <f>ROUND(I772*H772,0)</f>
        <v>0</v>
      </c>
      <c r="BL772" s="23" t="s">
        <v>359</v>
      </c>
      <c r="BM772" s="23" t="s">
        <v>1271</v>
      </c>
    </row>
    <row r="773" spans="2:51" s="11" customFormat="1" ht="13.5">
      <c r="B773" s="207"/>
      <c r="C773" s="208"/>
      <c r="D773" s="221" t="s">
        <v>293</v>
      </c>
      <c r="E773" s="231" t="s">
        <v>35</v>
      </c>
      <c r="F773" s="232" t="s">
        <v>1267</v>
      </c>
      <c r="G773" s="208"/>
      <c r="H773" s="233">
        <v>37</v>
      </c>
      <c r="I773" s="213"/>
      <c r="J773" s="208"/>
      <c r="K773" s="208"/>
      <c r="L773" s="214"/>
      <c r="M773" s="215"/>
      <c r="N773" s="216"/>
      <c r="O773" s="216"/>
      <c r="P773" s="216"/>
      <c r="Q773" s="216"/>
      <c r="R773" s="216"/>
      <c r="S773" s="216"/>
      <c r="T773" s="217"/>
      <c r="AT773" s="218" t="s">
        <v>293</v>
      </c>
      <c r="AU773" s="218" t="s">
        <v>89</v>
      </c>
      <c r="AV773" s="11" t="s">
        <v>89</v>
      </c>
      <c r="AW773" s="11" t="s">
        <v>44</v>
      </c>
      <c r="AX773" s="11" t="s">
        <v>10</v>
      </c>
      <c r="AY773" s="218" t="s">
        <v>285</v>
      </c>
    </row>
    <row r="774" spans="2:65" s="1" customFormat="1" ht="22.5" customHeight="1">
      <c r="B774" s="41"/>
      <c r="C774" s="195" t="s">
        <v>1272</v>
      </c>
      <c r="D774" s="195" t="s">
        <v>287</v>
      </c>
      <c r="E774" s="196" t="s">
        <v>1273</v>
      </c>
      <c r="F774" s="197" t="s">
        <v>1274</v>
      </c>
      <c r="G774" s="198" t="s">
        <v>1275</v>
      </c>
      <c r="H774" s="199">
        <v>79.5</v>
      </c>
      <c r="I774" s="200"/>
      <c r="J774" s="201">
        <f>ROUND(I774*H774,0)</f>
        <v>0</v>
      </c>
      <c r="K774" s="197" t="s">
        <v>291</v>
      </c>
      <c r="L774" s="61"/>
      <c r="M774" s="202" t="s">
        <v>35</v>
      </c>
      <c r="N774" s="203" t="s">
        <v>52</v>
      </c>
      <c r="O774" s="42"/>
      <c r="P774" s="204">
        <f>O774*H774</f>
        <v>0</v>
      </c>
      <c r="Q774" s="204">
        <v>4.93307E-05</v>
      </c>
      <c r="R774" s="204">
        <f>Q774*H774</f>
        <v>0.00392179065</v>
      </c>
      <c r="S774" s="204">
        <v>0</v>
      </c>
      <c r="T774" s="205">
        <f>S774*H774</f>
        <v>0</v>
      </c>
      <c r="AR774" s="23" t="s">
        <v>359</v>
      </c>
      <c r="AT774" s="23" t="s">
        <v>287</v>
      </c>
      <c r="AU774" s="23" t="s">
        <v>89</v>
      </c>
      <c r="AY774" s="23" t="s">
        <v>285</v>
      </c>
      <c r="BE774" s="206">
        <f>IF(N774="základní",J774,0)</f>
        <v>0</v>
      </c>
      <c r="BF774" s="206">
        <f>IF(N774="snížená",J774,0)</f>
        <v>0</v>
      </c>
      <c r="BG774" s="206">
        <f>IF(N774="zákl. přenesená",J774,0)</f>
        <v>0</v>
      </c>
      <c r="BH774" s="206">
        <f>IF(N774="sníž. přenesená",J774,0)</f>
        <v>0</v>
      </c>
      <c r="BI774" s="206">
        <f>IF(N774="nulová",J774,0)</f>
        <v>0</v>
      </c>
      <c r="BJ774" s="23" t="s">
        <v>10</v>
      </c>
      <c r="BK774" s="206">
        <f>ROUND(I774*H774,0)</f>
        <v>0</v>
      </c>
      <c r="BL774" s="23" t="s">
        <v>359</v>
      </c>
      <c r="BM774" s="23" t="s">
        <v>1276</v>
      </c>
    </row>
    <row r="775" spans="2:51" s="11" customFormat="1" ht="13.5">
      <c r="B775" s="207"/>
      <c r="C775" s="208"/>
      <c r="D775" s="221" t="s">
        <v>293</v>
      </c>
      <c r="E775" s="231" t="s">
        <v>35</v>
      </c>
      <c r="F775" s="232" t="s">
        <v>1277</v>
      </c>
      <c r="G775" s="208"/>
      <c r="H775" s="233">
        <v>79.5</v>
      </c>
      <c r="I775" s="213"/>
      <c r="J775" s="208"/>
      <c r="K775" s="208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293</v>
      </c>
      <c r="AU775" s="218" t="s">
        <v>89</v>
      </c>
      <c r="AV775" s="11" t="s">
        <v>89</v>
      </c>
      <c r="AW775" s="11" t="s">
        <v>44</v>
      </c>
      <c r="AX775" s="11" t="s">
        <v>10</v>
      </c>
      <c r="AY775" s="218" t="s">
        <v>285</v>
      </c>
    </row>
    <row r="776" spans="2:65" s="1" customFormat="1" ht="22.5" customHeight="1">
      <c r="B776" s="41"/>
      <c r="C776" s="248" t="s">
        <v>1278</v>
      </c>
      <c r="D776" s="248" t="s">
        <v>537</v>
      </c>
      <c r="E776" s="249" t="s">
        <v>1279</v>
      </c>
      <c r="F776" s="250" t="s">
        <v>1280</v>
      </c>
      <c r="G776" s="251" t="s">
        <v>1275</v>
      </c>
      <c r="H776" s="252">
        <v>79.5</v>
      </c>
      <c r="I776" s="253"/>
      <c r="J776" s="254">
        <f>ROUND(I776*H776,0)</f>
        <v>0</v>
      </c>
      <c r="K776" s="250" t="s">
        <v>705</v>
      </c>
      <c r="L776" s="255"/>
      <c r="M776" s="256" t="s">
        <v>35</v>
      </c>
      <c r="N776" s="257" t="s">
        <v>52</v>
      </c>
      <c r="O776" s="42"/>
      <c r="P776" s="204">
        <f>O776*H776</f>
        <v>0</v>
      </c>
      <c r="Q776" s="204">
        <v>0.001</v>
      </c>
      <c r="R776" s="204">
        <f>Q776*H776</f>
        <v>0.0795</v>
      </c>
      <c r="S776" s="204">
        <v>0</v>
      </c>
      <c r="T776" s="205">
        <f>S776*H776</f>
        <v>0</v>
      </c>
      <c r="AR776" s="23" t="s">
        <v>440</v>
      </c>
      <c r="AT776" s="23" t="s">
        <v>537</v>
      </c>
      <c r="AU776" s="23" t="s">
        <v>89</v>
      </c>
      <c r="AY776" s="23" t="s">
        <v>285</v>
      </c>
      <c r="BE776" s="206">
        <f>IF(N776="základní",J776,0)</f>
        <v>0</v>
      </c>
      <c r="BF776" s="206">
        <f>IF(N776="snížená",J776,0)</f>
        <v>0</v>
      </c>
      <c r="BG776" s="206">
        <f>IF(N776="zákl. přenesená",J776,0)</f>
        <v>0</v>
      </c>
      <c r="BH776" s="206">
        <f>IF(N776="sníž. přenesená",J776,0)</f>
        <v>0</v>
      </c>
      <c r="BI776" s="206">
        <f>IF(N776="nulová",J776,0)</f>
        <v>0</v>
      </c>
      <c r="BJ776" s="23" t="s">
        <v>10</v>
      </c>
      <c r="BK776" s="206">
        <f>ROUND(I776*H776,0)</f>
        <v>0</v>
      </c>
      <c r="BL776" s="23" t="s">
        <v>359</v>
      </c>
      <c r="BM776" s="23" t="s">
        <v>1281</v>
      </c>
    </row>
    <row r="777" spans="2:51" s="11" customFormat="1" ht="13.5">
      <c r="B777" s="207"/>
      <c r="C777" s="208"/>
      <c r="D777" s="221" t="s">
        <v>293</v>
      </c>
      <c r="E777" s="231" t="s">
        <v>35</v>
      </c>
      <c r="F777" s="232" t="s">
        <v>1277</v>
      </c>
      <c r="G777" s="208"/>
      <c r="H777" s="233">
        <v>79.5</v>
      </c>
      <c r="I777" s="213"/>
      <c r="J777" s="208"/>
      <c r="K777" s="208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293</v>
      </c>
      <c r="AU777" s="218" t="s">
        <v>89</v>
      </c>
      <c r="AV777" s="11" t="s">
        <v>89</v>
      </c>
      <c r="AW777" s="11" t="s">
        <v>44</v>
      </c>
      <c r="AX777" s="11" t="s">
        <v>10</v>
      </c>
      <c r="AY777" s="218" t="s">
        <v>285</v>
      </c>
    </row>
    <row r="778" spans="2:65" s="1" customFormat="1" ht="22.5" customHeight="1">
      <c r="B778" s="41"/>
      <c r="C778" s="195" t="s">
        <v>1282</v>
      </c>
      <c r="D778" s="195" t="s">
        <v>287</v>
      </c>
      <c r="E778" s="196" t="s">
        <v>1283</v>
      </c>
      <c r="F778" s="197" t="s">
        <v>1284</v>
      </c>
      <c r="G778" s="198" t="s">
        <v>320</v>
      </c>
      <c r="H778" s="199">
        <v>1.207</v>
      </c>
      <c r="I778" s="200"/>
      <c r="J778" s="201">
        <f>ROUND(I778*H778,0)</f>
        <v>0</v>
      </c>
      <c r="K778" s="197" t="s">
        <v>291</v>
      </c>
      <c r="L778" s="61"/>
      <c r="M778" s="202" t="s">
        <v>35</v>
      </c>
      <c r="N778" s="203" t="s">
        <v>52</v>
      </c>
      <c r="O778" s="42"/>
      <c r="P778" s="204">
        <f>O778*H778</f>
        <v>0</v>
      </c>
      <c r="Q778" s="204">
        <v>0</v>
      </c>
      <c r="R778" s="204">
        <f>Q778*H778</f>
        <v>0</v>
      </c>
      <c r="S778" s="204">
        <v>0</v>
      </c>
      <c r="T778" s="205">
        <f>S778*H778</f>
        <v>0</v>
      </c>
      <c r="AR778" s="23" t="s">
        <v>359</v>
      </c>
      <c r="AT778" s="23" t="s">
        <v>287</v>
      </c>
      <c r="AU778" s="23" t="s">
        <v>89</v>
      </c>
      <c r="AY778" s="23" t="s">
        <v>285</v>
      </c>
      <c r="BE778" s="206">
        <f>IF(N778="základní",J778,0)</f>
        <v>0</v>
      </c>
      <c r="BF778" s="206">
        <f>IF(N778="snížená",J778,0)</f>
        <v>0</v>
      </c>
      <c r="BG778" s="206">
        <f>IF(N778="zákl. přenesená",J778,0)</f>
        <v>0</v>
      </c>
      <c r="BH778" s="206">
        <f>IF(N778="sníž. přenesená",J778,0)</f>
        <v>0</v>
      </c>
      <c r="BI778" s="206">
        <f>IF(N778="nulová",J778,0)</f>
        <v>0</v>
      </c>
      <c r="BJ778" s="23" t="s">
        <v>10</v>
      </c>
      <c r="BK778" s="206">
        <f>ROUND(I778*H778,0)</f>
        <v>0</v>
      </c>
      <c r="BL778" s="23" t="s">
        <v>359</v>
      </c>
      <c r="BM778" s="23" t="s">
        <v>1285</v>
      </c>
    </row>
    <row r="779" spans="2:63" s="10" customFormat="1" ht="29.85" customHeight="1">
      <c r="B779" s="178"/>
      <c r="C779" s="179"/>
      <c r="D779" s="192" t="s">
        <v>80</v>
      </c>
      <c r="E779" s="193" t="s">
        <v>1286</v>
      </c>
      <c r="F779" s="193" t="s">
        <v>1287</v>
      </c>
      <c r="G779" s="179"/>
      <c r="H779" s="179"/>
      <c r="I779" s="182"/>
      <c r="J779" s="194">
        <f>BK779</f>
        <v>0</v>
      </c>
      <c r="K779" s="179"/>
      <c r="L779" s="184"/>
      <c r="M779" s="185"/>
      <c r="N779" s="186"/>
      <c r="O779" s="186"/>
      <c r="P779" s="187">
        <f>SUM(P780:P803)</f>
        <v>0</v>
      </c>
      <c r="Q779" s="186"/>
      <c r="R779" s="187">
        <f>SUM(R780:R803)</f>
        <v>7.4911065</v>
      </c>
      <c r="S779" s="186"/>
      <c r="T779" s="188">
        <f>SUM(T780:T803)</f>
        <v>0</v>
      </c>
      <c r="AR779" s="189" t="s">
        <v>89</v>
      </c>
      <c r="AT779" s="190" t="s">
        <v>80</v>
      </c>
      <c r="AU779" s="190" t="s">
        <v>10</v>
      </c>
      <c r="AY779" s="189" t="s">
        <v>285</v>
      </c>
      <c r="BK779" s="191">
        <f>SUM(BK780:BK803)</f>
        <v>0</v>
      </c>
    </row>
    <row r="780" spans="2:65" s="1" customFormat="1" ht="22.5" customHeight="1">
      <c r="B780" s="41"/>
      <c r="C780" s="195" t="s">
        <v>1288</v>
      </c>
      <c r="D780" s="195" t="s">
        <v>287</v>
      </c>
      <c r="E780" s="196" t="s">
        <v>1289</v>
      </c>
      <c r="F780" s="197" t="s">
        <v>1290</v>
      </c>
      <c r="G780" s="198" t="s">
        <v>326</v>
      </c>
      <c r="H780" s="199">
        <v>130.93</v>
      </c>
      <c r="I780" s="200"/>
      <c r="J780" s="201">
        <f>ROUND(I780*H780,0)</f>
        <v>0</v>
      </c>
      <c r="K780" s="197" t="s">
        <v>291</v>
      </c>
      <c r="L780" s="61"/>
      <c r="M780" s="202" t="s">
        <v>35</v>
      </c>
      <c r="N780" s="203" t="s">
        <v>52</v>
      </c>
      <c r="O780" s="42"/>
      <c r="P780" s="204">
        <f>O780*H780</f>
        <v>0</v>
      </c>
      <c r="Q780" s="204">
        <v>0.00062</v>
      </c>
      <c r="R780" s="204">
        <f>Q780*H780</f>
        <v>0.0811766</v>
      </c>
      <c r="S780" s="204">
        <v>0</v>
      </c>
      <c r="T780" s="205">
        <f>S780*H780</f>
        <v>0</v>
      </c>
      <c r="AR780" s="23" t="s">
        <v>359</v>
      </c>
      <c r="AT780" s="23" t="s">
        <v>287</v>
      </c>
      <c r="AU780" s="23" t="s">
        <v>89</v>
      </c>
      <c r="AY780" s="23" t="s">
        <v>285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23" t="s">
        <v>10</v>
      </c>
      <c r="BK780" s="206">
        <f>ROUND(I780*H780,0)</f>
        <v>0</v>
      </c>
      <c r="BL780" s="23" t="s">
        <v>359</v>
      </c>
      <c r="BM780" s="23" t="s">
        <v>1291</v>
      </c>
    </row>
    <row r="781" spans="2:51" s="11" customFormat="1" ht="13.5">
      <c r="B781" s="207"/>
      <c r="C781" s="208"/>
      <c r="D781" s="209" t="s">
        <v>293</v>
      </c>
      <c r="E781" s="210" t="s">
        <v>35</v>
      </c>
      <c r="F781" s="211" t="s">
        <v>1292</v>
      </c>
      <c r="G781" s="208"/>
      <c r="H781" s="212">
        <v>24.9</v>
      </c>
      <c r="I781" s="213"/>
      <c r="J781" s="208"/>
      <c r="K781" s="208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293</v>
      </c>
      <c r="AU781" s="218" t="s">
        <v>89</v>
      </c>
      <c r="AV781" s="11" t="s">
        <v>89</v>
      </c>
      <c r="AW781" s="11" t="s">
        <v>44</v>
      </c>
      <c r="AX781" s="11" t="s">
        <v>81</v>
      </c>
      <c r="AY781" s="218" t="s">
        <v>285</v>
      </c>
    </row>
    <row r="782" spans="2:51" s="11" customFormat="1" ht="13.5">
      <c r="B782" s="207"/>
      <c r="C782" s="208"/>
      <c r="D782" s="209" t="s">
        <v>293</v>
      </c>
      <c r="E782" s="210" t="s">
        <v>35</v>
      </c>
      <c r="F782" s="211" t="s">
        <v>1293</v>
      </c>
      <c r="G782" s="208"/>
      <c r="H782" s="212">
        <v>37.2</v>
      </c>
      <c r="I782" s="213"/>
      <c r="J782" s="208"/>
      <c r="K782" s="208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293</v>
      </c>
      <c r="AU782" s="218" t="s">
        <v>89</v>
      </c>
      <c r="AV782" s="11" t="s">
        <v>89</v>
      </c>
      <c r="AW782" s="11" t="s">
        <v>44</v>
      </c>
      <c r="AX782" s="11" t="s">
        <v>81</v>
      </c>
      <c r="AY782" s="218" t="s">
        <v>285</v>
      </c>
    </row>
    <row r="783" spans="2:51" s="11" customFormat="1" ht="13.5">
      <c r="B783" s="207"/>
      <c r="C783" s="208"/>
      <c r="D783" s="209" t="s">
        <v>293</v>
      </c>
      <c r="E783" s="210" t="s">
        <v>35</v>
      </c>
      <c r="F783" s="211" t="s">
        <v>1294</v>
      </c>
      <c r="G783" s="208"/>
      <c r="H783" s="212">
        <v>15.25</v>
      </c>
      <c r="I783" s="213"/>
      <c r="J783" s="208"/>
      <c r="K783" s="208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293</v>
      </c>
      <c r="AU783" s="218" t="s">
        <v>89</v>
      </c>
      <c r="AV783" s="11" t="s">
        <v>89</v>
      </c>
      <c r="AW783" s="11" t="s">
        <v>44</v>
      </c>
      <c r="AX783" s="11" t="s">
        <v>81</v>
      </c>
      <c r="AY783" s="218" t="s">
        <v>285</v>
      </c>
    </row>
    <row r="784" spans="2:51" s="11" customFormat="1" ht="13.5">
      <c r="B784" s="207"/>
      <c r="C784" s="208"/>
      <c r="D784" s="209" t="s">
        <v>293</v>
      </c>
      <c r="E784" s="210" t="s">
        <v>35</v>
      </c>
      <c r="F784" s="211" t="s">
        <v>1295</v>
      </c>
      <c r="G784" s="208"/>
      <c r="H784" s="212">
        <v>9.8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293</v>
      </c>
      <c r="AU784" s="218" t="s">
        <v>89</v>
      </c>
      <c r="AV784" s="11" t="s">
        <v>89</v>
      </c>
      <c r="AW784" s="11" t="s">
        <v>44</v>
      </c>
      <c r="AX784" s="11" t="s">
        <v>81</v>
      </c>
      <c r="AY784" s="218" t="s">
        <v>285</v>
      </c>
    </row>
    <row r="785" spans="2:51" s="11" customFormat="1" ht="13.5">
      <c r="B785" s="207"/>
      <c r="C785" s="208"/>
      <c r="D785" s="209" t="s">
        <v>293</v>
      </c>
      <c r="E785" s="210" t="s">
        <v>35</v>
      </c>
      <c r="F785" s="211" t="s">
        <v>1296</v>
      </c>
      <c r="G785" s="208"/>
      <c r="H785" s="212">
        <v>10.6</v>
      </c>
      <c r="I785" s="213"/>
      <c r="J785" s="208"/>
      <c r="K785" s="208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293</v>
      </c>
      <c r="AU785" s="218" t="s">
        <v>89</v>
      </c>
      <c r="AV785" s="11" t="s">
        <v>89</v>
      </c>
      <c r="AW785" s="11" t="s">
        <v>44</v>
      </c>
      <c r="AX785" s="11" t="s">
        <v>81</v>
      </c>
      <c r="AY785" s="218" t="s">
        <v>285</v>
      </c>
    </row>
    <row r="786" spans="2:51" s="11" customFormat="1" ht="13.5">
      <c r="B786" s="207"/>
      <c r="C786" s="208"/>
      <c r="D786" s="209" t="s">
        <v>293</v>
      </c>
      <c r="E786" s="210" t="s">
        <v>35</v>
      </c>
      <c r="F786" s="211" t="s">
        <v>1297</v>
      </c>
      <c r="G786" s="208"/>
      <c r="H786" s="212">
        <v>15.75</v>
      </c>
      <c r="I786" s="213"/>
      <c r="J786" s="208"/>
      <c r="K786" s="208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293</v>
      </c>
      <c r="AU786" s="218" t="s">
        <v>89</v>
      </c>
      <c r="AV786" s="11" t="s">
        <v>89</v>
      </c>
      <c r="AW786" s="11" t="s">
        <v>44</v>
      </c>
      <c r="AX786" s="11" t="s">
        <v>81</v>
      </c>
      <c r="AY786" s="218" t="s">
        <v>285</v>
      </c>
    </row>
    <row r="787" spans="2:51" s="11" customFormat="1" ht="13.5">
      <c r="B787" s="207"/>
      <c r="C787" s="208"/>
      <c r="D787" s="209" t="s">
        <v>293</v>
      </c>
      <c r="E787" s="210" t="s">
        <v>35</v>
      </c>
      <c r="F787" s="211" t="s">
        <v>1298</v>
      </c>
      <c r="G787" s="208"/>
      <c r="H787" s="212">
        <v>17.43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293</v>
      </c>
      <c r="AU787" s="218" t="s">
        <v>89</v>
      </c>
      <c r="AV787" s="11" t="s">
        <v>89</v>
      </c>
      <c r="AW787" s="11" t="s">
        <v>44</v>
      </c>
      <c r="AX787" s="11" t="s">
        <v>81</v>
      </c>
      <c r="AY787" s="218" t="s">
        <v>285</v>
      </c>
    </row>
    <row r="788" spans="2:51" s="12" customFormat="1" ht="13.5">
      <c r="B788" s="219"/>
      <c r="C788" s="220"/>
      <c r="D788" s="221" t="s">
        <v>293</v>
      </c>
      <c r="E788" s="222" t="s">
        <v>140</v>
      </c>
      <c r="F788" s="223" t="s">
        <v>295</v>
      </c>
      <c r="G788" s="220"/>
      <c r="H788" s="224">
        <v>130.93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293</v>
      </c>
      <c r="AU788" s="230" t="s">
        <v>89</v>
      </c>
      <c r="AV788" s="12" t="s">
        <v>92</v>
      </c>
      <c r="AW788" s="12" t="s">
        <v>44</v>
      </c>
      <c r="AX788" s="12" t="s">
        <v>10</v>
      </c>
      <c r="AY788" s="230" t="s">
        <v>285</v>
      </c>
    </row>
    <row r="789" spans="2:65" s="1" customFormat="1" ht="22.5" customHeight="1">
      <c r="B789" s="41"/>
      <c r="C789" s="195" t="s">
        <v>1299</v>
      </c>
      <c r="D789" s="195" t="s">
        <v>287</v>
      </c>
      <c r="E789" s="196" t="s">
        <v>1300</v>
      </c>
      <c r="F789" s="197" t="s">
        <v>1301</v>
      </c>
      <c r="G789" s="198" t="s">
        <v>347</v>
      </c>
      <c r="H789" s="199">
        <v>275.89</v>
      </c>
      <c r="I789" s="200"/>
      <c r="J789" s="201">
        <f>ROUND(I789*H789,0)</f>
        <v>0</v>
      </c>
      <c r="K789" s="197" t="s">
        <v>291</v>
      </c>
      <c r="L789" s="61"/>
      <c r="M789" s="202" t="s">
        <v>35</v>
      </c>
      <c r="N789" s="203" t="s">
        <v>52</v>
      </c>
      <c r="O789" s="42"/>
      <c r="P789" s="204">
        <f>O789*H789</f>
        <v>0</v>
      </c>
      <c r="Q789" s="204">
        <v>0.0035</v>
      </c>
      <c r="R789" s="204">
        <f>Q789*H789</f>
        <v>0.965615</v>
      </c>
      <c r="S789" s="204">
        <v>0</v>
      </c>
      <c r="T789" s="205">
        <f>S789*H789</f>
        <v>0</v>
      </c>
      <c r="AR789" s="23" t="s">
        <v>359</v>
      </c>
      <c r="AT789" s="23" t="s">
        <v>287</v>
      </c>
      <c r="AU789" s="23" t="s">
        <v>89</v>
      </c>
      <c r="AY789" s="23" t="s">
        <v>285</v>
      </c>
      <c r="BE789" s="206">
        <f>IF(N789="základní",J789,0)</f>
        <v>0</v>
      </c>
      <c r="BF789" s="206">
        <f>IF(N789="snížená",J789,0)</f>
        <v>0</v>
      </c>
      <c r="BG789" s="206">
        <f>IF(N789="zákl. přenesená",J789,0)</f>
        <v>0</v>
      </c>
      <c r="BH789" s="206">
        <f>IF(N789="sníž. přenesená",J789,0)</f>
        <v>0</v>
      </c>
      <c r="BI789" s="206">
        <f>IF(N789="nulová",J789,0)</f>
        <v>0</v>
      </c>
      <c r="BJ789" s="23" t="s">
        <v>10</v>
      </c>
      <c r="BK789" s="206">
        <f>ROUND(I789*H789,0)</f>
        <v>0</v>
      </c>
      <c r="BL789" s="23" t="s">
        <v>359</v>
      </c>
      <c r="BM789" s="23" t="s">
        <v>1302</v>
      </c>
    </row>
    <row r="790" spans="2:51" s="11" customFormat="1" ht="13.5">
      <c r="B790" s="207"/>
      <c r="C790" s="208"/>
      <c r="D790" s="209" t="s">
        <v>293</v>
      </c>
      <c r="E790" s="210" t="s">
        <v>35</v>
      </c>
      <c r="F790" s="211" t="s">
        <v>237</v>
      </c>
      <c r="G790" s="208"/>
      <c r="H790" s="212">
        <v>118.08</v>
      </c>
      <c r="I790" s="213"/>
      <c r="J790" s="208"/>
      <c r="K790" s="208"/>
      <c r="L790" s="214"/>
      <c r="M790" s="215"/>
      <c r="N790" s="216"/>
      <c r="O790" s="216"/>
      <c r="P790" s="216"/>
      <c r="Q790" s="216"/>
      <c r="R790" s="216"/>
      <c r="S790" s="216"/>
      <c r="T790" s="217"/>
      <c r="AT790" s="218" t="s">
        <v>293</v>
      </c>
      <c r="AU790" s="218" t="s">
        <v>89</v>
      </c>
      <c r="AV790" s="11" t="s">
        <v>89</v>
      </c>
      <c r="AW790" s="11" t="s">
        <v>44</v>
      </c>
      <c r="AX790" s="11" t="s">
        <v>81</v>
      </c>
      <c r="AY790" s="218" t="s">
        <v>285</v>
      </c>
    </row>
    <row r="791" spans="2:51" s="11" customFormat="1" ht="13.5">
      <c r="B791" s="207"/>
      <c r="C791" s="208"/>
      <c r="D791" s="209" t="s">
        <v>293</v>
      </c>
      <c r="E791" s="210" t="s">
        <v>35</v>
      </c>
      <c r="F791" s="211" t="s">
        <v>240</v>
      </c>
      <c r="G791" s="208"/>
      <c r="H791" s="212">
        <v>157.81</v>
      </c>
      <c r="I791" s="213"/>
      <c r="J791" s="208"/>
      <c r="K791" s="208"/>
      <c r="L791" s="214"/>
      <c r="M791" s="215"/>
      <c r="N791" s="216"/>
      <c r="O791" s="216"/>
      <c r="P791" s="216"/>
      <c r="Q791" s="216"/>
      <c r="R791" s="216"/>
      <c r="S791" s="216"/>
      <c r="T791" s="217"/>
      <c r="AT791" s="218" t="s">
        <v>293</v>
      </c>
      <c r="AU791" s="218" t="s">
        <v>89</v>
      </c>
      <c r="AV791" s="11" t="s">
        <v>89</v>
      </c>
      <c r="AW791" s="11" t="s">
        <v>44</v>
      </c>
      <c r="AX791" s="11" t="s">
        <v>81</v>
      </c>
      <c r="AY791" s="218" t="s">
        <v>285</v>
      </c>
    </row>
    <row r="792" spans="2:51" s="12" customFormat="1" ht="13.5">
      <c r="B792" s="219"/>
      <c r="C792" s="220"/>
      <c r="D792" s="221" t="s">
        <v>293</v>
      </c>
      <c r="E792" s="222" t="s">
        <v>35</v>
      </c>
      <c r="F792" s="223" t="s">
        <v>295</v>
      </c>
      <c r="G792" s="220"/>
      <c r="H792" s="224">
        <v>275.89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293</v>
      </c>
      <c r="AU792" s="230" t="s">
        <v>89</v>
      </c>
      <c r="AV792" s="12" t="s">
        <v>92</v>
      </c>
      <c r="AW792" s="12" t="s">
        <v>44</v>
      </c>
      <c r="AX792" s="12" t="s">
        <v>10</v>
      </c>
      <c r="AY792" s="230" t="s">
        <v>285</v>
      </c>
    </row>
    <row r="793" spans="2:65" s="1" customFormat="1" ht="22.5" customHeight="1">
      <c r="B793" s="41"/>
      <c r="C793" s="248" t="s">
        <v>1303</v>
      </c>
      <c r="D793" s="248" t="s">
        <v>537</v>
      </c>
      <c r="E793" s="249" t="s">
        <v>1304</v>
      </c>
      <c r="F793" s="250" t="s">
        <v>1305</v>
      </c>
      <c r="G793" s="251" t="s">
        <v>347</v>
      </c>
      <c r="H793" s="252">
        <v>317.881</v>
      </c>
      <c r="I793" s="253"/>
      <c r="J793" s="254">
        <f>ROUND(I793*H793,0)</f>
        <v>0</v>
      </c>
      <c r="K793" s="250" t="s">
        <v>35</v>
      </c>
      <c r="L793" s="255"/>
      <c r="M793" s="256" t="s">
        <v>35</v>
      </c>
      <c r="N793" s="257" t="s">
        <v>52</v>
      </c>
      <c r="O793" s="42"/>
      <c r="P793" s="204">
        <f>O793*H793</f>
        <v>0</v>
      </c>
      <c r="Q793" s="204">
        <v>0.02</v>
      </c>
      <c r="R793" s="204">
        <f>Q793*H793</f>
        <v>6.35762</v>
      </c>
      <c r="S793" s="204">
        <v>0</v>
      </c>
      <c r="T793" s="205">
        <f>S793*H793</f>
        <v>0</v>
      </c>
      <c r="AR793" s="23" t="s">
        <v>440</v>
      </c>
      <c r="AT793" s="23" t="s">
        <v>537</v>
      </c>
      <c r="AU793" s="23" t="s">
        <v>89</v>
      </c>
      <c r="AY793" s="23" t="s">
        <v>285</v>
      </c>
      <c r="BE793" s="206">
        <f>IF(N793="základní",J793,0)</f>
        <v>0</v>
      </c>
      <c r="BF793" s="206">
        <f>IF(N793="snížená",J793,0)</f>
        <v>0</v>
      </c>
      <c r="BG793" s="206">
        <f>IF(N793="zákl. přenesená",J793,0)</f>
        <v>0</v>
      </c>
      <c r="BH793" s="206">
        <f>IF(N793="sníž. přenesená",J793,0)</f>
        <v>0</v>
      </c>
      <c r="BI793" s="206">
        <f>IF(N793="nulová",J793,0)</f>
        <v>0</v>
      </c>
      <c r="BJ793" s="23" t="s">
        <v>10</v>
      </c>
      <c r="BK793" s="206">
        <f>ROUND(I793*H793,0)</f>
        <v>0</v>
      </c>
      <c r="BL793" s="23" t="s">
        <v>359</v>
      </c>
      <c r="BM793" s="23" t="s">
        <v>1306</v>
      </c>
    </row>
    <row r="794" spans="2:51" s="11" customFormat="1" ht="13.5">
      <c r="B794" s="207"/>
      <c r="C794" s="208"/>
      <c r="D794" s="209" t="s">
        <v>293</v>
      </c>
      <c r="E794" s="210" t="s">
        <v>35</v>
      </c>
      <c r="F794" s="211" t="s">
        <v>965</v>
      </c>
      <c r="G794" s="208"/>
      <c r="H794" s="212">
        <v>129.888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293</v>
      </c>
      <c r="AU794" s="218" t="s">
        <v>89</v>
      </c>
      <c r="AV794" s="11" t="s">
        <v>89</v>
      </c>
      <c r="AW794" s="11" t="s">
        <v>44</v>
      </c>
      <c r="AX794" s="11" t="s">
        <v>81</v>
      </c>
      <c r="AY794" s="218" t="s">
        <v>285</v>
      </c>
    </row>
    <row r="795" spans="2:51" s="11" customFormat="1" ht="13.5">
      <c r="B795" s="207"/>
      <c r="C795" s="208"/>
      <c r="D795" s="209" t="s">
        <v>293</v>
      </c>
      <c r="E795" s="210" t="s">
        <v>35</v>
      </c>
      <c r="F795" s="211" t="s">
        <v>966</v>
      </c>
      <c r="G795" s="208"/>
      <c r="H795" s="212">
        <v>173.591</v>
      </c>
      <c r="I795" s="213"/>
      <c r="J795" s="208"/>
      <c r="K795" s="208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293</v>
      </c>
      <c r="AU795" s="218" t="s">
        <v>89</v>
      </c>
      <c r="AV795" s="11" t="s">
        <v>89</v>
      </c>
      <c r="AW795" s="11" t="s">
        <v>44</v>
      </c>
      <c r="AX795" s="11" t="s">
        <v>81</v>
      </c>
      <c r="AY795" s="218" t="s">
        <v>285</v>
      </c>
    </row>
    <row r="796" spans="2:51" s="11" customFormat="1" ht="13.5">
      <c r="B796" s="207"/>
      <c r="C796" s="208"/>
      <c r="D796" s="209" t="s">
        <v>293</v>
      </c>
      <c r="E796" s="210" t="s">
        <v>35</v>
      </c>
      <c r="F796" s="211" t="s">
        <v>1307</v>
      </c>
      <c r="G796" s="208"/>
      <c r="H796" s="212">
        <v>14.402</v>
      </c>
      <c r="I796" s="213"/>
      <c r="J796" s="208"/>
      <c r="K796" s="208"/>
      <c r="L796" s="214"/>
      <c r="M796" s="215"/>
      <c r="N796" s="216"/>
      <c r="O796" s="216"/>
      <c r="P796" s="216"/>
      <c r="Q796" s="216"/>
      <c r="R796" s="216"/>
      <c r="S796" s="216"/>
      <c r="T796" s="217"/>
      <c r="AT796" s="218" t="s">
        <v>293</v>
      </c>
      <c r="AU796" s="218" t="s">
        <v>89</v>
      </c>
      <c r="AV796" s="11" t="s">
        <v>89</v>
      </c>
      <c r="AW796" s="11" t="s">
        <v>44</v>
      </c>
      <c r="AX796" s="11" t="s">
        <v>81</v>
      </c>
      <c r="AY796" s="218" t="s">
        <v>285</v>
      </c>
    </row>
    <row r="797" spans="2:51" s="12" customFormat="1" ht="13.5">
      <c r="B797" s="219"/>
      <c r="C797" s="220"/>
      <c r="D797" s="221" t="s">
        <v>293</v>
      </c>
      <c r="E797" s="222" t="s">
        <v>35</v>
      </c>
      <c r="F797" s="223" t="s">
        <v>295</v>
      </c>
      <c r="G797" s="220"/>
      <c r="H797" s="224">
        <v>317.881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293</v>
      </c>
      <c r="AU797" s="230" t="s">
        <v>89</v>
      </c>
      <c r="AV797" s="12" t="s">
        <v>92</v>
      </c>
      <c r="AW797" s="12" t="s">
        <v>44</v>
      </c>
      <c r="AX797" s="12" t="s">
        <v>10</v>
      </c>
      <c r="AY797" s="230" t="s">
        <v>285</v>
      </c>
    </row>
    <row r="798" spans="2:65" s="1" customFormat="1" ht="22.5" customHeight="1">
      <c r="B798" s="41"/>
      <c r="C798" s="195" t="s">
        <v>1308</v>
      </c>
      <c r="D798" s="195" t="s">
        <v>287</v>
      </c>
      <c r="E798" s="196" t="s">
        <v>1309</v>
      </c>
      <c r="F798" s="197" t="s">
        <v>1310</v>
      </c>
      <c r="G798" s="198" t="s">
        <v>347</v>
      </c>
      <c r="H798" s="199">
        <v>288.983</v>
      </c>
      <c r="I798" s="200"/>
      <c r="J798" s="201">
        <f>ROUND(I798*H798,0)</f>
        <v>0</v>
      </c>
      <c r="K798" s="197" t="s">
        <v>291</v>
      </c>
      <c r="L798" s="61"/>
      <c r="M798" s="202" t="s">
        <v>35</v>
      </c>
      <c r="N798" s="203" t="s">
        <v>52</v>
      </c>
      <c r="O798" s="42"/>
      <c r="P798" s="204">
        <f>O798*H798</f>
        <v>0</v>
      </c>
      <c r="Q798" s="204">
        <v>0.0003</v>
      </c>
      <c r="R798" s="204">
        <f>Q798*H798</f>
        <v>0.08669489999999999</v>
      </c>
      <c r="S798" s="204">
        <v>0</v>
      </c>
      <c r="T798" s="205">
        <f>S798*H798</f>
        <v>0</v>
      </c>
      <c r="AR798" s="23" t="s">
        <v>359</v>
      </c>
      <c r="AT798" s="23" t="s">
        <v>287</v>
      </c>
      <c r="AU798" s="23" t="s">
        <v>89</v>
      </c>
      <c r="AY798" s="23" t="s">
        <v>285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23" t="s">
        <v>10</v>
      </c>
      <c r="BK798" s="206">
        <f>ROUND(I798*H798,0)</f>
        <v>0</v>
      </c>
      <c r="BL798" s="23" t="s">
        <v>359</v>
      </c>
      <c r="BM798" s="23" t="s">
        <v>1311</v>
      </c>
    </row>
    <row r="799" spans="2:51" s="11" customFormat="1" ht="13.5">
      <c r="B799" s="207"/>
      <c r="C799" s="208"/>
      <c r="D799" s="209" t="s">
        <v>293</v>
      </c>
      <c r="E799" s="210" t="s">
        <v>35</v>
      </c>
      <c r="F799" s="211" t="s">
        <v>237</v>
      </c>
      <c r="G799" s="208"/>
      <c r="H799" s="212">
        <v>118.08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293</v>
      </c>
      <c r="AU799" s="218" t="s">
        <v>89</v>
      </c>
      <c r="AV799" s="11" t="s">
        <v>89</v>
      </c>
      <c r="AW799" s="11" t="s">
        <v>44</v>
      </c>
      <c r="AX799" s="11" t="s">
        <v>81</v>
      </c>
      <c r="AY799" s="218" t="s">
        <v>285</v>
      </c>
    </row>
    <row r="800" spans="2:51" s="11" customFormat="1" ht="13.5">
      <c r="B800" s="207"/>
      <c r="C800" s="208"/>
      <c r="D800" s="209" t="s">
        <v>293</v>
      </c>
      <c r="E800" s="210" t="s">
        <v>35</v>
      </c>
      <c r="F800" s="211" t="s">
        <v>240</v>
      </c>
      <c r="G800" s="208"/>
      <c r="H800" s="212">
        <v>157.81</v>
      </c>
      <c r="I800" s="213"/>
      <c r="J800" s="208"/>
      <c r="K800" s="208"/>
      <c r="L800" s="214"/>
      <c r="M800" s="215"/>
      <c r="N800" s="216"/>
      <c r="O800" s="216"/>
      <c r="P800" s="216"/>
      <c r="Q800" s="216"/>
      <c r="R800" s="216"/>
      <c r="S800" s="216"/>
      <c r="T800" s="217"/>
      <c r="AT800" s="218" t="s">
        <v>293</v>
      </c>
      <c r="AU800" s="218" t="s">
        <v>89</v>
      </c>
      <c r="AV800" s="11" t="s">
        <v>89</v>
      </c>
      <c r="AW800" s="11" t="s">
        <v>44</v>
      </c>
      <c r="AX800" s="11" t="s">
        <v>81</v>
      </c>
      <c r="AY800" s="218" t="s">
        <v>285</v>
      </c>
    </row>
    <row r="801" spans="2:51" s="11" customFormat="1" ht="13.5">
      <c r="B801" s="207"/>
      <c r="C801" s="208"/>
      <c r="D801" s="209" t="s">
        <v>293</v>
      </c>
      <c r="E801" s="210" t="s">
        <v>35</v>
      </c>
      <c r="F801" s="211" t="s">
        <v>1312</v>
      </c>
      <c r="G801" s="208"/>
      <c r="H801" s="212">
        <v>13.093</v>
      </c>
      <c r="I801" s="213"/>
      <c r="J801" s="208"/>
      <c r="K801" s="208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293</v>
      </c>
      <c r="AU801" s="218" t="s">
        <v>89</v>
      </c>
      <c r="AV801" s="11" t="s">
        <v>89</v>
      </c>
      <c r="AW801" s="11" t="s">
        <v>44</v>
      </c>
      <c r="AX801" s="11" t="s">
        <v>81</v>
      </c>
      <c r="AY801" s="218" t="s">
        <v>285</v>
      </c>
    </row>
    <row r="802" spans="2:51" s="12" customFormat="1" ht="13.5">
      <c r="B802" s="219"/>
      <c r="C802" s="220"/>
      <c r="D802" s="221" t="s">
        <v>293</v>
      </c>
      <c r="E802" s="222" t="s">
        <v>35</v>
      </c>
      <c r="F802" s="223" t="s">
        <v>295</v>
      </c>
      <c r="G802" s="220"/>
      <c r="H802" s="224">
        <v>288.983</v>
      </c>
      <c r="I802" s="225"/>
      <c r="J802" s="220"/>
      <c r="K802" s="220"/>
      <c r="L802" s="226"/>
      <c r="M802" s="227"/>
      <c r="N802" s="228"/>
      <c r="O802" s="228"/>
      <c r="P802" s="228"/>
      <c r="Q802" s="228"/>
      <c r="R802" s="228"/>
      <c r="S802" s="228"/>
      <c r="T802" s="229"/>
      <c r="AT802" s="230" t="s">
        <v>293</v>
      </c>
      <c r="AU802" s="230" t="s">
        <v>89</v>
      </c>
      <c r="AV802" s="12" t="s">
        <v>92</v>
      </c>
      <c r="AW802" s="12" t="s">
        <v>44</v>
      </c>
      <c r="AX802" s="12" t="s">
        <v>10</v>
      </c>
      <c r="AY802" s="230" t="s">
        <v>285</v>
      </c>
    </row>
    <row r="803" spans="2:65" s="1" customFormat="1" ht="22.5" customHeight="1">
      <c r="B803" s="41"/>
      <c r="C803" s="195" t="s">
        <v>1313</v>
      </c>
      <c r="D803" s="195" t="s">
        <v>287</v>
      </c>
      <c r="E803" s="196" t="s">
        <v>1314</v>
      </c>
      <c r="F803" s="197" t="s">
        <v>1315</v>
      </c>
      <c r="G803" s="198" t="s">
        <v>320</v>
      </c>
      <c r="H803" s="199">
        <v>7.491</v>
      </c>
      <c r="I803" s="200"/>
      <c r="J803" s="201">
        <f>ROUND(I803*H803,0)</f>
        <v>0</v>
      </c>
      <c r="K803" s="197" t="s">
        <v>291</v>
      </c>
      <c r="L803" s="61"/>
      <c r="M803" s="202" t="s">
        <v>35</v>
      </c>
      <c r="N803" s="203" t="s">
        <v>52</v>
      </c>
      <c r="O803" s="42"/>
      <c r="P803" s="204">
        <f>O803*H803</f>
        <v>0</v>
      </c>
      <c r="Q803" s="204">
        <v>0</v>
      </c>
      <c r="R803" s="204">
        <f>Q803*H803</f>
        <v>0</v>
      </c>
      <c r="S803" s="204">
        <v>0</v>
      </c>
      <c r="T803" s="205">
        <f>S803*H803</f>
        <v>0</v>
      </c>
      <c r="AR803" s="23" t="s">
        <v>359</v>
      </c>
      <c r="AT803" s="23" t="s">
        <v>287</v>
      </c>
      <c r="AU803" s="23" t="s">
        <v>89</v>
      </c>
      <c r="AY803" s="23" t="s">
        <v>285</v>
      </c>
      <c r="BE803" s="206">
        <f>IF(N803="základní",J803,0)</f>
        <v>0</v>
      </c>
      <c r="BF803" s="206">
        <f>IF(N803="snížená",J803,0)</f>
        <v>0</v>
      </c>
      <c r="BG803" s="206">
        <f>IF(N803="zákl. přenesená",J803,0)</f>
        <v>0</v>
      </c>
      <c r="BH803" s="206">
        <f>IF(N803="sníž. přenesená",J803,0)</f>
        <v>0</v>
      </c>
      <c r="BI803" s="206">
        <f>IF(N803="nulová",J803,0)</f>
        <v>0</v>
      </c>
      <c r="BJ803" s="23" t="s">
        <v>10</v>
      </c>
      <c r="BK803" s="206">
        <f>ROUND(I803*H803,0)</f>
        <v>0</v>
      </c>
      <c r="BL803" s="23" t="s">
        <v>359</v>
      </c>
      <c r="BM803" s="23" t="s">
        <v>1316</v>
      </c>
    </row>
    <row r="804" spans="2:63" s="10" customFormat="1" ht="29.85" customHeight="1">
      <c r="B804" s="178"/>
      <c r="C804" s="179"/>
      <c r="D804" s="192" t="s">
        <v>80</v>
      </c>
      <c r="E804" s="193" t="s">
        <v>1317</v>
      </c>
      <c r="F804" s="193" t="s">
        <v>1318</v>
      </c>
      <c r="G804" s="179"/>
      <c r="H804" s="179"/>
      <c r="I804" s="182"/>
      <c r="J804" s="194">
        <f>BK804</f>
        <v>0</v>
      </c>
      <c r="K804" s="179"/>
      <c r="L804" s="184"/>
      <c r="M804" s="185"/>
      <c r="N804" s="186"/>
      <c r="O804" s="186"/>
      <c r="P804" s="187">
        <f>SUM(P805:P886)</f>
        <v>0</v>
      </c>
      <c r="Q804" s="186"/>
      <c r="R804" s="187">
        <f>SUM(R805:R886)</f>
        <v>10.169098400000001</v>
      </c>
      <c r="S804" s="186"/>
      <c r="T804" s="188">
        <f>SUM(T805:T886)</f>
        <v>0</v>
      </c>
      <c r="AR804" s="189" t="s">
        <v>89</v>
      </c>
      <c r="AT804" s="190" t="s">
        <v>80</v>
      </c>
      <c r="AU804" s="190" t="s">
        <v>10</v>
      </c>
      <c r="AY804" s="189" t="s">
        <v>285</v>
      </c>
      <c r="BK804" s="191">
        <f>SUM(BK805:BK886)</f>
        <v>0</v>
      </c>
    </row>
    <row r="805" spans="2:65" s="1" customFormat="1" ht="31.5" customHeight="1">
      <c r="B805" s="41"/>
      <c r="C805" s="195" t="s">
        <v>1319</v>
      </c>
      <c r="D805" s="195" t="s">
        <v>287</v>
      </c>
      <c r="E805" s="196" t="s">
        <v>1320</v>
      </c>
      <c r="F805" s="197" t="s">
        <v>1321</v>
      </c>
      <c r="G805" s="198" t="s">
        <v>347</v>
      </c>
      <c r="H805" s="199">
        <v>397.144</v>
      </c>
      <c r="I805" s="200"/>
      <c r="J805" s="201">
        <f>ROUND(I805*H805,0)</f>
        <v>0</v>
      </c>
      <c r="K805" s="197" t="s">
        <v>291</v>
      </c>
      <c r="L805" s="61"/>
      <c r="M805" s="202" t="s">
        <v>35</v>
      </c>
      <c r="N805" s="203" t="s">
        <v>52</v>
      </c>
      <c r="O805" s="42"/>
      <c r="P805" s="204">
        <f>O805*H805</f>
        <v>0</v>
      </c>
      <c r="Q805" s="204">
        <v>0.0031</v>
      </c>
      <c r="R805" s="204">
        <f>Q805*H805</f>
        <v>1.2311463999999999</v>
      </c>
      <c r="S805" s="204">
        <v>0</v>
      </c>
      <c r="T805" s="205">
        <f>S805*H805</f>
        <v>0</v>
      </c>
      <c r="AR805" s="23" t="s">
        <v>359</v>
      </c>
      <c r="AT805" s="23" t="s">
        <v>287</v>
      </c>
      <c r="AU805" s="23" t="s">
        <v>89</v>
      </c>
      <c r="AY805" s="23" t="s">
        <v>285</v>
      </c>
      <c r="BE805" s="206">
        <f>IF(N805="základní",J805,0)</f>
        <v>0</v>
      </c>
      <c r="BF805" s="206">
        <f>IF(N805="snížená",J805,0)</f>
        <v>0</v>
      </c>
      <c r="BG805" s="206">
        <f>IF(N805="zákl. přenesená",J805,0)</f>
        <v>0</v>
      </c>
      <c r="BH805" s="206">
        <f>IF(N805="sníž. přenesená",J805,0)</f>
        <v>0</v>
      </c>
      <c r="BI805" s="206">
        <f>IF(N805="nulová",J805,0)</f>
        <v>0</v>
      </c>
      <c r="BJ805" s="23" t="s">
        <v>10</v>
      </c>
      <c r="BK805" s="206">
        <f>ROUND(I805*H805,0)</f>
        <v>0</v>
      </c>
      <c r="BL805" s="23" t="s">
        <v>359</v>
      </c>
      <c r="BM805" s="23" t="s">
        <v>1322</v>
      </c>
    </row>
    <row r="806" spans="2:51" s="11" customFormat="1" ht="13.5">
      <c r="B806" s="207"/>
      <c r="C806" s="208"/>
      <c r="D806" s="209" t="s">
        <v>293</v>
      </c>
      <c r="E806" s="210" t="s">
        <v>35</v>
      </c>
      <c r="F806" s="211" t="s">
        <v>1323</v>
      </c>
      <c r="G806" s="208"/>
      <c r="H806" s="212">
        <v>2.52</v>
      </c>
      <c r="I806" s="213"/>
      <c r="J806" s="208"/>
      <c r="K806" s="208"/>
      <c r="L806" s="214"/>
      <c r="M806" s="215"/>
      <c r="N806" s="216"/>
      <c r="O806" s="216"/>
      <c r="P806" s="216"/>
      <c r="Q806" s="216"/>
      <c r="R806" s="216"/>
      <c r="S806" s="216"/>
      <c r="T806" s="217"/>
      <c r="AT806" s="218" t="s">
        <v>293</v>
      </c>
      <c r="AU806" s="218" t="s">
        <v>89</v>
      </c>
      <c r="AV806" s="11" t="s">
        <v>89</v>
      </c>
      <c r="AW806" s="11" t="s">
        <v>44</v>
      </c>
      <c r="AX806" s="11" t="s">
        <v>81</v>
      </c>
      <c r="AY806" s="218" t="s">
        <v>285</v>
      </c>
    </row>
    <row r="807" spans="2:51" s="11" customFormat="1" ht="13.5">
      <c r="B807" s="207"/>
      <c r="C807" s="208"/>
      <c r="D807" s="209" t="s">
        <v>293</v>
      </c>
      <c r="E807" s="210" t="s">
        <v>35</v>
      </c>
      <c r="F807" s="211" t="s">
        <v>1324</v>
      </c>
      <c r="G807" s="208"/>
      <c r="H807" s="212">
        <v>2.52</v>
      </c>
      <c r="I807" s="213"/>
      <c r="J807" s="208"/>
      <c r="K807" s="208"/>
      <c r="L807" s="214"/>
      <c r="M807" s="215"/>
      <c r="N807" s="216"/>
      <c r="O807" s="216"/>
      <c r="P807" s="216"/>
      <c r="Q807" s="216"/>
      <c r="R807" s="216"/>
      <c r="S807" s="216"/>
      <c r="T807" s="217"/>
      <c r="AT807" s="218" t="s">
        <v>293</v>
      </c>
      <c r="AU807" s="218" t="s">
        <v>89</v>
      </c>
      <c r="AV807" s="11" t="s">
        <v>89</v>
      </c>
      <c r="AW807" s="11" t="s">
        <v>44</v>
      </c>
      <c r="AX807" s="11" t="s">
        <v>81</v>
      </c>
      <c r="AY807" s="218" t="s">
        <v>285</v>
      </c>
    </row>
    <row r="808" spans="2:51" s="11" customFormat="1" ht="13.5">
      <c r="B808" s="207"/>
      <c r="C808" s="208"/>
      <c r="D808" s="209" t="s">
        <v>293</v>
      </c>
      <c r="E808" s="210" t="s">
        <v>35</v>
      </c>
      <c r="F808" s="211" t="s">
        <v>1325</v>
      </c>
      <c r="G808" s="208"/>
      <c r="H808" s="212">
        <v>29.43</v>
      </c>
      <c r="I808" s="213"/>
      <c r="J808" s="208"/>
      <c r="K808" s="208"/>
      <c r="L808" s="214"/>
      <c r="M808" s="215"/>
      <c r="N808" s="216"/>
      <c r="O808" s="216"/>
      <c r="P808" s="216"/>
      <c r="Q808" s="216"/>
      <c r="R808" s="216"/>
      <c r="S808" s="216"/>
      <c r="T808" s="217"/>
      <c r="AT808" s="218" t="s">
        <v>293</v>
      </c>
      <c r="AU808" s="218" t="s">
        <v>89</v>
      </c>
      <c r="AV808" s="11" t="s">
        <v>89</v>
      </c>
      <c r="AW808" s="11" t="s">
        <v>44</v>
      </c>
      <c r="AX808" s="11" t="s">
        <v>81</v>
      </c>
      <c r="AY808" s="218" t="s">
        <v>285</v>
      </c>
    </row>
    <row r="809" spans="2:51" s="11" customFormat="1" ht="13.5">
      <c r="B809" s="207"/>
      <c r="C809" s="208"/>
      <c r="D809" s="209" t="s">
        <v>293</v>
      </c>
      <c r="E809" s="210" t="s">
        <v>35</v>
      </c>
      <c r="F809" s="211" t="s">
        <v>1326</v>
      </c>
      <c r="G809" s="208"/>
      <c r="H809" s="212">
        <v>21.525</v>
      </c>
      <c r="I809" s="213"/>
      <c r="J809" s="208"/>
      <c r="K809" s="208"/>
      <c r="L809" s="214"/>
      <c r="M809" s="215"/>
      <c r="N809" s="216"/>
      <c r="O809" s="216"/>
      <c r="P809" s="216"/>
      <c r="Q809" s="216"/>
      <c r="R809" s="216"/>
      <c r="S809" s="216"/>
      <c r="T809" s="217"/>
      <c r="AT809" s="218" t="s">
        <v>293</v>
      </c>
      <c r="AU809" s="218" t="s">
        <v>89</v>
      </c>
      <c r="AV809" s="11" t="s">
        <v>89</v>
      </c>
      <c r="AW809" s="11" t="s">
        <v>44</v>
      </c>
      <c r="AX809" s="11" t="s">
        <v>81</v>
      </c>
      <c r="AY809" s="218" t="s">
        <v>285</v>
      </c>
    </row>
    <row r="810" spans="2:51" s="11" customFormat="1" ht="13.5">
      <c r="B810" s="207"/>
      <c r="C810" s="208"/>
      <c r="D810" s="209" t="s">
        <v>293</v>
      </c>
      <c r="E810" s="210" t="s">
        <v>35</v>
      </c>
      <c r="F810" s="211" t="s">
        <v>806</v>
      </c>
      <c r="G810" s="208"/>
      <c r="H810" s="212">
        <v>18.15</v>
      </c>
      <c r="I810" s="213"/>
      <c r="J810" s="208"/>
      <c r="K810" s="208"/>
      <c r="L810" s="214"/>
      <c r="M810" s="215"/>
      <c r="N810" s="216"/>
      <c r="O810" s="216"/>
      <c r="P810" s="216"/>
      <c r="Q810" s="216"/>
      <c r="R810" s="216"/>
      <c r="S810" s="216"/>
      <c r="T810" s="217"/>
      <c r="AT810" s="218" t="s">
        <v>293</v>
      </c>
      <c r="AU810" s="218" t="s">
        <v>89</v>
      </c>
      <c r="AV810" s="11" t="s">
        <v>89</v>
      </c>
      <c r="AW810" s="11" t="s">
        <v>44</v>
      </c>
      <c r="AX810" s="11" t="s">
        <v>81</v>
      </c>
      <c r="AY810" s="218" t="s">
        <v>285</v>
      </c>
    </row>
    <row r="811" spans="2:51" s="11" customFormat="1" ht="13.5">
      <c r="B811" s="207"/>
      <c r="C811" s="208"/>
      <c r="D811" s="209" t="s">
        <v>293</v>
      </c>
      <c r="E811" s="210" t="s">
        <v>35</v>
      </c>
      <c r="F811" s="211" t="s">
        <v>1327</v>
      </c>
      <c r="G811" s="208"/>
      <c r="H811" s="212">
        <v>12.735</v>
      </c>
      <c r="I811" s="213"/>
      <c r="J811" s="208"/>
      <c r="K811" s="208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293</v>
      </c>
      <c r="AU811" s="218" t="s">
        <v>89</v>
      </c>
      <c r="AV811" s="11" t="s">
        <v>89</v>
      </c>
      <c r="AW811" s="11" t="s">
        <v>44</v>
      </c>
      <c r="AX811" s="11" t="s">
        <v>81</v>
      </c>
      <c r="AY811" s="218" t="s">
        <v>285</v>
      </c>
    </row>
    <row r="812" spans="2:51" s="11" customFormat="1" ht="13.5">
      <c r="B812" s="207"/>
      <c r="C812" s="208"/>
      <c r="D812" s="209" t="s">
        <v>293</v>
      </c>
      <c r="E812" s="210" t="s">
        <v>35</v>
      </c>
      <c r="F812" s="211" t="s">
        <v>1328</v>
      </c>
      <c r="G812" s="208"/>
      <c r="H812" s="212">
        <v>8.1</v>
      </c>
      <c r="I812" s="213"/>
      <c r="J812" s="208"/>
      <c r="K812" s="208"/>
      <c r="L812" s="214"/>
      <c r="M812" s="215"/>
      <c r="N812" s="216"/>
      <c r="O812" s="216"/>
      <c r="P812" s="216"/>
      <c r="Q812" s="216"/>
      <c r="R812" s="216"/>
      <c r="S812" s="216"/>
      <c r="T812" s="217"/>
      <c r="AT812" s="218" t="s">
        <v>293</v>
      </c>
      <c r="AU812" s="218" t="s">
        <v>89</v>
      </c>
      <c r="AV812" s="11" t="s">
        <v>89</v>
      </c>
      <c r="AW812" s="11" t="s">
        <v>44</v>
      </c>
      <c r="AX812" s="11" t="s">
        <v>81</v>
      </c>
      <c r="AY812" s="218" t="s">
        <v>285</v>
      </c>
    </row>
    <row r="813" spans="2:51" s="11" customFormat="1" ht="13.5">
      <c r="B813" s="207"/>
      <c r="C813" s="208"/>
      <c r="D813" s="209" t="s">
        <v>293</v>
      </c>
      <c r="E813" s="210" t="s">
        <v>35</v>
      </c>
      <c r="F813" s="211" t="s">
        <v>809</v>
      </c>
      <c r="G813" s="208"/>
      <c r="H813" s="212">
        <v>18.15</v>
      </c>
      <c r="I813" s="213"/>
      <c r="J813" s="208"/>
      <c r="K813" s="208"/>
      <c r="L813" s="214"/>
      <c r="M813" s="215"/>
      <c r="N813" s="216"/>
      <c r="O813" s="216"/>
      <c r="P813" s="216"/>
      <c r="Q813" s="216"/>
      <c r="R813" s="216"/>
      <c r="S813" s="216"/>
      <c r="T813" s="217"/>
      <c r="AT813" s="218" t="s">
        <v>293</v>
      </c>
      <c r="AU813" s="218" t="s">
        <v>89</v>
      </c>
      <c r="AV813" s="11" t="s">
        <v>89</v>
      </c>
      <c r="AW813" s="11" t="s">
        <v>44</v>
      </c>
      <c r="AX813" s="11" t="s">
        <v>81</v>
      </c>
      <c r="AY813" s="218" t="s">
        <v>285</v>
      </c>
    </row>
    <row r="814" spans="2:51" s="11" customFormat="1" ht="13.5">
      <c r="B814" s="207"/>
      <c r="C814" s="208"/>
      <c r="D814" s="209" t="s">
        <v>293</v>
      </c>
      <c r="E814" s="210" t="s">
        <v>35</v>
      </c>
      <c r="F814" s="211" t="s">
        <v>1329</v>
      </c>
      <c r="G814" s="208"/>
      <c r="H814" s="212">
        <v>12.735</v>
      </c>
      <c r="I814" s="213"/>
      <c r="J814" s="208"/>
      <c r="K814" s="208"/>
      <c r="L814" s="214"/>
      <c r="M814" s="215"/>
      <c r="N814" s="216"/>
      <c r="O814" s="216"/>
      <c r="P814" s="216"/>
      <c r="Q814" s="216"/>
      <c r="R814" s="216"/>
      <c r="S814" s="216"/>
      <c r="T814" s="217"/>
      <c r="AT814" s="218" t="s">
        <v>293</v>
      </c>
      <c r="AU814" s="218" t="s">
        <v>89</v>
      </c>
      <c r="AV814" s="11" t="s">
        <v>89</v>
      </c>
      <c r="AW814" s="11" t="s">
        <v>44</v>
      </c>
      <c r="AX814" s="11" t="s">
        <v>81</v>
      </c>
      <c r="AY814" s="218" t="s">
        <v>285</v>
      </c>
    </row>
    <row r="815" spans="2:51" s="11" customFormat="1" ht="13.5">
      <c r="B815" s="207"/>
      <c r="C815" s="208"/>
      <c r="D815" s="209" t="s">
        <v>293</v>
      </c>
      <c r="E815" s="210" t="s">
        <v>35</v>
      </c>
      <c r="F815" s="211" t="s">
        <v>1330</v>
      </c>
      <c r="G815" s="208"/>
      <c r="H815" s="212">
        <v>8.1</v>
      </c>
      <c r="I815" s="213"/>
      <c r="J815" s="208"/>
      <c r="K815" s="208"/>
      <c r="L815" s="214"/>
      <c r="M815" s="215"/>
      <c r="N815" s="216"/>
      <c r="O815" s="216"/>
      <c r="P815" s="216"/>
      <c r="Q815" s="216"/>
      <c r="R815" s="216"/>
      <c r="S815" s="216"/>
      <c r="T815" s="217"/>
      <c r="AT815" s="218" t="s">
        <v>293</v>
      </c>
      <c r="AU815" s="218" t="s">
        <v>89</v>
      </c>
      <c r="AV815" s="11" t="s">
        <v>89</v>
      </c>
      <c r="AW815" s="11" t="s">
        <v>44</v>
      </c>
      <c r="AX815" s="11" t="s">
        <v>81</v>
      </c>
      <c r="AY815" s="218" t="s">
        <v>285</v>
      </c>
    </row>
    <row r="816" spans="2:51" s="11" customFormat="1" ht="13.5">
      <c r="B816" s="207"/>
      <c r="C816" s="208"/>
      <c r="D816" s="209" t="s">
        <v>293</v>
      </c>
      <c r="E816" s="210" t="s">
        <v>35</v>
      </c>
      <c r="F816" s="211" t="s">
        <v>1331</v>
      </c>
      <c r="G816" s="208"/>
      <c r="H816" s="212">
        <v>21.6</v>
      </c>
      <c r="I816" s="213"/>
      <c r="J816" s="208"/>
      <c r="K816" s="208"/>
      <c r="L816" s="214"/>
      <c r="M816" s="215"/>
      <c r="N816" s="216"/>
      <c r="O816" s="216"/>
      <c r="P816" s="216"/>
      <c r="Q816" s="216"/>
      <c r="R816" s="216"/>
      <c r="S816" s="216"/>
      <c r="T816" s="217"/>
      <c r="AT816" s="218" t="s">
        <v>293</v>
      </c>
      <c r="AU816" s="218" t="s">
        <v>89</v>
      </c>
      <c r="AV816" s="11" t="s">
        <v>89</v>
      </c>
      <c r="AW816" s="11" t="s">
        <v>44</v>
      </c>
      <c r="AX816" s="11" t="s">
        <v>81</v>
      </c>
      <c r="AY816" s="218" t="s">
        <v>285</v>
      </c>
    </row>
    <row r="817" spans="2:51" s="11" customFormat="1" ht="13.5">
      <c r="B817" s="207"/>
      <c r="C817" s="208"/>
      <c r="D817" s="209" t="s">
        <v>293</v>
      </c>
      <c r="E817" s="210" t="s">
        <v>35</v>
      </c>
      <c r="F817" s="211" t="s">
        <v>1332</v>
      </c>
      <c r="G817" s="208"/>
      <c r="H817" s="212">
        <v>21.6</v>
      </c>
      <c r="I817" s="213"/>
      <c r="J817" s="208"/>
      <c r="K817" s="208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293</v>
      </c>
      <c r="AU817" s="218" t="s">
        <v>89</v>
      </c>
      <c r="AV817" s="11" t="s">
        <v>89</v>
      </c>
      <c r="AW817" s="11" t="s">
        <v>44</v>
      </c>
      <c r="AX817" s="11" t="s">
        <v>81</v>
      </c>
      <c r="AY817" s="218" t="s">
        <v>285</v>
      </c>
    </row>
    <row r="818" spans="2:51" s="11" customFormat="1" ht="13.5">
      <c r="B818" s="207"/>
      <c r="C818" s="208"/>
      <c r="D818" s="209" t="s">
        <v>293</v>
      </c>
      <c r="E818" s="210" t="s">
        <v>35</v>
      </c>
      <c r="F818" s="211" t="s">
        <v>814</v>
      </c>
      <c r="G818" s="208"/>
      <c r="H818" s="212">
        <v>18.15</v>
      </c>
      <c r="I818" s="213"/>
      <c r="J818" s="208"/>
      <c r="K818" s="208"/>
      <c r="L818" s="214"/>
      <c r="M818" s="215"/>
      <c r="N818" s="216"/>
      <c r="O818" s="216"/>
      <c r="P818" s="216"/>
      <c r="Q818" s="216"/>
      <c r="R818" s="216"/>
      <c r="S818" s="216"/>
      <c r="T818" s="217"/>
      <c r="AT818" s="218" t="s">
        <v>293</v>
      </c>
      <c r="AU818" s="218" t="s">
        <v>89</v>
      </c>
      <c r="AV818" s="11" t="s">
        <v>89</v>
      </c>
      <c r="AW818" s="11" t="s">
        <v>44</v>
      </c>
      <c r="AX818" s="11" t="s">
        <v>81</v>
      </c>
      <c r="AY818" s="218" t="s">
        <v>285</v>
      </c>
    </row>
    <row r="819" spans="2:51" s="11" customFormat="1" ht="13.5">
      <c r="B819" s="207"/>
      <c r="C819" s="208"/>
      <c r="D819" s="209" t="s">
        <v>293</v>
      </c>
      <c r="E819" s="210" t="s">
        <v>35</v>
      </c>
      <c r="F819" s="211" t="s">
        <v>1333</v>
      </c>
      <c r="G819" s="208"/>
      <c r="H819" s="212">
        <v>12.735</v>
      </c>
      <c r="I819" s="213"/>
      <c r="J819" s="208"/>
      <c r="K819" s="208"/>
      <c r="L819" s="214"/>
      <c r="M819" s="215"/>
      <c r="N819" s="216"/>
      <c r="O819" s="216"/>
      <c r="P819" s="216"/>
      <c r="Q819" s="216"/>
      <c r="R819" s="216"/>
      <c r="S819" s="216"/>
      <c r="T819" s="217"/>
      <c r="AT819" s="218" t="s">
        <v>293</v>
      </c>
      <c r="AU819" s="218" t="s">
        <v>89</v>
      </c>
      <c r="AV819" s="11" t="s">
        <v>89</v>
      </c>
      <c r="AW819" s="11" t="s">
        <v>44</v>
      </c>
      <c r="AX819" s="11" t="s">
        <v>81</v>
      </c>
      <c r="AY819" s="218" t="s">
        <v>285</v>
      </c>
    </row>
    <row r="820" spans="2:51" s="11" customFormat="1" ht="13.5">
      <c r="B820" s="207"/>
      <c r="C820" s="208"/>
      <c r="D820" s="209" t="s">
        <v>293</v>
      </c>
      <c r="E820" s="210" t="s">
        <v>35</v>
      </c>
      <c r="F820" s="211" t="s">
        <v>1334</v>
      </c>
      <c r="G820" s="208"/>
      <c r="H820" s="212">
        <v>8.1</v>
      </c>
      <c r="I820" s="213"/>
      <c r="J820" s="208"/>
      <c r="K820" s="208"/>
      <c r="L820" s="214"/>
      <c r="M820" s="215"/>
      <c r="N820" s="216"/>
      <c r="O820" s="216"/>
      <c r="P820" s="216"/>
      <c r="Q820" s="216"/>
      <c r="R820" s="216"/>
      <c r="S820" s="216"/>
      <c r="T820" s="217"/>
      <c r="AT820" s="218" t="s">
        <v>293</v>
      </c>
      <c r="AU820" s="218" t="s">
        <v>89</v>
      </c>
      <c r="AV820" s="11" t="s">
        <v>89</v>
      </c>
      <c r="AW820" s="11" t="s">
        <v>44</v>
      </c>
      <c r="AX820" s="11" t="s">
        <v>81</v>
      </c>
      <c r="AY820" s="218" t="s">
        <v>285</v>
      </c>
    </row>
    <row r="821" spans="2:51" s="11" customFormat="1" ht="13.5">
      <c r="B821" s="207"/>
      <c r="C821" s="208"/>
      <c r="D821" s="209" t="s">
        <v>293</v>
      </c>
      <c r="E821" s="210" t="s">
        <v>35</v>
      </c>
      <c r="F821" s="211" t="s">
        <v>817</v>
      </c>
      <c r="G821" s="208"/>
      <c r="H821" s="212">
        <v>18.15</v>
      </c>
      <c r="I821" s="213"/>
      <c r="J821" s="208"/>
      <c r="K821" s="208"/>
      <c r="L821" s="214"/>
      <c r="M821" s="215"/>
      <c r="N821" s="216"/>
      <c r="O821" s="216"/>
      <c r="P821" s="216"/>
      <c r="Q821" s="216"/>
      <c r="R821" s="216"/>
      <c r="S821" s="216"/>
      <c r="T821" s="217"/>
      <c r="AT821" s="218" t="s">
        <v>293</v>
      </c>
      <c r="AU821" s="218" t="s">
        <v>89</v>
      </c>
      <c r="AV821" s="11" t="s">
        <v>89</v>
      </c>
      <c r="AW821" s="11" t="s">
        <v>44</v>
      </c>
      <c r="AX821" s="11" t="s">
        <v>81</v>
      </c>
      <c r="AY821" s="218" t="s">
        <v>285</v>
      </c>
    </row>
    <row r="822" spans="2:51" s="11" customFormat="1" ht="13.5">
      <c r="B822" s="207"/>
      <c r="C822" s="208"/>
      <c r="D822" s="209" t="s">
        <v>293</v>
      </c>
      <c r="E822" s="210" t="s">
        <v>35</v>
      </c>
      <c r="F822" s="211" t="s">
        <v>1335</v>
      </c>
      <c r="G822" s="208"/>
      <c r="H822" s="212">
        <v>12.735</v>
      </c>
      <c r="I822" s="213"/>
      <c r="J822" s="208"/>
      <c r="K822" s="208"/>
      <c r="L822" s="214"/>
      <c r="M822" s="215"/>
      <c r="N822" s="216"/>
      <c r="O822" s="216"/>
      <c r="P822" s="216"/>
      <c r="Q822" s="216"/>
      <c r="R822" s="216"/>
      <c r="S822" s="216"/>
      <c r="T822" s="217"/>
      <c r="AT822" s="218" t="s">
        <v>293</v>
      </c>
      <c r="AU822" s="218" t="s">
        <v>89</v>
      </c>
      <c r="AV822" s="11" t="s">
        <v>89</v>
      </c>
      <c r="AW822" s="11" t="s">
        <v>44</v>
      </c>
      <c r="AX822" s="11" t="s">
        <v>81</v>
      </c>
      <c r="AY822" s="218" t="s">
        <v>285</v>
      </c>
    </row>
    <row r="823" spans="2:51" s="11" customFormat="1" ht="13.5">
      <c r="B823" s="207"/>
      <c r="C823" s="208"/>
      <c r="D823" s="209" t="s">
        <v>293</v>
      </c>
      <c r="E823" s="210" t="s">
        <v>35</v>
      </c>
      <c r="F823" s="211" t="s">
        <v>1336</v>
      </c>
      <c r="G823" s="208"/>
      <c r="H823" s="212">
        <v>8.1</v>
      </c>
      <c r="I823" s="213"/>
      <c r="J823" s="208"/>
      <c r="K823" s="208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293</v>
      </c>
      <c r="AU823" s="218" t="s">
        <v>89</v>
      </c>
      <c r="AV823" s="11" t="s">
        <v>89</v>
      </c>
      <c r="AW823" s="11" t="s">
        <v>44</v>
      </c>
      <c r="AX823" s="11" t="s">
        <v>81</v>
      </c>
      <c r="AY823" s="218" t="s">
        <v>285</v>
      </c>
    </row>
    <row r="824" spans="2:51" s="11" customFormat="1" ht="13.5">
      <c r="B824" s="207"/>
      <c r="C824" s="208"/>
      <c r="D824" s="209" t="s">
        <v>293</v>
      </c>
      <c r="E824" s="210" t="s">
        <v>35</v>
      </c>
      <c r="F824" s="211" t="s">
        <v>1337</v>
      </c>
      <c r="G824" s="208"/>
      <c r="H824" s="212">
        <v>21.525</v>
      </c>
      <c r="I824" s="213"/>
      <c r="J824" s="208"/>
      <c r="K824" s="208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293</v>
      </c>
      <c r="AU824" s="218" t="s">
        <v>89</v>
      </c>
      <c r="AV824" s="11" t="s">
        <v>89</v>
      </c>
      <c r="AW824" s="11" t="s">
        <v>44</v>
      </c>
      <c r="AX824" s="11" t="s">
        <v>81</v>
      </c>
      <c r="AY824" s="218" t="s">
        <v>285</v>
      </c>
    </row>
    <row r="825" spans="2:51" s="11" customFormat="1" ht="13.5">
      <c r="B825" s="207"/>
      <c r="C825" s="208"/>
      <c r="D825" s="209" t="s">
        <v>293</v>
      </c>
      <c r="E825" s="210" t="s">
        <v>35</v>
      </c>
      <c r="F825" s="211" t="s">
        <v>1338</v>
      </c>
      <c r="G825" s="208"/>
      <c r="H825" s="212">
        <v>24.678</v>
      </c>
      <c r="I825" s="213"/>
      <c r="J825" s="208"/>
      <c r="K825" s="208"/>
      <c r="L825" s="214"/>
      <c r="M825" s="215"/>
      <c r="N825" s="216"/>
      <c r="O825" s="216"/>
      <c r="P825" s="216"/>
      <c r="Q825" s="216"/>
      <c r="R825" s="216"/>
      <c r="S825" s="216"/>
      <c r="T825" s="217"/>
      <c r="AT825" s="218" t="s">
        <v>293</v>
      </c>
      <c r="AU825" s="218" t="s">
        <v>89</v>
      </c>
      <c r="AV825" s="11" t="s">
        <v>89</v>
      </c>
      <c r="AW825" s="11" t="s">
        <v>44</v>
      </c>
      <c r="AX825" s="11" t="s">
        <v>81</v>
      </c>
      <c r="AY825" s="218" t="s">
        <v>285</v>
      </c>
    </row>
    <row r="826" spans="2:51" s="11" customFormat="1" ht="13.5">
      <c r="B826" s="207"/>
      <c r="C826" s="208"/>
      <c r="D826" s="209" t="s">
        <v>293</v>
      </c>
      <c r="E826" s="210" t="s">
        <v>35</v>
      </c>
      <c r="F826" s="211" t="s">
        <v>822</v>
      </c>
      <c r="G826" s="208"/>
      <c r="H826" s="212">
        <v>11.8</v>
      </c>
      <c r="I826" s="213"/>
      <c r="J826" s="208"/>
      <c r="K826" s="208"/>
      <c r="L826" s="214"/>
      <c r="M826" s="215"/>
      <c r="N826" s="216"/>
      <c r="O826" s="216"/>
      <c r="P826" s="216"/>
      <c r="Q826" s="216"/>
      <c r="R826" s="216"/>
      <c r="S826" s="216"/>
      <c r="T826" s="217"/>
      <c r="AT826" s="218" t="s">
        <v>293</v>
      </c>
      <c r="AU826" s="218" t="s">
        <v>89</v>
      </c>
      <c r="AV826" s="11" t="s">
        <v>89</v>
      </c>
      <c r="AW826" s="11" t="s">
        <v>44</v>
      </c>
      <c r="AX826" s="11" t="s">
        <v>81</v>
      </c>
      <c r="AY826" s="218" t="s">
        <v>285</v>
      </c>
    </row>
    <row r="827" spans="2:51" s="11" customFormat="1" ht="13.5">
      <c r="B827" s="207"/>
      <c r="C827" s="208"/>
      <c r="D827" s="209" t="s">
        <v>293</v>
      </c>
      <c r="E827" s="210" t="s">
        <v>35</v>
      </c>
      <c r="F827" s="211" t="s">
        <v>1339</v>
      </c>
      <c r="G827" s="208"/>
      <c r="H827" s="212">
        <v>6.93</v>
      </c>
      <c r="I827" s="213"/>
      <c r="J827" s="208"/>
      <c r="K827" s="208"/>
      <c r="L827" s="214"/>
      <c r="M827" s="215"/>
      <c r="N827" s="216"/>
      <c r="O827" s="216"/>
      <c r="P827" s="216"/>
      <c r="Q827" s="216"/>
      <c r="R827" s="216"/>
      <c r="S827" s="216"/>
      <c r="T827" s="217"/>
      <c r="AT827" s="218" t="s">
        <v>293</v>
      </c>
      <c r="AU827" s="218" t="s">
        <v>89</v>
      </c>
      <c r="AV827" s="11" t="s">
        <v>89</v>
      </c>
      <c r="AW827" s="11" t="s">
        <v>44</v>
      </c>
      <c r="AX827" s="11" t="s">
        <v>81</v>
      </c>
      <c r="AY827" s="218" t="s">
        <v>285</v>
      </c>
    </row>
    <row r="828" spans="2:51" s="11" customFormat="1" ht="13.5">
      <c r="B828" s="207"/>
      <c r="C828" s="208"/>
      <c r="D828" s="209" t="s">
        <v>293</v>
      </c>
      <c r="E828" s="210" t="s">
        <v>35</v>
      </c>
      <c r="F828" s="211" t="s">
        <v>1340</v>
      </c>
      <c r="G828" s="208"/>
      <c r="H828" s="212">
        <v>29.646</v>
      </c>
      <c r="I828" s="213"/>
      <c r="J828" s="208"/>
      <c r="K828" s="208"/>
      <c r="L828" s="214"/>
      <c r="M828" s="215"/>
      <c r="N828" s="216"/>
      <c r="O828" s="216"/>
      <c r="P828" s="216"/>
      <c r="Q828" s="216"/>
      <c r="R828" s="216"/>
      <c r="S828" s="216"/>
      <c r="T828" s="217"/>
      <c r="AT828" s="218" t="s">
        <v>293</v>
      </c>
      <c r="AU828" s="218" t="s">
        <v>89</v>
      </c>
      <c r="AV828" s="11" t="s">
        <v>89</v>
      </c>
      <c r="AW828" s="11" t="s">
        <v>44</v>
      </c>
      <c r="AX828" s="11" t="s">
        <v>81</v>
      </c>
      <c r="AY828" s="218" t="s">
        <v>285</v>
      </c>
    </row>
    <row r="829" spans="2:51" s="11" customFormat="1" ht="13.5">
      <c r="B829" s="207"/>
      <c r="C829" s="208"/>
      <c r="D829" s="209" t="s">
        <v>293</v>
      </c>
      <c r="E829" s="210" t="s">
        <v>35</v>
      </c>
      <c r="F829" s="211" t="s">
        <v>1341</v>
      </c>
      <c r="G829" s="208"/>
      <c r="H829" s="212">
        <v>15.93</v>
      </c>
      <c r="I829" s="213"/>
      <c r="J829" s="208"/>
      <c r="K829" s="208"/>
      <c r="L829" s="214"/>
      <c r="M829" s="215"/>
      <c r="N829" s="216"/>
      <c r="O829" s="216"/>
      <c r="P829" s="216"/>
      <c r="Q829" s="216"/>
      <c r="R829" s="216"/>
      <c r="S829" s="216"/>
      <c r="T829" s="217"/>
      <c r="AT829" s="218" t="s">
        <v>293</v>
      </c>
      <c r="AU829" s="218" t="s">
        <v>89</v>
      </c>
      <c r="AV829" s="11" t="s">
        <v>89</v>
      </c>
      <c r="AW829" s="11" t="s">
        <v>44</v>
      </c>
      <c r="AX829" s="11" t="s">
        <v>81</v>
      </c>
      <c r="AY829" s="218" t="s">
        <v>285</v>
      </c>
    </row>
    <row r="830" spans="2:51" s="11" customFormat="1" ht="13.5">
      <c r="B830" s="207"/>
      <c r="C830" s="208"/>
      <c r="D830" s="209" t="s">
        <v>293</v>
      </c>
      <c r="E830" s="210" t="s">
        <v>35</v>
      </c>
      <c r="F830" s="211" t="s">
        <v>1342</v>
      </c>
      <c r="G830" s="208"/>
      <c r="H830" s="212">
        <v>31.5</v>
      </c>
      <c r="I830" s="213"/>
      <c r="J830" s="208"/>
      <c r="K830" s="208"/>
      <c r="L830" s="214"/>
      <c r="M830" s="215"/>
      <c r="N830" s="216"/>
      <c r="O830" s="216"/>
      <c r="P830" s="216"/>
      <c r="Q830" s="216"/>
      <c r="R830" s="216"/>
      <c r="S830" s="216"/>
      <c r="T830" s="217"/>
      <c r="AT830" s="218" t="s">
        <v>293</v>
      </c>
      <c r="AU830" s="218" t="s">
        <v>89</v>
      </c>
      <c r="AV830" s="11" t="s">
        <v>89</v>
      </c>
      <c r="AW830" s="11" t="s">
        <v>44</v>
      </c>
      <c r="AX830" s="11" t="s">
        <v>81</v>
      </c>
      <c r="AY830" s="218" t="s">
        <v>285</v>
      </c>
    </row>
    <row r="831" spans="2:51" s="12" customFormat="1" ht="13.5">
      <c r="B831" s="219"/>
      <c r="C831" s="220"/>
      <c r="D831" s="221" t="s">
        <v>293</v>
      </c>
      <c r="E831" s="222" t="s">
        <v>137</v>
      </c>
      <c r="F831" s="223" t="s">
        <v>295</v>
      </c>
      <c r="G831" s="220"/>
      <c r="H831" s="224">
        <v>397.144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293</v>
      </c>
      <c r="AU831" s="230" t="s">
        <v>89</v>
      </c>
      <c r="AV831" s="12" t="s">
        <v>92</v>
      </c>
      <c r="AW831" s="12" t="s">
        <v>44</v>
      </c>
      <c r="AX831" s="12" t="s">
        <v>10</v>
      </c>
      <c r="AY831" s="230" t="s">
        <v>285</v>
      </c>
    </row>
    <row r="832" spans="2:65" s="1" customFormat="1" ht="22.5" customHeight="1">
      <c r="B832" s="41"/>
      <c r="C832" s="248" t="s">
        <v>1343</v>
      </c>
      <c r="D832" s="248" t="s">
        <v>537</v>
      </c>
      <c r="E832" s="249" t="s">
        <v>1344</v>
      </c>
      <c r="F832" s="250" t="s">
        <v>1345</v>
      </c>
      <c r="G832" s="251" t="s">
        <v>347</v>
      </c>
      <c r="H832" s="252">
        <v>436.858</v>
      </c>
      <c r="I832" s="253"/>
      <c r="J832" s="254">
        <f>ROUND(I832*H832,0)</f>
        <v>0</v>
      </c>
      <c r="K832" s="250" t="s">
        <v>35</v>
      </c>
      <c r="L832" s="255"/>
      <c r="M832" s="256" t="s">
        <v>35</v>
      </c>
      <c r="N832" s="257" t="s">
        <v>52</v>
      </c>
      <c r="O832" s="42"/>
      <c r="P832" s="204">
        <f>O832*H832</f>
        <v>0</v>
      </c>
      <c r="Q832" s="204">
        <v>0.02</v>
      </c>
      <c r="R832" s="204">
        <f>Q832*H832</f>
        <v>8.737160000000001</v>
      </c>
      <c r="S832" s="204">
        <v>0</v>
      </c>
      <c r="T832" s="205">
        <f>S832*H832</f>
        <v>0</v>
      </c>
      <c r="AR832" s="23" t="s">
        <v>440</v>
      </c>
      <c r="AT832" s="23" t="s">
        <v>537</v>
      </c>
      <c r="AU832" s="23" t="s">
        <v>89</v>
      </c>
      <c r="AY832" s="23" t="s">
        <v>285</v>
      </c>
      <c r="BE832" s="206">
        <f>IF(N832="základní",J832,0)</f>
        <v>0</v>
      </c>
      <c r="BF832" s="206">
        <f>IF(N832="snížená",J832,0)</f>
        <v>0</v>
      </c>
      <c r="BG832" s="206">
        <f>IF(N832="zákl. přenesená",J832,0)</f>
        <v>0</v>
      </c>
      <c r="BH832" s="206">
        <f>IF(N832="sníž. přenesená",J832,0)</f>
        <v>0</v>
      </c>
      <c r="BI832" s="206">
        <f>IF(N832="nulová",J832,0)</f>
        <v>0</v>
      </c>
      <c r="BJ832" s="23" t="s">
        <v>10</v>
      </c>
      <c r="BK832" s="206">
        <f>ROUND(I832*H832,0)</f>
        <v>0</v>
      </c>
      <c r="BL832" s="23" t="s">
        <v>359</v>
      </c>
      <c r="BM832" s="23" t="s">
        <v>1346</v>
      </c>
    </row>
    <row r="833" spans="2:51" s="11" customFormat="1" ht="13.5">
      <c r="B833" s="207"/>
      <c r="C833" s="208"/>
      <c r="D833" s="221" t="s">
        <v>293</v>
      </c>
      <c r="E833" s="231" t="s">
        <v>35</v>
      </c>
      <c r="F833" s="232" t="s">
        <v>1347</v>
      </c>
      <c r="G833" s="208"/>
      <c r="H833" s="233">
        <v>436.858</v>
      </c>
      <c r="I833" s="213"/>
      <c r="J833" s="208"/>
      <c r="K833" s="208"/>
      <c r="L833" s="214"/>
      <c r="M833" s="215"/>
      <c r="N833" s="216"/>
      <c r="O833" s="216"/>
      <c r="P833" s="216"/>
      <c r="Q833" s="216"/>
      <c r="R833" s="216"/>
      <c r="S833" s="216"/>
      <c r="T833" s="217"/>
      <c r="AT833" s="218" t="s">
        <v>293</v>
      </c>
      <c r="AU833" s="218" t="s">
        <v>89</v>
      </c>
      <c r="AV833" s="11" t="s">
        <v>89</v>
      </c>
      <c r="AW833" s="11" t="s">
        <v>44</v>
      </c>
      <c r="AX833" s="11" t="s">
        <v>10</v>
      </c>
      <c r="AY833" s="218" t="s">
        <v>285</v>
      </c>
    </row>
    <row r="834" spans="2:65" s="1" customFormat="1" ht="22.5" customHeight="1">
      <c r="B834" s="41"/>
      <c r="C834" s="195" t="s">
        <v>1348</v>
      </c>
      <c r="D834" s="195" t="s">
        <v>287</v>
      </c>
      <c r="E834" s="196" t="s">
        <v>1349</v>
      </c>
      <c r="F834" s="197" t="s">
        <v>1350</v>
      </c>
      <c r="G834" s="198" t="s">
        <v>326</v>
      </c>
      <c r="H834" s="199">
        <v>77.5</v>
      </c>
      <c r="I834" s="200"/>
      <c r="J834" s="201">
        <f>ROUND(I834*H834,0)</f>
        <v>0</v>
      </c>
      <c r="K834" s="197" t="s">
        <v>291</v>
      </c>
      <c r="L834" s="61"/>
      <c r="M834" s="202" t="s">
        <v>35</v>
      </c>
      <c r="N834" s="203" t="s">
        <v>52</v>
      </c>
      <c r="O834" s="42"/>
      <c r="P834" s="204">
        <f>O834*H834</f>
        <v>0</v>
      </c>
      <c r="Q834" s="204">
        <v>0.00031</v>
      </c>
      <c r="R834" s="204">
        <f>Q834*H834</f>
        <v>0.024025</v>
      </c>
      <c r="S834" s="204">
        <v>0</v>
      </c>
      <c r="T834" s="205">
        <f>S834*H834</f>
        <v>0</v>
      </c>
      <c r="AR834" s="23" t="s">
        <v>359</v>
      </c>
      <c r="AT834" s="23" t="s">
        <v>287</v>
      </c>
      <c r="AU834" s="23" t="s">
        <v>89</v>
      </c>
      <c r="AY834" s="23" t="s">
        <v>285</v>
      </c>
      <c r="BE834" s="206">
        <f>IF(N834="základní",J834,0)</f>
        <v>0</v>
      </c>
      <c r="BF834" s="206">
        <f>IF(N834="snížená",J834,0)</f>
        <v>0</v>
      </c>
      <c r="BG834" s="206">
        <f>IF(N834="zákl. přenesená",J834,0)</f>
        <v>0</v>
      </c>
      <c r="BH834" s="206">
        <f>IF(N834="sníž. přenesená",J834,0)</f>
        <v>0</v>
      </c>
      <c r="BI834" s="206">
        <f>IF(N834="nulová",J834,0)</f>
        <v>0</v>
      </c>
      <c r="BJ834" s="23" t="s">
        <v>10</v>
      </c>
      <c r="BK834" s="206">
        <f>ROUND(I834*H834,0)</f>
        <v>0</v>
      </c>
      <c r="BL834" s="23" t="s">
        <v>359</v>
      </c>
      <c r="BM834" s="23" t="s">
        <v>1351</v>
      </c>
    </row>
    <row r="835" spans="2:51" s="11" customFormat="1" ht="13.5">
      <c r="B835" s="207"/>
      <c r="C835" s="208"/>
      <c r="D835" s="209" t="s">
        <v>293</v>
      </c>
      <c r="E835" s="210" t="s">
        <v>35</v>
      </c>
      <c r="F835" s="211" t="s">
        <v>1352</v>
      </c>
      <c r="G835" s="208"/>
      <c r="H835" s="212">
        <v>3.6</v>
      </c>
      <c r="I835" s="213"/>
      <c r="J835" s="208"/>
      <c r="K835" s="208"/>
      <c r="L835" s="214"/>
      <c r="M835" s="215"/>
      <c r="N835" s="216"/>
      <c r="O835" s="216"/>
      <c r="P835" s="216"/>
      <c r="Q835" s="216"/>
      <c r="R835" s="216"/>
      <c r="S835" s="216"/>
      <c r="T835" s="217"/>
      <c r="AT835" s="218" t="s">
        <v>293</v>
      </c>
      <c r="AU835" s="218" t="s">
        <v>89</v>
      </c>
      <c r="AV835" s="11" t="s">
        <v>89</v>
      </c>
      <c r="AW835" s="11" t="s">
        <v>44</v>
      </c>
      <c r="AX835" s="11" t="s">
        <v>81</v>
      </c>
      <c r="AY835" s="218" t="s">
        <v>285</v>
      </c>
    </row>
    <row r="836" spans="2:51" s="11" customFormat="1" ht="13.5">
      <c r="B836" s="207"/>
      <c r="C836" s="208"/>
      <c r="D836" s="209" t="s">
        <v>293</v>
      </c>
      <c r="E836" s="210" t="s">
        <v>35</v>
      </c>
      <c r="F836" s="211" t="s">
        <v>1353</v>
      </c>
      <c r="G836" s="208"/>
      <c r="H836" s="212">
        <v>3</v>
      </c>
      <c r="I836" s="213"/>
      <c r="J836" s="208"/>
      <c r="K836" s="208"/>
      <c r="L836" s="214"/>
      <c r="M836" s="215"/>
      <c r="N836" s="216"/>
      <c r="O836" s="216"/>
      <c r="P836" s="216"/>
      <c r="Q836" s="216"/>
      <c r="R836" s="216"/>
      <c r="S836" s="216"/>
      <c r="T836" s="217"/>
      <c r="AT836" s="218" t="s">
        <v>293</v>
      </c>
      <c r="AU836" s="218" t="s">
        <v>89</v>
      </c>
      <c r="AV836" s="11" t="s">
        <v>89</v>
      </c>
      <c r="AW836" s="11" t="s">
        <v>44</v>
      </c>
      <c r="AX836" s="11" t="s">
        <v>81</v>
      </c>
      <c r="AY836" s="218" t="s">
        <v>285</v>
      </c>
    </row>
    <row r="837" spans="2:51" s="11" customFormat="1" ht="13.5">
      <c r="B837" s="207"/>
      <c r="C837" s="208"/>
      <c r="D837" s="209" t="s">
        <v>293</v>
      </c>
      <c r="E837" s="210" t="s">
        <v>35</v>
      </c>
      <c r="F837" s="211" t="s">
        <v>1354</v>
      </c>
      <c r="G837" s="208"/>
      <c r="H837" s="212">
        <v>8.8</v>
      </c>
      <c r="I837" s="213"/>
      <c r="J837" s="208"/>
      <c r="K837" s="208"/>
      <c r="L837" s="214"/>
      <c r="M837" s="215"/>
      <c r="N837" s="216"/>
      <c r="O837" s="216"/>
      <c r="P837" s="216"/>
      <c r="Q837" s="216"/>
      <c r="R837" s="216"/>
      <c r="S837" s="216"/>
      <c r="T837" s="217"/>
      <c r="AT837" s="218" t="s">
        <v>293</v>
      </c>
      <c r="AU837" s="218" t="s">
        <v>89</v>
      </c>
      <c r="AV837" s="11" t="s">
        <v>89</v>
      </c>
      <c r="AW837" s="11" t="s">
        <v>44</v>
      </c>
      <c r="AX837" s="11" t="s">
        <v>81</v>
      </c>
      <c r="AY837" s="218" t="s">
        <v>285</v>
      </c>
    </row>
    <row r="838" spans="2:51" s="11" customFormat="1" ht="13.5">
      <c r="B838" s="207"/>
      <c r="C838" s="208"/>
      <c r="D838" s="209" t="s">
        <v>293</v>
      </c>
      <c r="E838" s="210" t="s">
        <v>35</v>
      </c>
      <c r="F838" s="211" t="s">
        <v>1355</v>
      </c>
      <c r="G838" s="208"/>
      <c r="H838" s="212">
        <v>1.8</v>
      </c>
      <c r="I838" s="213"/>
      <c r="J838" s="208"/>
      <c r="K838" s="208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293</v>
      </c>
      <c r="AU838" s="218" t="s">
        <v>89</v>
      </c>
      <c r="AV838" s="11" t="s">
        <v>89</v>
      </c>
      <c r="AW838" s="11" t="s">
        <v>44</v>
      </c>
      <c r="AX838" s="11" t="s">
        <v>81</v>
      </c>
      <c r="AY838" s="218" t="s">
        <v>285</v>
      </c>
    </row>
    <row r="839" spans="2:51" s="11" customFormat="1" ht="13.5">
      <c r="B839" s="207"/>
      <c r="C839" s="208"/>
      <c r="D839" s="209" t="s">
        <v>293</v>
      </c>
      <c r="E839" s="210" t="s">
        <v>35</v>
      </c>
      <c r="F839" s="211" t="s">
        <v>1355</v>
      </c>
      <c r="G839" s="208"/>
      <c r="H839" s="212">
        <v>1.8</v>
      </c>
      <c r="I839" s="213"/>
      <c r="J839" s="208"/>
      <c r="K839" s="208"/>
      <c r="L839" s="214"/>
      <c r="M839" s="215"/>
      <c r="N839" s="216"/>
      <c r="O839" s="216"/>
      <c r="P839" s="216"/>
      <c r="Q839" s="216"/>
      <c r="R839" s="216"/>
      <c r="S839" s="216"/>
      <c r="T839" s="217"/>
      <c r="AT839" s="218" t="s">
        <v>293</v>
      </c>
      <c r="AU839" s="218" t="s">
        <v>89</v>
      </c>
      <c r="AV839" s="11" t="s">
        <v>89</v>
      </c>
      <c r="AW839" s="11" t="s">
        <v>44</v>
      </c>
      <c r="AX839" s="11" t="s">
        <v>81</v>
      </c>
      <c r="AY839" s="218" t="s">
        <v>285</v>
      </c>
    </row>
    <row r="840" spans="2:51" s="11" customFormat="1" ht="13.5">
      <c r="B840" s="207"/>
      <c r="C840" s="208"/>
      <c r="D840" s="209" t="s">
        <v>293</v>
      </c>
      <c r="E840" s="210" t="s">
        <v>35</v>
      </c>
      <c r="F840" s="211" t="s">
        <v>1356</v>
      </c>
      <c r="G840" s="208"/>
      <c r="H840" s="212">
        <v>8.8</v>
      </c>
      <c r="I840" s="213"/>
      <c r="J840" s="208"/>
      <c r="K840" s="208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293</v>
      </c>
      <c r="AU840" s="218" t="s">
        <v>89</v>
      </c>
      <c r="AV840" s="11" t="s">
        <v>89</v>
      </c>
      <c r="AW840" s="11" t="s">
        <v>44</v>
      </c>
      <c r="AX840" s="11" t="s">
        <v>81</v>
      </c>
      <c r="AY840" s="218" t="s">
        <v>285</v>
      </c>
    </row>
    <row r="841" spans="2:51" s="11" customFormat="1" ht="13.5">
      <c r="B841" s="207"/>
      <c r="C841" s="208"/>
      <c r="D841" s="209" t="s">
        <v>293</v>
      </c>
      <c r="E841" s="210" t="s">
        <v>35</v>
      </c>
      <c r="F841" s="211" t="s">
        <v>1357</v>
      </c>
      <c r="G841" s="208"/>
      <c r="H841" s="212">
        <v>1.8</v>
      </c>
      <c r="I841" s="213"/>
      <c r="J841" s="208"/>
      <c r="K841" s="208"/>
      <c r="L841" s="214"/>
      <c r="M841" s="215"/>
      <c r="N841" s="216"/>
      <c r="O841" s="216"/>
      <c r="P841" s="216"/>
      <c r="Q841" s="216"/>
      <c r="R841" s="216"/>
      <c r="S841" s="216"/>
      <c r="T841" s="217"/>
      <c r="AT841" s="218" t="s">
        <v>293</v>
      </c>
      <c r="AU841" s="218" t="s">
        <v>89</v>
      </c>
      <c r="AV841" s="11" t="s">
        <v>89</v>
      </c>
      <c r="AW841" s="11" t="s">
        <v>44</v>
      </c>
      <c r="AX841" s="11" t="s">
        <v>81</v>
      </c>
      <c r="AY841" s="218" t="s">
        <v>285</v>
      </c>
    </row>
    <row r="842" spans="2:51" s="11" customFormat="1" ht="13.5">
      <c r="B842" s="207"/>
      <c r="C842" s="208"/>
      <c r="D842" s="209" t="s">
        <v>293</v>
      </c>
      <c r="E842" s="210" t="s">
        <v>35</v>
      </c>
      <c r="F842" s="211" t="s">
        <v>1357</v>
      </c>
      <c r="G842" s="208"/>
      <c r="H842" s="212">
        <v>1.8</v>
      </c>
      <c r="I842" s="213"/>
      <c r="J842" s="208"/>
      <c r="K842" s="208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293</v>
      </c>
      <c r="AU842" s="218" t="s">
        <v>89</v>
      </c>
      <c r="AV842" s="11" t="s">
        <v>89</v>
      </c>
      <c r="AW842" s="11" t="s">
        <v>44</v>
      </c>
      <c r="AX842" s="11" t="s">
        <v>81</v>
      </c>
      <c r="AY842" s="218" t="s">
        <v>285</v>
      </c>
    </row>
    <row r="843" spans="2:51" s="11" customFormat="1" ht="13.5">
      <c r="B843" s="207"/>
      <c r="C843" s="208"/>
      <c r="D843" s="209" t="s">
        <v>293</v>
      </c>
      <c r="E843" s="210" t="s">
        <v>35</v>
      </c>
      <c r="F843" s="211" t="s">
        <v>1358</v>
      </c>
      <c r="G843" s="208"/>
      <c r="H843" s="212">
        <v>3</v>
      </c>
      <c r="I843" s="213"/>
      <c r="J843" s="208"/>
      <c r="K843" s="208"/>
      <c r="L843" s="214"/>
      <c r="M843" s="215"/>
      <c r="N843" s="216"/>
      <c r="O843" s="216"/>
      <c r="P843" s="216"/>
      <c r="Q843" s="216"/>
      <c r="R843" s="216"/>
      <c r="S843" s="216"/>
      <c r="T843" s="217"/>
      <c r="AT843" s="218" t="s">
        <v>293</v>
      </c>
      <c r="AU843" s="218" t="s">
        <v>89</v>
      </c>
      <c r="AV843" s="11" t="s">
        <v>89</v>
      </c>
      <c r="AW843" s="11" t="s">
        <v>44</v>
      </c>
      <c r="AX843" s="11" t="s">
        <v>81</v>
      </c>
      <c r="AY843" s="218" t="s">
        <v>285</v>
      </c>
    </row>
    <row r="844" spans="2:51" s="11" customFormat="1" ht="13.5">
      <c r="B844" s="207"/>
      <c r="C844" s="208"/>
      <c r="D844" s="209" t="s">
        <v>293</v>
      </c>
      <c r="E844" s="210" t="s">
        <v>35</v>
      </c>
      <c r="F844" s="211" t="s">
        <v>1359</v>
      </c>
      <c r="G844" s="208"/>
      <c r="H844" s="212">
        <v>3</v>
      </c>
      <c r="I844" s="213"/>
      <c r="J844" s="208"/>
      <c r="K844" s="208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293</v>
      </c>
      <c r="AU844" s="218" t="s">
        <v>89</v>
      </c>
      <c r="AV844" s="11" t="s">
        <v>89</v>
      </c>
      <c r="AW844" s="11" t="s">
        <v>44</v>
      </c>
      <c r="AX844" s="11" t="s">
        <v>81</v>
      </c>
      <c r="AY844" s="218" t="s">
        <v>285</v>
      </c>
    </row>
    <row r="845" spans="2:51" s="11" customFormat="1" ht="13.5">
      <c r="B845" s="207"/>
      <c r="C845" s="208"/>
      <c r="D845" s="209" t="s">
        <v>293</v>
      </c>
      <c r="E845" s="210" t="s">
        <v>35</v>
      </c>
      <c r="F845" s="211" t="s">
        <v>1360</v>
      </c>
      <c r="G845" s="208"/>
      <c r="H845" s="212">
        <v>8.8</v>
      </c>
      <c r="I845" s="213"/>
      <c r="J845" s="208"/>
      <c r="K845" s="208"/>
      <c r="L845" s="214"/>
      <c r="M845" s="215"/>
      <c r="N845" s="216"/>
      <c r="O845" s="216"/>
      <c r="P845" s="216"/>
      <c r="Q845" s="216"/>
      <c r="R845" s="216"/>
      <c r="S845" s="216"/>
      <c r="T845" s="217"/>
      <c r="AT845" s="218" t="s">
        <v>293</v>
      </c>
      <c r="AU845" s="218" t="s">
        <v>89</v>
      </c>
      <c r="AV845" s="11" t="s">
        <v>89</v>
      </c>
      <c r="AW845" s="11" t="s">
        <v>44</v>
      </c>
      <c r="AX845" s="11" t="s">
        <v>81</v>
      </c>
      <c r="AY845" s="218" t="s">
        <v>285</v>
      </c>
    </row>
    <row r="846" spans="2:51" s="11" customFormat="1" ht="13.5">
      <c r="B846" s="207"/>
      <c r="C846" s="208"/>
      <c r="D846" s="209" t="s">
        <v>293</v>
      </c>
      <c r="E846" s="210" t="s">
        <v>35</v>
      </c>
      <c r="F846" s="211" t="s">
        <v>1361</v>
      </c>
      <c r="G846" s="208"/>
      <c r="H846" s="212">
        <v>1.8</v>
      </c>
      <c r="I846" s="213"/>
      <c r="J846" s="208"/>
      <c r="K846" s="208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293</v>
      </c>
      <c r="AU846" s="218" t="s">
        <v>89</v>
      </c>
      <c r="AV846" s="11" t="s">
        <v>89</v>
      </c>
      <c r="AW846" s="11" t="s">
        <v>44</v>
      </c>
      <c r="AX846" s="11" t="s">
        <v>81</v>
      </c>
      <c r="AY846" s="218" t="s">
        <v>285</v>
      </c>
    </row>
    <row r="847" spans="2:51" s="11" customFormat="1" ht="13.5">
      <c r="B847" s="207"/>
      <c r="C847" s="208"/>
      <c r="D847" s="209" t="s">
        <v>293</v>
      </c>
      <c r="E847" s="210" t="s">
        <v>35</v>
      </c>
      <c r="F847" s="211" t="s">
        <v>1361</v>
      </c>
      <c r="G847" s="208"/>
      <c r="H847" s="212">
        <v>1.8</v>
      </c>
      <c r="I847" s="213"/>
      <c r="J847" s="208"/>
      <c r="K847" s="208"/>
      <c r="L847" s="214"/>
      <c r="M847" s="215"/>
      <c r="N847" s="216"/>
      <c r="O847" s="216"/>
      <c r="P847" s="216"/>
      <c r="Q847" s="216"/>
      <c r="R847" s="216"/>
      <c r="S847" s="216"/>
      <c r="T847" s="217"/>
      <c r="AT847" s="218" t="s">
        <v>293</v>
      </c>
      <c r="AU847" s="218" t="s">
        <v>89</v>
      </c>
      <c r="AV847" s="11" t="s">
        <v>89</v>
      </c>
      <c r="AW847" s="11" t="s">
        <v>44</v>
      </c>
      <c r="AX847" s="11" t="s">
        <v>81</v>
      </c>
      <c r="AY847" s="218" t="s">
        <v>285</v>
      </c>
    </row>
    <row r="848" spans="2:51" s="11" customFormat="1" ht="13.5">
      <c r="B848" s="207"/>
      <c r="C848" s="208"/>
      <c r="D848" s="209" t="s">
        <v>293</v>
      </c>
      <c r="E848" s="210" t="s">
        <v>35</v>
      </c>
      <c r="F848" s="211" t="s">
        <v>1362</v>
      </c>
      <c r="G848" s="208"/>
      <c r="H848" s="212">
        <v>8.8</v>
      </c>
      <c r="I848" s="213"/>
      <c r="J848" s="208"/>
      <c r="K848" s="208"/>
      <c r="L848" s="214"/>
      <c r="M848" s="215"/>
      <c r="N848" s="216"/>
      <c r="O848" s="216"/>
      <c r="P848" s="216"/>
      <c r="Q848" s="216"/>
      <c r="R848" s="216"/>
      <c r="S848" s="216"/>
      <c r="T848" s="217"/>
      <c r="AT848" s="218" t="s">
        <v>293</v>
      </c>
      <c r="AU848" s="218" t="s">
        <v>89</v>
      </c>
      <c r="AV848" s="11" t="s">
        <v>89</v>
      </c>
      <c r="AW848" s="11" t="s">
        <v>44</v>
      </c>
      <c r="AX848" s="11" t="s">
        <v>81</v>
      </c>
      <c r="AY848" s="218" t="s">
        <v>285</v>
      </c>
    </row>
    <row r="849" spans="2:51" s="11" customFormat="1" ht="13.5">
      <c r="B849" s="207"/>
      <c r="C849" s="208"/>
      <c r="D849" s="209" t="s">
        <v>293</v>
      </c>
      <c r="E849" s="210" t="s">
        <v>35</v>
      </c>
      <c r="F849" s="211" t="s">
        <v>1363</v>
      </c>
      <c r="G849" s="208"/>
      <c r="H849" s="212">
        <v>1.8</v>
      </c>
      <c r="I849" s="213"/>
      <c r="J849" s="208"/>
      <c r="K849" s="208"/>
      <c r="L849" s="214"/>
      <c r="M849" s="215"/>
      <c r="N849" s="216"/>
      <c r="O849" s="216"/>
      <c r="P849" s="216"/>
      <c r="Q849" s="216"/>
      <c r="R849" s="216"/>
      <c r="S849" s="216"/>
      <c r="T849" s="217"/>
      <c r="AT849" s="218" t="s">
        <v>293</v>
      </c>
      <c r="AU849" s="218" t="s">
        <v>89</v>
      </c>
      <c r="AV849" s="11" t="s">
        <v>89</v>
      </c>
      <c r="AW849" s="11" t="s">
        <v>44</v>
      </c>
      <c r="AX849" s="11" t="s">
        <v>81</v>
      </c>
      <c r="AY849" s="218" t="s">
        <v>285</v>
      </c>
    </row>
    <row r="850" spans="2:51" s="11" customFormat="1" ht="13.5">
      <c r="B850" s="207"/>
      <c r="C850" s="208"/>
      <c r="D850" s="209" t="s">
        <v>293</v>
      </c>
      <c r="E850" s="210" t="s">
        <v>35</v>
      </c>
      <c r="F850" s="211" t="s">
        <v>1363</v>
      </c>
      <c r="G850" s="208"/>
      <c r="H850" s="212">
        <v>1.8</v>
      </c>
      <c r="I850" s="213"/>
      <c r="J850" s="208"/>
      <c r="K850" s="208"/>
      <c r="L850" s="214"/>
      <c r="M850" s="215"/>
      <c r="N850" s="216"/>
      <c r="O850" s="216"/>
      <c r="P850" s="216"/>
      <c r="Q850" s="216"/>
      <c r="R850" s="216"/>
      <c r="S850" s="216"/>
      <c r="T850" s="217"/>
      <c r="AT850" s="218" t="s">
        <v>293</v>
      </c>
      <c r="AU850" s="218" t="s">
        <v>89</v>
      </c>
      <c r="AV850" s="11" t="s">
        <v>89</v>
      </c>
      <c r="AW850" s="11" t="s">
        <v>44</v>
      </c>
      <c r="AX850" s="11" t="s">
        <v>81</v>
      </c>
      <c r="AY850" s="218" t="s">
        <v>285</v>
      </c>
    </row>
    <row r="851" spans="2:51" s="11" customFormat="1" ht="13.5">
      <c r="B851" s="207"/>
      <c r="C851" s="208"/>
      <c r="D851" s="209" t="s">
        <v>293</v>
      </c>
      <c r="E851" s="210" t="s">
        <v>35</v>
      </c>
      <c r="F851" s="211" t="s">
        <v>1364</v>
      </c>
      <c r="G851" s="208"/>
      <c r="H851" s="212">
        <v>3</v>
      </c>
      <c r="I851" s="213"/>
      <c r="J851" s="208"/>
      <c r="K851" s="208"/>
      <c r="L851" s="214"/>
      <c r="M851" s="215"/>
      <c r="N851" s="216"/>
      <c r="O851" s="216"/>
      <c r="P851" s="216"/>
      <c r="Q851" s="216"/>
      <c r="R851" s="216"/>
      <c r="S851" s="216"/>
      <c r="T851" s="217"/>
      <c r="AT851" s="218" t="s">
        <v>293</v>
      </c>
      <c r="AU851" s="218" t="s">
        <v>89</v>
      </c>
      <c r="AV851" s="11" t="s">
        <v>89</v>
      </c>
      <c r="AW851" s="11" t="s">
        <v>44</v>
      </c>
      <c r="AX851" s="11" t="s">
        <v>81</v>
      </c>
      <c r="AY851" s="218" t="s">
        <v>285</v>
      </c>
    </row>
    <row r="852" spans="2:51" s="11" customFormat="1" ht="13.5">
      <c r="B852" s="207"/>
      <c r="C852" s="208"/>
      <c r="D852" s="209" t="s">
        <v>293</v>
      </c>
      <c r="E852" s="210" t="s">
        <v>35</v>
      </c>
      <c r="F852" s="211" t="s">
        <v>1365</v>
      </c>
      <c r="G852" s="208"/>
      <c r="H852" s="212">
        <v>3.6</v>
      </c>
      <c r="I852" s="213"/>
      <c r="J852" s="208"/>
      <c r="K852" s="208"/>
      <c r="L852" s="214"/>
      <c r="M852" s="215"/>
      <c r="N852" s="216"/>
      <c r="O852" s="216"/>
      <c r="P852" s="216"/>
      <c r="Q852" s="216"/>
      <c r="R852" s="216"/>
      <c r="S852" s="216"/>
      <c r="T852" s="217"/>
      <c r="AT852" s="218" t="s">
        <v>293</v>
      </c>
      <c r="AU852" s="218" t="s">
        <v>89</v>
      </c>
      <c r="AV852" s="11" t="s">
        <v>89</v>
      </c>
      <c r="AW852" s="11" t="s">
        <v>44</v>
      </c>
      <c r="AX852" s="11" t="s">
        <v>81</v>
      </c>
      <c r="AY852" s="218" t="s">
        <v>285</v>
      </c>
    </row>
    <row r="853" spans="2:51" s="11" customFormat="1" ht="13.5">
      <c r="B853" s="207"/>
      <c r="C853" s="208"/>
      <c r="D853" s="209" t="s">
        <v>293</v>
      </c>
      <c r="E853" s="210" t="s">
        <v>35</v>
      </c>
      <c r="F853" s="211" t="s">
        <v>1366</v>
      </c>
      <c r="G853" s="208"/>
      <c r="H853" s="212">
        <v>1.5</v>
      </c>
      <c r="I853" s="213"/>
      <c r="J853" s="208"/>
      <c r="K853" s="208"/>
      <c r="L853" s="214"/>
      <c r="M853" s="215"/>
      <c r="N853" s="216"/>
      <c r="O853" s="216"/>
      <c r="P853" s="216"/>
      <c r="Q853" s="216"/>
      <c r="R853" s="216"/>
      <c r="S853" s="216"/>
      <c r="T853" s="217"/>
      <c r="AT853" s="218" t="s">
        <v>293</v>
      </c>
      <c r="AU853" s="218" t="s">
        <v>89</v>
      </c>
      <c r="AV853" s="11" t="s">
        <v>89</v>
      </c>
      <c r="AW853" s="11" t="s">
        <v>44</v>
      </c>
      <c r="AX853" s="11" t="s">
        <v>81</v>
      </c>
      <c r="AY853" s="218" t="s">
        <v>285</v>
      </c>
    </row>
    <row r="854" spans="2:51" s="11" customFormat="1" ht="13.5">
      <c r="B854" s="207"/>
      <c r="C854" s="208"/>
      <c r="D854" s="209" t="s">
        <v>293</v>
      </c>
      <c r="E854" s="210" t="s">
        <v>35</v>
      </c>
      <c r="F854" s="211" t="s">
        <v>1367</v>
      </c>
      <c r="G854" s="208"/>
      <c r="H854" s="212">
        <v>3.6</v>
      </c>
      <c r="I854" s="213"/>
      <c r="J854" s="208"/>
      <c r="K854" s="208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293</v>
      </c>
      <c r="AU854" s="218" t="s">
        <v>89</v>
      </c>
      <c r="AV854" s="11" t="s">
        <v>89</v>
      </c>
      <c r="AW854" s="11" t="s">
        <v>44</v>
      </c>
      <c r="AX854" s="11" t="s">
        <v>81</v>
      </c>
      <c r="AY854" s="218" t="s">
        <v>285</v>
      </c>
    </row>
    <row r="855" spans="2:51" s="11" customFormat="1" ht="13.5">
      <c r="B855" s="207"/>
      <c r="C855" s="208"/>
      <c r="D855" s="209" t="s">
        <v>293</v>
      </c>
      <c r="E855" s="210" t="s">
        <v>35</v>
      </c>
      <c r="F855" s="211" t="s">
        <v>1368</v>
      </c>
      <c r="G855" s="208"/>
      <c r="H855" s="212">
        <v>3.6</v>
      </c>
      <c r="I855" s="213"/>
      <c r="J855" s="208"/>
      <c r="K855" s="208"/>
      <c r="L855" s="214"/>
      <c r="M855" s="215"/>
      <c r="N855" s="216"/>
      <c r="O855" s="216"/>
      <c r="P855" s="216"/>
      <c r="Q855" s="216"/>
      <c r="R855" s="216"/>
      <c r="S855" s="216"/>
      <c r="T855" s="217"/>
      <c r="AT855" s="218" t="s">
        <v>293</v>
      </c>
      <c r="AU855" s="218" t="s">
        <v>89</v>
      </c>
      <c r="AV855" s="11" t="s">
        <v>89</v>
      </c>
      <c r="AW855" s="11" t="s">
        <v>44</v>
      </c>
      <c r="AX855" s="11" t="s">
        <v>81</v>
      </c>
      <c r="AY855" s="218" t="s">
        <v>285</v>
      </c>
    </row>
    <row r="856" spans="2:51" s="12" customFormat="1" ht="13.5">
      <c r="B856" s="219"/>
      <c r="C856" s="220"/>
      <c r="D856" s="221" t="s">
        <v>293</v>
      </c>
      <c r="E856" s="222" t="s">
        <v>35</v>
      </c>
      <c r="F856" s="223" t="s">
        <v>295</v>
      </c>
      <c r="G856" s="220"/>
      <c r="H856" s="224">
        <v>77.5</v>
      </c>
      <c r="I856" s="225"/>
      <c r="J856" s="220"/>
      <c r="K856" s="220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293</v>
      </c>
      <c r="AU856" s="230" t="s">
        <v>89</v>
      </c>
      <c r="AV856" s="12" t="s">
        <v>92</v>
      </c>
      <c r="AW856" s="12" t="s">
        <v>44</v>
      </c>
      <c r="AX856" s="12" t="s">
        <v>10</v>
      </c>
      <c r="AY856" s="230" t="s">
        <v>285</v>
      </c>
    </row>
    <row r="857" spans="2:65" s="1" customFormat="1" ht="22.5" customHeight="1">
      <c r="B857" s="41"/>
      <c r="C857" s="195" t="s">
        <v>1369</v>
      </c>
      <c r="D857" s="195" t="s">
        <v>287</v>
      </c>
      <c r="E857" s="196" t="s">
        <v>1370</v>
      </c>
      <c r="F857" s="197" t="s">
        <v>1371</v>
      </c>
      <c r="G857" s="198" t="s">
        <v>326</v>
      </c>
      <c r="H857" s="199">
        <v>221.63</v>
      </c>
      <c r="I857" s="200"/>
      <c r="J857" s="201">
        <f>ROUND(I857*H857,0)</f>
        <v>0</v>
      </c>
      <c r="K857" s="197" t="s">
        <v>291</v>
      </c>
      <c r="L857" s="61"/>
      <c r="M857" s="202" t="s">
        <v>35</v>
      </c>
      <c r="N857" s="203" t="s">
        <v>52</v>
      </c>
      <c r="O857" s="42"/>
      <c r="P857" s="204">
        <f>O857*H857</f>
        <v>0</v>
      </c>
      <c r="Q857" s="204">
        <v>0.00026</v>
      </c>
      <c r="R857" s="204">
        <f>Q857*H857</f>
        <v>0.057623799999999996</v>
      </c>
      <c r="S857" s="204">
        <v>0</v>
      </c>
      <c r="T857" s="205">
        <f>S857*H857</f>
        <v>0</v>
      </c>
      <c r="AR857" s="23" t="s">
        <v>359</v>
      </c>
      <c r="AT857" s="23" t="s">
        <v>287</v>
      </c>
      <c r="AU857" s="23" t="s">
        <v>89</v>
      </c>
      <c r="AY857" s="23" t="s">
        <v>285</v>
      </c>
      <c r="BE857" s="206">
        <f>IF(N857="základní",J857,0)</f>
        <v>0</v>
      </c>
      <c r="BF857" s="206">
        <f>IF(N857="snížená",J857,0)</f>
        <v>0</v>
      </c>
      <c r="BG857" s="206">
        <f>IF(N857="zákl. přenesená",J857,0)</f>
        <v>0</v>
      </c>
      <c r="BH857" s="206">
        <f>IF(N857="sníž. přenesená",J857,0)</f>
        <v>0</v>
      </c>
      <c r="BI857" s="206">
        <f>IF(N857="nulová",J857,0)</f>
        <v>0</v>
      </c>
      <c r="BJ857" s="23" t="s">
        <v>10</v>
      </c>
      <c r="BK857" s="206">
        <f>ROUND(I857*H857,0)</f>
        <v>0</v>
      </c>
      <c r="BL857" s="23" t="s">
        <v>359</v>
      </c>
      <c r="BM857" s="23" t="s">
        <v>1372</v>
      </c>
    </row>
    <row r="858" spans="2:51" s="11" customFormat="1" ht="13.5">
      <c r="B858" s="207"/>
      <c r="C858" s="208"/>
      <c r="D858" s="209" t="s">
        <v>293</v>
      </c>
      <c r="E858" s="210" t="s">
        <v>35</v>
      </c>
      <c r="F858" s="211" t="s">
        <v>1373</v>
      </c>
      <c r="G858" s="208"/>
      <c r="H858" s="212">
        <v>1.4</v>
      </c>
      <c r="I858" s="213"/>
      <c r="J858" s="208"/>
      <c r="K858" s="208"/>
      <c r="L858" s="214"/>
      <c r="M858" s="215"/>
      <c r="N858" s="216"/>
      <c r="O858" s="216"/>
      <c r="P858" s="216"/>
      <c r="Q858" s="216"/>
      <c r="R858" s="216"/>
      <c r="S858" s="216"/>
      <c r="T858" s="217"/>
      <c r="AT858" s="218" t="s">
        <v>293</v>
      </c>
      <c r="AU858" s="218" t="s">
        <v>89</v>
      </c>
      <c r="AV858" s="11" t="s">
        <v>89</v>
      </c>
      <c r="AW858" s="11" t="s">
        <v>44</v>
      </c>
      <c r="AX858" s="11" t="s">
        <v>81</v>
      </c>
      <c r="AY858" s="218" t="s">
        <v>285</v>
      </c>
    </row>
    <row r="859" spans="2:51" s="11" customFormat="1" ht="13.5">
      <c r="B859" s="207"/>
      <c r="C859" s="208"/>
      <c r="D859" s="209" t="s">
        <v>293</v>
      </c>
      <c r="E859" s="210" t="s">
        <v>35</v>
      </c>
      <c r="F859" s="211" t="s">
        <v>1374</v>
      </c>
      <c r="G859" s="208"/>
      <c r="H859" s="212">
        <v>1.4</v>
      </c>
      <c r="I859" s="213"/>
      <c r="J859" s="208"/>
      <c r="K859" s="208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293</v>
      </c>
      <c r="AU859" s="218" t="s">
        <v>89</v>
      </c>
      <c r="AV859" s="11" t="s">
        <v>89</v>
      </c>
      <c r="AW859" s="11" t="s">
        <v>44</v>
      </c>
      <c r="AX859" s="11" t="s">
        <v>81</v>
      </c>
      <c r="AY859" s="218" t="s">
        <v>285</v>
      </c>
    </row>
    <row r="860" spans="2:51" s="11" customFormat="1" ht="13.5">
      <c r="B860" s="207"/>
      <c r="C860" s="208"/>
      <c r="D860" s="209" t="s">
        <v>293</v>
      </c>
      <c r="E860" s="210" t="s">
        <v>35</v>
      </c>
      <c r="F860" s="211" t="s">
        <v>1375</v>
      </c>
      <c r="G860" s="208"/>
      <c r="H860" s="212">
        <v>16.35</v>
      </c>
      <c r="I860" s="213"/>
      <c r="J860" s="208"/>
      <c r="K860" s="208"/>
      <c r="L860" s="214"/>
      <c r="M860" s="215"/>
      <c r="N860" s="216"/>
      <c r="O860" s="216"/>
      <c r="P860" s="216"/>
      <c r="Q860" s="216"/>
      <c r="R860" s="216"/>
      <c r="S860" s="216"/>
      <c r="T860" s="217"/>
      <c r="AT860" s="218" t="s">
        <v>293</v>
      </c>
      <c r="AU860" s="218" t="s">
        <v>89</v>
      </c>
      <c r="AV860" s="11" t="s">
        <v>89</v>
      </c>
      <c r="AW860" s="11" t="s">
        <v>44</v>
      </c>
      <c r="AX860" s="11" t="s">
        <v>81</v>
      </c>
      <c r="AY860" s="218" t="s">
        <v>285</v>
      </c>
    </row>
    <row r="861" spans="2:51" s="11" customFormat="1" ht="13.5">
      <c r="B861" s="207"/>
      <c r="C861" s="208"/>
      <c r="D861" s="209" t="s">
        <v>293</v>
      </c>
      <c r="E861" s="210" t="s">
        <v>35</v>
      </c>
      <c r="F861" s="211" t="s">
        <v>1376</v>
      </c>
      <c r="G861" s="208"/>
      <c r="H861" s="212">
        <v>14.35</v>
      </c>
      <c r="I861" s="213"/>
      <c r="J861" s="208"/>
      <c r="K861" s="208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293</v>
      </c>
      <c r="AU861" s="218" t="s">
        <v>89</v>
      </c>
      <c r="AV861" s="11" t="s">
        <v>89</v>
      </c>
      <c r="AW861" s="11" t="s">
        <v>44</v>
      </c>
      <c r="AX861" s="11" t="s">
        <v>81</v>
      </c>
      <c r="AY861" s="218" t="s">
        <v>285</v>
      </c>
    </row>
    <row r="862" spans="2:51" s="11" customFormat="1" ht="13.5">
      <c r="B862" s="207"/>
      <c r="C862" s="208"/>
      <c r="D862" s="209" t="s">
        <v>293</v>
      </c>
      <c r="E862" s="210" t="s">
        <v>35</v>
      </c>
      <c r="F862" s="211" t="s">
        <v>1377</v>
      </c>
      <c r="G862" s="208"/>
      <c r="H862" s="212">
        <v>8.25</v>
      </c>
      <c r="I862" s="213"/>
      <c r="J862" s="208"/>
      <c r="K862" s="208"/>
      <c r="L862" s="214"/>
      <c r="M862" s="215"/>
      <c r="N862" s="216"/>
      <c r="O862" s="216"/>
      <c r="P862" s="216"/>
      <c r="Q862" s="216"/>
      <c r="R862" s="216"/>
      <c r="S862" s="216"/>
      <c r="T862" s="217"/>
      <c r="AT862" s="218" t="s">
        <v>293</v>
      </c>
      <c r="AU862" s="218" t="s">
        <v>89</v>
      </c>
      <c r="AV862" s="11" t="s">
        <v>89</v>
      </c>
      <c r="AW862" s="11" t="s">
        <v>44</v>
      </c>
      <c r="AX862" s="11" t="s">
        <v>81</v>
      </c>
      <c r="AY862" s="218" t="s">
        <v>285</v>
      </c>
    </row>
    <row r="863" spans="2:51" s="11" customFormat="1" ht="13.5">
      <c r="B863" s="207"/>
      <c r="C863" s="208"/>
      <c r="D863" s="209" t="s">
        <v>293</v>
      </c>
      <c r="E863" s="210" t="s">
        <v>35</v>
      </c>
      <c r="F863" s="211" t="s">
        <v>1378</v>
      </c>
      <c r="G863" s="208"/>
      <c r="H863" s="212">
        <v>7.075</v>
      </c>
      <c r="I863" s="213"/>
      <c r="J863" s="208"/>
      <c r="K863" s="208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293</v>
      </c>
      <c r="AU863" s="218" t="s">
        <v>89</v>
      </c>
      <c r="AV863" s="11" t="s">
        <v>89</v>
      </c>
      <c r="AW863" s="11" t="s">
        <v>44</v>
      </c>
      <c r="AX863" s="11" t="s">
        <v>81</v>
      </c>
      <c r="AY863" s="218" t="s">
        <v>285</v>
      </c>
    </row>
    <row r="864" spans="2:51" s="11" customFormat="1" ht="13.5">
      <c r="B864" s="207"/>
      <c r="C864" s="208"/>
      <c r="D864" s="209" t="s">
        <v>293</v>
      </c>
      <c r="E864" s="210" t="s">
        <v>35</v>
      </c>
      <c r="F864" s="211" t="s">
        <v>1379</v>
      </c>
      <c r="G864" s="208"/>
      <c r="H864" s="212">
        <v>4.5</v>
      </c>
      <c r="I864" s="213"/>
      <c r="J864" s="208"/>
      <c r="K864" s="208"/>
      <c r="L864" s="214"/>
      <c r="M864" s="215"/>
      <c r="N864" s="216"/>
      <c r="O864" s="216"/>
      <c r="P864" s="216"/>
      <c r="Q864" s="216"/>
      <c r="R864" s="216"/>
      <c r="S864" s="216"/>
      <c r="T864" s="217"/>
      <c r="AT864" s="218" t="s">
        <v>293</v>
      </c>
      <c r="AU864" s="218" t="s">
        <v>89</v>
      </c>
      <c r="AV864" s="11" t="s">
        <v>89</v>
      </c>
      <c r="AW864" s="11" t="s">
        <v>44</v>
      </c>
      <c r="AX864" s="11" t="s">
        <v>81</v>
      </c>
      <c r="AY864" s="218" t="s">
        <v>285</v>
      </c>
    </row>
    <row r="865" spans="2:51" s="11" customFormat="1" ht="13.5">
      <c r="B865" s="207"/>
      <c r="C865" s="208"/>
      <c r="D865" s="209" t="s">
        <v>293</v>
      </c>
      <c r="E865" s="210" t="s">
        <v>35</v>
      </c>
      <c r="F865" s="211" t="s">
        <v>1380</v>
      </c>
      <c r="G865" s="208"/>
      <c r="H865" s="212">
        <v>8.25</v>
      </c>
      <c r="I865" s="213"/>
      <c r="J865" s="208"/>
      <c r="K865" s="208"/>
      <c r="L865" s="214"/>
      <c r="M865" s="215"/>
      <c r="N865" s="216"/>
      <c r="O865" s="216"/>
      <c r="P865" s="216"/>
      <c r="Q865" s="216"/>
      <c r="R865" s="216"/>
      <c r="S865" s="216"/>
      <c r="T865" s="217"/>
      <c r="AT865" s="218" t="s">
        <v>293</v>
      </c>
      <c r="AU865" s="218" t="s">
        <v>89</v>
      </c>
      <c r="AV865" s="11" t="s">
        <v>89</v>
      </c>
      <c r="AW865" s="11" t="s">
        <v>44</v>
      </c>
      <c r="AX865" s="11" t="s">
        <v>81</v>
      </c>
      <c r="AY865" s="218" t="s">
        <v>285</v>
      </c>
    </row>
    <row r="866" spans="2:51" s="11" customFormat="1" ht="13.5">
      <c r="B866" s="207"/>
      <c r="C866" s="208"/>
      <c r="D866" s="209" t="s">
        <v>293</v>
      </c>
      <c r="E866" s="210" t="s">
        <v>35</v>
      </c>
      <c r="F866" s="211" t="s">
        <v>1381</v>
      </c>
      <c r="G866" s="208"/>
      <c r="H866" s="212">
        <v>7.075</v>
      </c>
      <c r="I866" s="213"/>
      <c r="J866" s="208"/>
      <c r="K866" s="208"/>
      <c r="L866" s="214"/>
      <c r="M866" s="215"/>
      <c r="N866" s="216"/>
      <c r="O866" s="216"/>
      <c r="P866" s="216"/>
      <c r="Q866" s="216"/>
      <c r="R866" s="216"/>
      <c r="S866" s="216"/>
      <c r="T866" s="217"/>
      <c r="AT866" s="218" t="s">
        <v>293</v>
      </c>
      <c r="AU866" s="218" t="s">
        <v>89</v>
      </c>
      <c r="AV866" s="11" t="s">
        <v>89</v>
      </c>
      <c r="AW866" s="11" t="s">
        <v>44</v>
      </c>
      <c r="AX866" s="11" t="s">
        <v>81</v>
      </c>
      <c r="AY866" s="218" t="s">
        <v>285</v>
      </c>
    </row>
    <row r="867" spans="2:51" s="11" customFormat="1" ht="13.5">
      <c r="B867" s="207"/>
      <c r="C867" s="208"/>
      <c r="D867" s="209" t="s">
        <v>293</v>
      </c>
      <c r="E867" s="210" t="s">
        <v>35</v>
      </c>
      <c r="F867" s="211" t="s">
        <v>1382</v>
      </c>
      <c r="G867" s="208"/>
      <c r="H867" s="212">
        <v>4.5</v>
      </c>
      <c r="I867" s="213"/>
      <c r="J867" s="208"/>
      <c r="K867" s="208"/>
      <c r="L867" s="214"/>
      <c r="M867" s="215"/>
      <c r="N867" s="216"/>
      <c r="O867" s="216"/>
      <c r="P867" s="216"/>
      <c r="Q867" s="216"/>
      <c r="R867" s="216"/>
      <c r="S867" s="216"/>
      <c r="T867" s="217"/>
      <c r="AT867" s="218" t="s">
        <v>293</v>
      </c>
      <c r="AU867" s="218" t="s">
        <v>89</v>
      </c>
      <c r="AV867" s="11" t="s">
        <v>89</v>
      </c>
      <c r="AW867" s="11" t="s">
        <v>44</v>
      </c>
      <c r="AX867" s="11" t="s">
        <v>81</v>
      </c>
      <c r="AY867" s="218" t="s">
        <v>285</v>
      </c>
    </row>
    <row r="868" spans="2:51" s="11" customFormat="1" ht="13.5">
      <c r="B868" s="207"/>
      <c r="C868" s="208"/>
      <c r="D868" s="209" t="s">
        <v>293</v>
      </c>
      <c r="E868" s="210" t="s">
        <v>35</v>
      </c>
      <c r="F868" s="211" t="s">
        <v>1383</v>
      </c>
      <c r="G868" s="208"/>
      <c r="H868" s="212">
        <v>14.4</v>
      </c>
      <c r="I868" s="213"/>
      <c r="J868" s="208"/>
      <c r="K868" s="208"/>
      <c r="L868" s="214"/>
      <c r="M868" s="215"/>
      <c r="N868" s="216"/>
      <c r="O868" s="216"/>
      <c r="P868" s="216"/>
      <c r="Q868" s="216"/>
      <c r="R868" s="216"/>
      <c r="S868" s="216"/>
      <c r="T868" s="217"/>
      <c r="AT868" s="218" t="s">
        <v>293</v>
      </c>
      <c r="AU868" s="218" t="s">
        <v>89</v>
      </c>
      <c r="AV868" s="11" t="s">
        <v>89</v>
      </c>
      <c r="AW868" s="11" t="s">
        <v>44</v>
      </c>
      <c r="AX868" s="11" t="s">
        <v>81</v>
      </c>
      <c r="AY868" s="218" t="s">
        <v>285</v>
      </c>
    </row>
    <row r="869" spans="2:51" s="11" customFormat="1" ht="13.5">
      <c r="B869" s="207"/>
      <c r="C869" s="208"/>
      <c r="D869" s="209" t="s">
        <v>293</v>
      </c>
      <c r="E869" s="210" t="s">
        <v>35</v>
      </c>
      <c r="F869" s="211" t="s">
        <v>1384</v>
      </c>
      <c r="G869" s="208"/>
      <c r="H869" s="212">
        <v>14.4</v>
      </c>
      <c r="I869" s="213"/>
      <c r="J869" s="208"/>
      <c r="K869" s="208"/>
      <c r="L869" s="214"/>
      <c r="M869" s="215"/>
      <c r="N869" s="216"/>
      <c r="O869" s="216"/>
      <c r="P869" s="216"/>
      <c r="Q869" s="216"/>
      <c r="R869" s="216"/>
      <c r="S869" s="216"/>
      <c r="T869" s="217"/>
      <c r="AT869" s="218" t="s">
        <v>293</v>
      </c>
      <c r="AU869" s="218" t="s">
        <v>89</v>
      </c>
      <c r="AV869" s="11" t="s">
        <v>89</v>
      </c>
      <c r="AW869" s="11" t="s">
        <v>44</v>
      </c>
      <c r="AX869" s="11" t="s">
        <v>81</v>
      </c>
      <c r="AY869" s="218" t="s">
        <v>285</v>
      </c>
    </row>
    <row r="870" spans="2:51" s="11" customFormat="1" ht="13.5">
      <c r="B870" s="207"/>
      <c r="C870" s="208"/>
      <c r="D870" s="209" t="s">
        <v>293</v>
      </c>
      <c r="E870" s="210" t="s">
        <v>35</v>
      </c>
      <c r="F870" s="211" t="s">
        <v>1385</v>
      </c>
      <c r="G870" s="208"/>
      <c r="H870" s="212">
        <v>8.25</v>
      </c>
      <c r="I870" s="213"/>
      <c r="J870" s="208"/>
      <c r="K870" s="208"/>
      <c r="L870" s="214"/>
      <c r="M870" s="215"/>
      <c r="N870" s="216"/>
      <c r="O870" s="216"/>
      <c r="P870" s="216"/>
      <c r="Q870" s="216"/>
      <c r="R870" s="216"/>
      <c r="S870" s="216"/>
      <c r="T870" s="217"/>
      <c r="AT870" s="218" t="s">
        <v>293</v>
      </c>
      <c r="AU870" s="218" t="s">
        <v>89</v>
      </c>
      <c r="AV870" s="11" t="s">
        <v>89</v>
      </c>
      <c r="AW870" s="11" t="s">
        <v>44</v>
      </c>
      <c r="AX870" s="11" t="s">
        <v>81</v>
      </c>
      <c r="AY870" s="218" t="s">
        <v>285</v>
      </c>
    </row>
    <row r="871" spans="2:51" s="11" customFormat="1" ht="13.5">
      <c r="B871" s="207"/>
      <c r="C871" s="208"/>
      <c r="D871" s="209" t="s">
        <v>293</v>
      </c>
      <c r="E871" s="210" t="s">
        <v>35</v>
      </c>
      <c r="F871" s="211" t="s">
        <v>1386</v>
      </c>
      <c r="G871" s="208"/>
      <c r="H871" s="212">
        <v>7.075</v>
      </c>
      <c r="I871" s="213"/>
      <c r="J871" s="208"/>
      <c r="K871" s="208"/>
      <c r="L871" s="214"/>
      <c r="M871" s="215"/>
      <c r="N871" s="216"/>
      <c r="O871" s="216"/>
      <c r="P871" s="216"/>
      <c r="Q871" s="216"/>
      <c r="R871" s="216"/>
      <c r="S871" s="216"/>
      <c r="T871" s="217"/>
      <c r="AT871" s="218" t="s">
        <v>293</v>
      </c>
      <c r="AU871" s="218" t="s">
        <v>89</v>
      </c>
      <c r="AV871" s="11" t="s">
        <v>89</v>
      </c>
      <c r="AW871" s="11" t="s">
        <v>44</v>
      </c>
      <c r="AX871" s="11" t="s">
        <v>81</v>
      </c>
      <c r="AY871" s="218" t="s">
        <v>285</v>
      </c>
    </row>
    <row r="872" spans="2:51" s="11" customFormat="1" ht="13.5">
      <c r="B872" s="207"/>
      <c r="C872" s="208"/>
      <c r="D872" s="209" t="s">
        <v>293</v>
      </c>
      <c r="E872" s="210" t="s">
        <v>35</v>
      </c>
      <c r="F872" s="211" t="s">
        <v>1387</v>
      </c>
      <c r="G872" s="208"/>
      <c r="H872" s="212">
        <v>4.5</v>
      </c>
      <c r="I872" s="213"/>
      <c r="J872" s="208"/>
      <c r="K872" s="208"/>
      <c r="L872" s="214"/>
      <c r="M872" s="215"/>
      <c r="N872" s="216"/>
      <c r="O872" s="216"/>
      <c r="P872" s="216"/>
      <c r="Q872" s="216"/>
      <c r="R872" s="216"/>
      <c r="S872" s="216"/>
      <c r="T872" s="217"/>
      <c r="AT872" s="218" t="s">
        <v>293</v>
      </c>
      <c r="AU872" s="218" t="s">
        <v>89</v>
      </c>
      <c r="AV872" s="11" t="s">
        <v>89</v>
      </c>
      <c r="AW872" s="11" t="s">
        <v>44</v>
      </c>
      <c r="AX872" s="11" t="s">
        <v>81</v>
      </c>
      <c r="AY872" s="218" t="s">
        <v>285</v>
      </c>
    </row>
    <row r="873" spans="2:51" s="11" customFormat="1" ht="13.5">
      <c r="B873" s="207"/>
      <c r="C873" s="208"/>
      <c r="D873" s="209" t="s">
        <v>293</v>
      </c>
      <c r="E873" s="210" t="s">
        <v>35</v>
      </c>
      <c r="F873" s="211" t="s">
        <v>1388</v>
      </c>
      <c r="G873" s="208"/>
      <c r="H873" s="212">
        <v>8.25</v>
      </c>
      <c r="I873" s="213"/>
      <c r="J873" s="208"/>
      <c r="K873" s="208"/>
      <c r="L873" s="214"/>
      <c r="M873" s="215"/>
      <c r="N873" s="216"/>
      <c r="O873" s="216"/>
      <c r="P873" s="216"/>
      <c r="Q873" s="216"/>
      <c r="R873" s="216"/>
      <c r="S873" s="216"/>
      <c r="T873" s="217"/>
      <c r="AT873" s="218" t="s">
        <v>293</v>
      </c>
      <c r="AU873" s="218" t="s">
        <v>89</v>
      </c>
      <c r="AV873" s="11" t="s">
        <v>89</v>
      </c>
      <c r="AW873" s="11" t="s">
        <v>44</v>
      </c>
      <c r="AX873" s="11" t="s">
        <v>81</v>
      </c>
      <c r="AY873" s="218" t="s">
        <v>285</v>
      </c>
    </row>
    <row r="874" spans="2:51" s="11" customFormat="1" ht="13.5">
      <c r="B874" s="207"/>
      <c r="C874" s="208"/>
      <c r="D874" s="209" t="s">
        <v>293</v>
      </c>
      <c r="E874" s="210" t="s">
        <v>35</v>
      </c>
      <c r="F874" s="211" t="s">
        <v>1389</v>
      </c>
      <c r="G874" s="208"/>
      <c r="H874" s="212">
        <v>7.075</v>
      </c>
      <c r="I874" s="213"/>
      <c r="J874" s="208"/>
      <c r="K874" s="208"/>
      <c r="L874" s="214"/>
      <c r="M874" s="215"/>
      <c r="N874" s="216"/>
      <c r="O874" s="216"/>
      <c r="P874" s="216"/>
      <c r="Q874" s="216"/>
      <c r="R874" s="216"/>
      <c r="S874" s="216"/>
      <c r="T874" s="217"/>
      <c r="AT874" s="218" t="s">
        <v>293</v>
      </c>
      <c r="AU874" s="218" t="s">
        <v>89</v>
      </c>
      <c r="AV874" s="11" t="s">
        <v>89</v>
      </c>
      <c r="AW874" s="11" t="s">
        <v>44</v>
      </c>
      <c r="AX874" s="11" t="s">
        <v>81</v>
      </c>
      <c r="AY874" s="218" t="s">
        <v>285</v>
      </c>
    </row>
    <row r="875" spans="2:51" s="11" customFormat="1" ht="13.5">
      <c r="B875" s="207"/>
      <c r="C875" s="208"/>
      <c r="D875" s="209" t="s">
        <v>293</v>
      </c>
      <c r="E875" s="210" t="s">
        <v>35</v>
      </c>
      <c r="F875" s="211" t="s">
        <v>1390</v>
      </c>
      <c r="G875" s="208"/>
      <c r="H875" s="212">
        <v>4.5</v>
      </c>
      <c r="I875" s="213"/>
      <c r="J875" s="208"/>
      <c r="K875" s="208"/>
      <c r="L875" s="214"/>
      <c r="M875" s="215"/>
      <c r="N875" s="216"/>
      <c r="O875" s="216"/>
      <c r="P875" s="216"/>
      <c r="Q875" s="216"/>
      <c r="R875" s="216"/>
      <c r="S875" s="216"/>
      <c r="T875" s="217"/>
      <c r="AT875" s="218" t="s">
        <v>293</v>
      </c>
      <c r="AU875" s="218" t="s">
        <v>89</v>
      </c>
      <c r="AV875" s="11" t="s">
        <v>89</v>
      </c>
      <c r="AW875" s="11" t="s">
        <v>44</v>
      </c>
      <c r="AX875" s="11" t="s">
        <v>81</v>
      </c>
      <c r="AY875" s="218" t="s">
        <v>285</v>
      </c>
    </row>
    <row r="876" spans="2:51" s="11" customFormat="1" ht="13.5">
      <c r="B876" s="207"/>
      <c r="C876" s="208"/>
      <c r="D876" s="209" t="s">
        <v>293</v>
      </c>
      <c r="E876" s="210" t="s">
        <v>35</v>
      </c>
      <c r="F876" s="211" t="s">
        <v>1391</v>
      </c>
      <c r="G876" s="208"/>
      <c r="H876" s="212">
        <v>14.35</v>
      </c>
      <c r="I876" s="213"/>
      <c r="J876" s="208"/>
      <c r="K876" s="208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293</v>
      </c>
      <c r="AU876" s="218" t="s">
        <v>89</v>
      </c>
      <c r="AV876" s="11" t="s">
        <v>89</v>
      </c>
      <c r="AW876" s="11" t="s">
        <v>44</v>
      </c>
      <c r="AX876" s="11" t="s">
        <v>81</v>
      </c>
      <c r="AY876" s="218" t="s">
        <v>285</v>
      </c>
    </row>
    <row r="877" spans="2:51" s="11" customFormat="1" ht="13.5">
      <c r="B877" s="207"/>
      <c r="C877" s="208"/>
      <c r="D877" s="209" t="s">
        <v>293</v>
      </c>
      <c r="E877" s="210" t="s">
        <v>35</v>
      </c>
      <c r="F877" s="211" t="s">
        <v>1392</v>
      </c>
      <c r="G877" s="208"/>
      <c r="H877" s="212">
        <v>13.71</v>
      </c>
      <c r="I877" s="213"/>
      <c r="J877" s="208"/>
      <c r="K877" s="208"/>
      <c r="L877" s="214"/>
      <c r="M877" s="215"/>
      <c r="N877" s="216"/>
      <c r="O877" s="216"/>
      <c r="P877" s="216"/>
      <c r="Q877" s="216"/>
      <c r="R877" s="216"/>
      <c r="S877" s="216"/>
      <c r="T877" s="217"/>
      <c r="AT877" s="218" t="s">
        <v>293</v>
      </c>
      <c r="AU877" s="218" t="s">
        <v>89</v>
      </c>
      <c r="AV877" s="11" t="s">
        <v>89</v>
      </c>
      <c r="AW877" s="11" t="s">
        <v>44</v>
      </c>
      <c r="AX877" s="11" t="s">
        <v>81</v>
      </c>
      <c r="AY877" s="218" t="s">
        <v>285</v>
      </c>
    </row>
    <row r="878" spans="2:51" s="11" customFormat="1" ht="13.5">
      <c r="B878" s="207"/>
      <c r="C878" s="208"/>
      <c r="D878" s="209" t="s">
        <v>293</v>
      </c>
      <c r="E878" s="210" t="s">
        <v>35</v>
      </c>
      <c r="F878" s="211" t="s">
        <v>1393</v>
      </c>
      <c r="G878" s="208"/>
      <c r="H878" s="212">
        <v>5.3</v>
      </c>
      <c r="I878" s="213"/>
      <c r="J878" s="208"/>
      <c r="K878" s="208"/>
      <c r="L878" s="214"/>
      <c r="M878" s="215"/>
      <c r="N878" s="216"/>
      <c r="O878" s="216"/>
      <c r="P878" s="216"/>
      <c r="Q878" s="216"/>
      <c r="R878" s="216"/>
      <c r="S878" s="216"/>
      <c r="T878" s="217"/>
      <c r="AT878" s="218" t="s">
        <v>293</v>
      </c>
      <c r="AU878" s="218" t="s">
        <v>89</v>
      </c>
      <c r="AV878" s="11" t="s">
        <v>89</v>
      </c>
      <c r="AW878" s="11" t="s">
        <v>44</v>
      </c>
      <c r="AX878" s="11" t="s">
        <v>81</v>
      </c>
      <c r="AY878" s="218" t="s">
        <v>285</v>
      </c>
    </row>
    <row r="879" spans="2:51" s="11" customFormat="1" ht="13.5">
      <c r="B879" s="207"/>
      <c r="C879" s="208"/>
      <c r="D879" s="209" t="s">
        <v>293</v>
      </c>
      <c r="E879" s="210" t="s">
        <v>35</v>
      </c>
      <c r="F879" s="211" t="s">
        <v>1394</v>
      </c>
      <c r="G879" s="208"/>
      <c r="H879" s="212">
        <v>3.85</v>
      </c>
      <c r="I879" s="213"/>
      <c r="J879" s="208"/>
      <c r="K879" s="208"/>
      <c r="L879" s="214"/>
      <c r="M879" s="215"/>
      <c r="N879" s="216"/>
      <c r="O879" s="216"/>
      <c r="P879" s="216"/>
      <c r="Q879" s="216"/>
      <c r="R879" s="216"/>
      <c r="S879" s="216"/>
      <c r="T879" s="217"/>
      <c r="AT879" s="218" t="s">
        <v>293</v>
      </c>
      <c r="AU879" s="218" t="s">
        <v>89</v>
      </c>
      <c r="AV879" s="11" t="s">
        <v>89</v>
      </c>
      <c r="AW879" s="11" t="s">
        <v>44</v>
      </c>
      <c r="AX879" s="11" t="s">
        <v>81</v>
      </c>
      <c r="AY879" s="218" t="s">
        <v>285</v>
      </c>
    </row>
    <row r="880" spans="2:51" s="11" customFormat="1" ht="13.5">
      <c r="B880" s="207"/>
      <c r="C880" s="208"/>
      <c r="D880" s="209" t="s">
        <v>293</v>
      </c>
      <c r="E880" s="210" t="s">
        <v>35</v>
      </c>
      <c r="F880" s="211" t="s">
        <v>1395</v>
      </c>
      <c r="G880" s="208"/>
      <c r="H880" s="212">
        <v>16.47</v>
      </c>
      <c r="I880" s="213"/>
      <c r="J880" s="208"/>
      <c r="K880" s="208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293</v>
      </c>
      <c r="AU880" s="218" t="s">
        <v>89</v>
      </c>
      <c r="AV880" s="11" t="s">
        <v>89</v>
      </c>
      <c r="AW880" s="11" t="s">
        <v>44</v>
      </c>
      <c r="AX880" s="11" t="s">
        <v>81</v>
      </c>
      <c r="AY880" s="218" t="s">
        <v>285</v>
      </c>
    </row>
    <row r="881" spans="2:51" s="11" customFormat="1" ht="13.5">
      <c r="B881" s="207"/>
      <c r="C881" s="208"/>
      <c r="D881" s="209" t="s">
        <v>293</v>
      </c>
      <c r="E881" s="210" t="s">
        <v>35</v>
      </c>
      <c r="F881" s="211" t="s">
        <v>1396</v>
      </c>
      <c r="G881" s="208"/>
      <c r="H881" s="212">
        <v>8.85</v>
      </c>
      <c r="I881" s="213"/>
      <c r="J881" s="208"/>
      <c r="K881" s="208"/>
      <c r="L881" s="214"/>
      <c r="M881" s="215"/>
      <c r="N881" s="216"/>
      <c r="O881" s="216"/>
      <c r="P881" s="216"/>
      <c r="Q881" s="216"/>
      <c r="R881" s="216"/>
      <c r="S881" s="216"/>
      <c r="T881" s="217"/>
      <c r="AT881" s="218" t="s">
        <v>293</v>
      </c>
      <c r="AU881" s="218" t="s">
        <v>89</v>
      </c>
      <c r="AV881" s="11" t="s">
        <v>89</v>
      </c>
      <c r="AW881" s="11" t="s">
        <v>44</v>
      </c>
      <c r="AX881" s="11" t="s">
        <v>81</v>
      </c>
      <c r="AY881" s="218" t="s">
        <v>285</v>
      </c>
    </row>
    <row r="882" spans="2:51" s="11" customFormat="1" ht="13.5">
      <c r="B882" s="207"/>
      <c r="C882" s="208"/>
      <c r="D882" s="209" t="s">
        <v>293</v>
      </c>
      <c r="E882" s="210" t="s">
        <v>35</v>
      </c>
      <c r="F882" s="211" t="s">
        <v>1397</v>
      </c>
      <c r="G882" s="208"/>
      <c r="H882" s="212">
        <v>17.5</v>
      </c>
      <c r="I882" s="213"/>
      <c r="J882" s="208"/>
      <c r="K882" s="208"/>
      <c r="L882" s="214"/>
      <c r="M882" s="215"/>
      <c r="N882" s="216"/>
      <c r="O882" s="216"/>
      <c r="P882" s="216"/>
      <c r="Q882" s="216"/>
      <c r="R882" s="216"/>
      <c r="S882" s="216"/>
      <c r="T882" s="217"/>
      <c r="AT882" s="218" t="s">
        <v>293</v>
      </c>
      <c r="AU882" s="218" t="s">
        <v>89</v>
      </c>
      <c r="AV882" s="11" t="s">
        <v>89</v>
      </c>
      <c r="AW882" s="11" t="s">
        <v>44</v>
      </c>
      <c r="AX882" s="11" t="s">
        <v>81</v>
      </c>
      <c r="AY882" s="218" t="s">
        <v>285</v>
      </c>
    </row>
    <row r="883" spans="2:51" s="12" customFormat="1" ht="13.5">
      <c r="B883" s="219"/>
      <c r="C883" s="220"/>
      <c r="D883" s="221" t="s">
        <v>293</v>
      </c>
      <c r="E883" s="222" t="s">
        <v>35</v>
      </c>
      <c r="F883" s="223" t="s">
        <v>295</v>
      </c>
      <c r="G883" s="220"/>
      <c r="H883" s="224">
        <v>221.63</v>
      </c>
      <c r="I883" s="225"/>
      <c r="J883" s="220"/>
      <c r="K883" s="220"/>
      <c r="L883" s="226"/>
      <c r="M883" s="227"/>
      <c r="N883" s="228"/>
      <c r="O883" s="228"/>
      <c r="P883" s="228"/>
      <c r="Q883" s="228"/>
      <c r="R883" s="228"/>
      <c r="S883" s="228"/>
      <c r="T883" s="229"/>
      <c r="AT883" s="230" t="s">
        <v>293</v>
      </c>
      <c r="AU883" s="230" t="s">
        <v>89</v>
      </c>
      <c r="AV883" s="12" t="s">
        <v>92</v>
      </c>
      <c r="AW883" s="12" t="s">
        <v>44</v>
      </c>
      <c r="AX883" s="12" t="s">
        <v>10</v>
      </c>
      <c r="AY883" s="230" t="s">
        <v>285</v>
      </c>
    </row>
    <row r="884" spans="2:65" s="1" customFormat="1" ht="22.5" customHeight="1">
      <c r="B884" s="41"/>
      <c r="C884" s="195" t="s">
        <v>1398</v>
      </c>
      <c r="D884" s="195" t="s">
        <v>287</v>
      </c>
      <c r="E884" s="196" t="s">
        <v>1399</v>
      </c>
      <c r="F884" s="197" t="s">
        <v>1400</v>
      </c>
      <c r="G884" s="198" t="s">
        <v>347</v>
      </c>
      <c r="H884" s="199">
        <v>397.144</v>
      </c>
      <c r="I884" s="200"/>
      <c r="J884" s="201">
        <f>ROUND(I884*H884,0)</f>
        <v>0</v>
      </c>
      <c r="K884" s="197" t="s">
        <v>291</v>
      </c>
      <c r="L884" s="61"/>
      <c r="M884" s="202" t="s">
        <v>35</v>
      </c>
      <c r="N884" s="203" t="s">
        <v>52</v>
      </c>
      <c r="O884" s="42"/>
      <c r="P884" s="204">
        <f>O884*H884</f>
        <v>0</v>
      </c>
      <c r="Q884" s="204">
        <v>0.0003</v>
      </c>
      <c r="R884" s="204">
        <f>Q884*H884</f>
        <v>0.11914319999999999</v>
      </c>
      <c r="S884" s="204">
        <v>0</v>
      </c>
      <c r="T884" s="205">
        <f>S884*H884</f>
        <v>0</v>
      </c>
      <c r="AR884" s="23" t="s">
        <v>359</v>
      </c>
      <c r="AT884" s="23" t="s">
        <v>287</v>
      </c>
      <c r="AU884" s="23" t="s">
        <v>89</v>
      </c>
      <c r="AY884" s="23" t="s">
        <v>285</v>
      </c>
      <c r="BE884" s="206">
        <f>IF(N884="základní",J884,0)</f>
        <v>0</v>
      </c>
      <c r="BF884" s="206">
        <f>IF(N884="snížená",J884,0)</f>
        <v>0</v>
      </c>
      <c r="BG884" s="206">
        <f>IF(N884="zákl. přenesená",J884,0)</f>
        <v>0</v>
      </c>
      <c r="BH884" s="206">
        <f>IF(N884="sníž. přenesená",J884,0)</f>
        <v>0</v>
      </c>
      <c r="BI884" s="206">
        <f>IF(N884="nulová",J884,0)</f>
        <v>0</v>
      </c>
      <c r="BJ884" s="23" t="s">
        <v>10</v>
      </c>
      <c r="BK884" s="206">
        <f>ROUND(I884*H884,0)</f>
        <v>0</v>
      </c>
      <c r="BL884" s="23" t="s">
        <v>359</v>
      </c>
      <c r="BM884" s="23" t="s">
        <v>1401</v>
      </c>
    </row>
    <row r="885" spans="2:51" s="11" customFormat="1" ht="13.5">
      <c r="B885" s="207"/>
      <c r="C885" s="208"/>
      <c r="D885" s="221" t="s">
        <v>293</v>
      </c>
      <c r="E885" s="231" t="s">
        <v>35</v>
      </c>
      <c r="F885" s="232" t="s">
        <v>137</v>
      </c>
      <c r="G885" s="208"/>
      <c r="H885" s="233">
        <v>397.144</v>
      </c>
      <c r="I885" s="213"/>
      <c r="J885" s="208"/>
      <c r="K885" s="208"/>
      <c r="L885" s="214"/>
      <c r="M885" s="215"/>
      <c r="N885" s="216"/>
      <c r="O885" s="216"/>
      <c r="P885" s="216"/>
      <c r="Q885" s="216"/>
      <c r="R885" s="216"/>
      <c r="S885" s="216"/>
      <c r="T885" s="217"/>
      <c r="AT885" s="218" t="s">
        <v>293</v>
      </c>
      <c r="AU885" s="218" t="s">
        <v>89</v>
      </c>
      <c r="AV885" s="11" t="s">
        <v>89</v>
      </c>
      <c r="AW885" s="11" t="s">
        <v>44</v>
      </c>
      <c r="AX885" s="11" t="s">
        <v>10</v>
      </c>
      <c r="AY885" s="218" t="s">
        <v>285</v>
      </c>
    </row>
    <row r="886" spans="2:65" s="1" customFormat="1" ht="22.5" customHeight="1">
      <c r="B886" s="41"/>
      <c r="C886" s="195" t="s">
        <v>1402</v>
      </c>
      <c r="D886" s="195" t="s">
        <v>287</v>
      </c>
      <c r="E886" s="196" t="s">
        <v>1403</v>
      </c>
      <c r="F886" s="197" t="s">
        <v>1404</v>
      </c>
      <c r="G886" s="198" t="s">
        <v>320</v>
      </c>
      <c r="H886" s="199">
        <v>10.169</v>
      </c>
      <c r="I886" s="200"/>
      <c r="J886" s="201">
        <f>ROUND(I886*H886,0)</f>
        <v>0</v>
      </c>
      <c r="K886" s="197" t="s">
        <v>291</v>
      </c>
      <c r="L886" s="61"/>
      <c r="M886" s="202" t="s">
        <v>35</v>
      </c>
      <c r="N886" s="203" t="s">
        <v>52</v>
      </c>
      <c r="O886" s="42"/>
      <c r="P886" s="204">
        <f>O886*H886</f>
        <v>0</v>
      </c>
      <c r="Q886" s="204">
        <v>0</v>
      </c>
      <c r="R886" s="204">
        <f>Q886*H886</f>
        <v>0</v>
      </c>
      <c r="S886" s="204">
        <v>0</v>
      </c>
      <c r="T886" s="205">
        <f>S886*H886</f>
        <v>0</v>
      </c>
      <c r="AR886" s="23" t="s">
        <v>359</v>
      </c>
      <c r="AT886" s="23" t="s">
        <v>287</v>
      </c>
      <c r="AU886" s="23" t="s">
        <v>89</v>
      </c>
      <c r="AY886" s="23" t="s">
        <v>285</v>
      </c>
      <c r="BE886" s="206">
        <f>IF(N886="základní",J886,0)</f>
        <v>0</v>
      </c>
      <c r="BF886" s="206">
        <f>IF(N886="snížená",J886,0)</f>
        <v>0</v>
      </c>
      <c r="BG886" s="206">
        <f>IF(N886="zákl. přenesená",J886,0)</f>
        <v>0</v>
      </c>
      <c r="BH886" s="206">
        <f>IF(N886="sníž. přenesená",J886,0)</f>
        <v>0</v>
      </c>
      <c r="BI886" s="206">
        <f>IF(N886="nulová",J886,0)</f>
        <v>0</v>
      </c>
      <c r="BJ886" s="23" t="s">
        <v>10</v>
      </c>
      <c r="BK886" s="206">
        <f>ROUND(I886*H886,0)</f>
        <v>0</v>
      </c>
      <c r="BL886" s="23" t="s">
        <v>359</v>
      </c>
      <c r="BM886" s="23" t="s">
        <v>1405</v>
      </c>
    </row>
    <row r="887" spans="2:63" s="10" customFormat="1" ht="29.85" customHeight="1">
      <c r="B887" s="178"/>
      <c r="C887" s="179"/>
      <c r="D887" s="192" t="s">
        <v>80</v>
      </c>
      <c r="E887" s="193" t="s">
        <v>1406</v>
      </c>
      <c r="F887" s="193" t="s">
        <v>1407</v>
      </c>
      <c r="G887" s="179"/>
      <c r="H887" s="179"/>
      <c r="I887" s="182"/>
      <c r="J887" s="194">
        <f>BK887</f>
        <v>0</v>
      </c>
      <c r="K887" s="179"/>
      <c r="L887" s="184"/>
      <c r="M887" s="185"/>
      <c r="N887" s="186"/>
      <c r="O887" s="186"/>
      <c r="P887" s="187">
        <f>SUM(P888:P903)</f>
        <v>0</v>
      </c>
      <c r="Q887" s="186"/>
      <c r="R887" s="187">
        <f>SUM(R888:R903)</f>
        <v>0.014506837000000002</v>
      </c>
      <c r="S887" s="186"/>
      <c r="T887" s="188">
        <f>SUM(T888:T903)</f>
        <v>0</v>
      </c>
      <c r="AR887" s="189" t="s">
        <v>89</v>
      </c>
      <c r="AT887" s="190" t="s">
        <v>80</v>
      </c>
      <c r="AU887" s="190" t="s">
        <v>10</v>
      </c>
      <c r="AY887" s="189" t="s">
        <v>285</v>
      </c>
      <c r="BK887" s="191">
        <f>SUM(BK888:BK903)</f>
        <v>0</v>
      </c>
    </row>
    <row r="888" spans="2:65" s="1" customFormat="1" ht="22.5" customHeight="1">
      <c r="B888" s="41"/>
      <c r="C888" s="195" t="s">
        <v>1408</v>
      </c>
      <c r="D888" s="195" t="s">
        <v>287</v>
      </c>
      <c r="E888" s="196" t="s">
        <v>1409</v>
      </c>
      <c r="F888" s="197" t="s">
        <v>1410</v>
      </c>
      <c r="G888" s="198" t="s">
        <v>347</v>
      </c>
      <c r="H888" s="199">
        <v>49.715</v>
      </c>
      <c r="I888" s="200"/>
      <c r="J888" s="201">
        <f>ROUND(I888*H888,0)</f>
        <v>0</v>
      </c>
      <c r="K888" s="197" t="s">
        <v>291</v>
      </c>
      <c r="L888" s="61"/>
      <c r="M888" s="202" t="s">
        <v>35</v>
      </c>
      <c r="N888" s="203" t="s">
        <v>52</v>
      </c>
      <c r="O888" s="42"/>
      <c r="P888" s="204">
        <f>O888*H888</f>
        <v>0</v>
      </c>
      <c r="Q888" s="204">
        <v>0.00016875</v>
      </c>
      <c r="R888" s="204">
        <f>Q888*H888</f>
        <v>0.00838940625</v>
      </c>
      <c r="S888" s="204">
        <v>0</v>
      </c>
      <c r="T888" s="205">
        <f>S888*H888</f>
        <v>0</v>
      </c>
      <c r="AR888" s="23" t="s">
        <v>359</v>
      </c>
      <c r="AT888" s="23" t="s">
        <v>287</v>
      </c>
      <c r="AU888" s="23" t="s">
        <v>89</v>
      </c>
      <c r="AY888" s="23" t="s">
        <v>285</v>
      </c>
      <c r="BE888" s="206">
        <f>IF(N888="základní",J888,0)</f>
        <v>0</v>
      </c>
      <c r="BF888" s="206">
        <f>IF(N888="snížená",J888,0)</f>
        <v>0</v>
      </c>
      <c r="BG888" s="206">
        <f>IF(N888="zákl. přenesená",J888,0)</f>
        <v>0</v>
      </c>
      <c r="BH888" s="206">
        <f>IF(N888="sníž. přenesená",J888,0)</f>
        <v>0</v>
      </c>
      <c r="BI888" s="206">
        <f>IF(N888="nulová",J888,0)</f>
        <v>0</v>
      </c>
      <c r="BJ888" s="23" t="s">
        <v>10</v>
      </c>
      <c r="BK888" s="206">
        <f>ROUND(I888*H888,0)</f>
        <v>0</v>
      </c>
      <c r="BL888" s="23" t="s">
        <v>359</v>
      </c>
      <c r="BM888" s="23" t="s">
        <v>1411</v>
      </c>
    </row>
    <row r="889" spans="2:51" s="11" customFormat="1" ht="13.5">
      <c r="B889" s="207"/>
      <c r="C889" s="208"/>
      <c r="D889" s="209" t="s">
        <v>293</v>
      </c>
      <c r="E889" s="210" t="s">
        <v>35</v>
      </c>
      <c r="F889" s="211" t="s">
        <v>1412</v>
      </c>
      <c r="G889" s="208"/>
      <c r="H889" s="212">
        <v>8.225</v>
      </c>
      <c r="I889" s="213"/>
      <c r="J889" s="208"/>
      <c r="K889" s="208"/>
      <c r="L889" s="214"/>
      <c r="M889" s="215"/>
      <c r="N889" s="216"/>
      <c r="O889" s="216"/>
      <c r="P889" s="216"/>
      <c r="Q889" s="216"/>
      <c r="R889" s="216"/>
      <c r="S889" s="216"/>
      <c r="T889" s="217"/>
      <c r="AT889" s="218" t="s">
        <v>293</v>
      </c>
      <c r="AU889" s="218" t="s">
        <v>89</v>
      </c>
      <c r="AV889" s="11" t="s">
        <v>89</v>
      </c>
      <c r="AW889" s="11" t="s">
        <v>44</v>
      </c>
      <c r="AX889" s="11" t="s">
        <v>81</v>
      </c>
      <c r="AY889" s="218" t="s">
        <v>285</v>
      </c>
    </row>
    <row r="890" spans="2:51" s="11" customFormat="1" ht="13.5">
      <c r="B890" s="207"/>
      <c r="C890" s="208"/>
      <c r="D890" s="209" t="s">
        <v>293</v>
      </c>
      <c r="E890" s="210" t="s">
        <v>35</v>
      </c>
      <c r="F890" s="211" t="s">
        <v>1413</v>
      </c>
      <c r="G890" s="208"/>
      <c r="H890" s="212">
        <v>1.88</v>
      </c>
      <c r="I890" s="213"/>
      <c r="J890" s="208"/>
      <c r="K890" s="208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293</v>
      </c>
      <c r="AU890" s="218" t="s">
        <v>89</v>
      </c>
      <c r="AV890" s="11" t="s">
        <v>89</v>
      </c>
      <c r="AW890" s="11" t="s">
        <v>44</v>
      </c>
      <c r="AX890" s="11" t="s">
        <v>81</v>
      </c>
      <c r="AY890" s="218" t="s">
        <v>285</v>
      </c>
    </row>
    <row r="891" spans="2:51" s="11" customFormat="1" ht="13.5">
      <c r="B891" s="207"/>
      <c r="C891" s="208"/>
      <c r="D891" s="209" t="s">
        <v>293</v>
      </c>
      <c r="E891" s="210" t="s">
        <v>35</v>
      </c>
      <c r="F891" s="211" t="s">
        <v>1414</v>
      </c>
      <c r="G891" s="208"/>
      <c r="H891" s="212">
        <v>12</v>
      </c>
      <c r="I891" s="213"/>
      <c r="J891" s="208"/>
      <c r="K891" s="208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293</v>
      </c>
      <c r="AU891" s="218" t="s">
        <v>89</v>
      </c>
      <c r="AV891" s="11" t="s">
        <v>89</v>
      </c>
      <c r="AW891" s="11" t="s">
        <v>44</v>
      </c>
      <c r="AX891" s="11" t="s">
        <v>81</v>
      </c>
      <c r="AY891" s="218" t="s">
        <v>285</v>
      </c>
    </row>
    <row r="892" spans="2:51" s="11" customFormat="1" ht="13.5">
      <c r="B892" s="207"/>
      <c r="C892" s="208"/>
      <c r="D892" s="209" t="s">
        <v>293</v>
      </c>
      <c r="E892" s="210" t="s">
        <v>35</v>
      </c>
      <c r="F892" s="211" t="s">
        <v>1415</v>
      </c>
      <c r="G892" s="208"/>
      <c r="H892" s="212">
        <v>15.36</v>
      </c>
      <c r="I892" s="213"/>
      <c r="J892" s="208"/>
      <c r="K892" s="208"/>
      <c r="L892" s="214"/>
      <c r="M892" s="215"/>
      <c r="N892" s="216"/>
      <c r="O892" s="216"/>
      <c r="P892" s="216"/>
      <c r="Q892" s="216"/>
      <c r="R892" s="216"/>
      <c r="S892" s="216"/>
      <c r="T892" s="217"/>
      <c r="AT892" s="218" t="s">
        <v>293</v>
      </c>
      <c r="AU892" s="218" t="s">
        <v>89</v>
      </c>
      <c r="AV892" s="11" t="s">
        <v>89</v>
      </c>
      <c r="AW892" s="11" t="s">
        <v>44</v>
      </c>
      <c r="AX892" s="11" t="s">
        <v>81</v>
      </c>
      <c r="AY892" s="218" t="s">
        <v>285</v>
      </c>
    </row>
    <row r="893" spans="2:51" s="11" customFormat="1" ht="13.5">
      <c r="B893" s="207"/>
      <c r="C893" s="208"/>
      <c r="D893" s="209" t="s">
        <v>293</v>
      </c>
      <c r="E893" s="210" t="s">
        <v>35</v>
      </c>
      <c r="F893" s="211" t="s">
        <v>1416</v>
      </c>
      <c r="G893" s="208"/>
      <c r="H893" s="212">
        <v>2.45</v>
      </c>
      <c r="I893" s="213"/>
      <c r="J893" s="208"/>
      <c r="K893" s="208"/>
      <c r="L893" s="214"/>
      <c r="M893" s="215"/>
      <c r="N893" s="216"/>
      <c r="O893" s="216"/>
      <c r="P893" s="216"/>
      <c r="Q893" s="216"/>
      <c r="R893" s="216"/>
      <c r="S893" s="216"/>
      <c r="T893" s="217"/>
      <c r="AT893" s="218" t="s">
        <v>293</v>
      </c>
      <c r="AU893" s="218" t="s">
        <v>89</v>
      </c>
      <c r="AV893" s="11" t="s">
        <v>89</v>
      </c>
      <c r="AW893" s="11" t="s">
        <v>44</v>
      </c>
      <c r="AX893" s="11" t="s">
        <v>81</v>
      </c>
      <c r="AY893" s="218" t="s">
        <v>285</v>
      </c>
    </row>
    <row r="894" spans="2:51" s="11" customFormat="1" ht="13.5">
      <c r="B894" s="207"/>
      <c r="C894" s="208"/>
      <c r="D894" s="209" t="s">
        <v>293</v>
      </c>
      <c r="E894" s="210" t="s">
        <v>35</v>
      </c>
      <c r="F894" s="211" t="s">
        <v>1417</v>
      </c>
      <c r="G894" s="208"/>
      <c r="H894" s="212">
        <v>9.8</v>
      </c>
      <c r="I894" s="213"/>
      <c r="J894" s="208"/>
      <c r="K894" s="208"/>
      <c r="L894" s="214"/>
      <c r="M894" s="215"/>
      <c r="N894" s="216"/>
      <c r="O894" s="216"/>
      <c r="P894" s="216"/>
      <c r="Q894" s="216"/>
      <c r="R894" s="216"/>
      <c r="S894" s="216"/>
      <c r="T894" s="217"/>
      <c r="AT894" s="218" t="s">
        <v>293</v>
      </c>
      <c r="AU894" s="218" t="s">
        <v>89</v>
      </c>
      <c r="AV894" s="11" t="s">
        <v>89</v>
      </c>
      <c r="AW894" s="11" t="s">
        <v>44</v>
      </c>
      <c r="AX894" s="11" t="s">
        <v>81</v>
      </c>
      <c r="AY894" s="218" t="s">
        <v>285</v>
      </c>
    </row>
    <row r="895" spans="2:51" s="12" customFormat="1" ht="13.5">
      <c r="B895" s="219"/>
      <c r="C895" s="220"/>
      <c r="D895" s="221" t="s">
        <v>293</v>
      </c>
      <c r="E895" s="222" t="s">
        <v>35</v>
      </c>
      <c r="F895" s="223" t="s">
        <v>1418</v>
      </c>
      <c r="G895" s="220"/>
      <c r="H895" s="224">
        <v>49.715</v>
      </c>
      <c r="I895" s="225"/>
      <c r="J895" s="220"/>
      <c r="K895" s="220"/>
      <c r="L895" s="226"/>
      <c r="M895" s="227"/>
      <c r="N895" s="228"/>
      <c r="O895" s="228"/>
      <c r="P895" s="228"/>
      <c r="Q895" s="228"/>
      <c r="R895" s="228"/>
      <c r="S895" s="228"/>
      <c r="T895" s="229"/>
      <c r="AT895" s="230" t="s">
        <v>293</v>
      </c>
      <c r="AU895" s="230" t="s">
        <v>89</v>
      </c>
      <c r="AV895" s="12" t="s">
        <v>92</v>
      </c>
      <c r="AW895" s="12" t="s">
        <v>44</v>
      </c>
      <c r="AX895" s="12" t="s">
        <v>10</v>
      </c>
      <c r="AY895" s="230" t="s">
        <v>285</v>
      </c>
    </row>
    <row r="896" spans="2:65" s="1" customFormat="1" ht="22.5" customHeight="1">
      <c r="B896" s="41"/>
      <c r="C896" s="195" t="s">
        <v>1419</v>
      </c>
      <c r="D896" s="195" t="s">
        <v>287</v>
      </c>
      <c r="E896" s="196" t="s">
        <v>1420</v>
      </c>
      <c r="F896" s="197" t="s">
        <v>1421</v>
      </c>
      <c r="G896" s="198" t="s">
        <v>347</v>
      </c>
      <c r="H896" s="199">
        <v>49.715</v>
      </c>
      <c r="I896" s="200"/>
      <c r="J896" s="201">
        <f>ROUND(I896*H896,0)</f>
        <v>0</v>
      </c>
      <c r="K896" s="197" t="s">
        <v>291</v>
      </c>
      <c r="L896" s="61"/>
      <c r="M896" s="202" t="s">
        <v>35</v>
      </c>
      <c r="N896" s="203" t="s">
        <v>52</v>
      </c>
      <c r="O896" s="42"/>
      <c r="P896" s="204">
        <f>O896*H896</f>
        <v>0</v>
      </c>
      <c r="Q896" s="204">
        <v>0.00012305</v>
      </c>
      <c r="R896" s="204">
        <f>Q896*H896</f>
        <v>0.0061174307500000006</v>
      </c>
      <c r="S896" s="204">
        <v>0</v>
      </c>
      <c r="T896" s="205">
        <f>S896*H896</f>
        <v>0</v>
      </c>
      <c r="AR896" s="23" t="s">
        <v>359</v>
      </c>
      <c r="AT896" s="23" t="s">
        <v>287</v>
      </c>
      <c r="AU896" s="23" t="s">
        <v>89</v>
      </c>
      <c r="AY896" s="23" t="s">
        <v>285</v>
      </c>
      <c r="BE896" s="206">
        <f>IF(N896="základní",J896,0)</f>
        <v>0</v>
      </c>
      <c r="BF896" s="206">
        <f>IF(N896="snížená",J896,0)</f>
        <v>0</v>
      </c>
      <c r="BG896" s="206">
        <f>IF(N896="zákl. přenesená",J896,0)</f>
        <v>0</v>
      </c>
      <c r="BH896" s="206">
        <f>IF(N896="sníž. přenesená",J896,0)</f>
        <v>0</v>
      </c>
      <c r="BI896" s="206">
        <f>IF(N896="nulová",J896,0)</f>
        <v>0</v>
      </c>
      <c r="BJ896" s="23" t="s">
        <v>10</v>
      </c>
      <c r="BK896" s="206">
        <f>ROUND(I896*H896,0)</f>
        <v>0</v>
      </c>
      <c r="BL896" s="23" t="s">
        <v>359</v>
      </c>
      <c r="BM896" s="23" t="s">
        <v>1422</v>
      </c>
    </row>
    <row r="897" spans="2:51" s="11" customFormat="1" ht="13.5">
      <c r="B897" s="207"/>
      <c r="C897" s="208"/>
      <c r="D897" s="209" t="s">
        <v>293</v>
      </c>
      <c r="E897" s="210" t="s">
        <v>35</v>
      </c>
      <c r="F897" s="211" t="s">
        <v>1412</v>
      </c>
      <c r="G897" s="208"/>
      <c r="H897" s="212">
        <v>8.225</v>
      </c>
      <c r="I897" s="213"/>
      <c r="J897" s="208"/>
      <c r="K897" s="208"/>
      <c r="L897" s="214"/>
      <c r="M897" s="215"/>
      <c r="N897" s="216"/>
      <c r="O897" s="216"/>
      <c r="P897" s="216"/>
      <c r="Q897" s="216"/>
      <c r="R897" s="216"/>
      <c r="S897" s="216"/>
      <c r="T897" s="217"/>
      <c r="AT897" s="218" t="s">
        <v>293</v>
      </c>
      <c r="AU897" s="218" t="s">
        <v>89</v>
      </c>
      <c r="AV897" s="11" t="s">
        <v>89</v>
      </c>
      <c r="AW897" s="11" t="s">
        <v>44</v>
      </c>
      <c r="AX897" s="11" t="s">
        <v>81</v>
      </c>
      <c r="AY897" s="218" t="s">
        <v>285</v>
      </c>
    </row>
    <row r="898" spans="2:51" s="11" customFormat="1" ht="13.5">
      <c r="B898" s="207"/>
      <c r="C898" s="208"/>
      <c r="D898" s="209" t="s">
        <v>293</v>
      </c>
      <c r="E898" s="210" t="s">
        <v>35</v>
      </c>
      <c r="F898" s="211" t="s">
        <v>1413</v>
      </c>
      <c r="G898" s="208"/>
      <c r="H898" s="212">
        <v>1.88</v>
      </c>
      <c r="I898" s="213"/>
      <c r="J898" s="208"/>
      <c r="K898" s="208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293</v>
      </c>
      <c r="AU898" s="218" t="s">
        <v>89</v>
      </c>
      <c r="AV898" s="11" t="s">
        <v>89</v>
      </c>
      <c r="AW898" s="11" t="s">
        <v>44</v>
      </c>
      <c r="AX898" s="11" t="s">
        <v>81</v>
      </c>
      <c r="AY898" s="218" t="s">
        <v>285</v>
      </c>
    </row>
    <row r="899" spans="2:51" s="11" customFormat="1" ht="13.5">
      <c r="B899" s="207"/>
      <c r="C899" s="208"/>
      <c r="D899" s="209" t="s">
        <v>293</v>
      </c>
      <c r="E899" s="210" t="s">
        <v>35</v>
      </c>
      <c r="F899" s="211" t="s">
        <v>1414</v>
      </c>
      <c r="G899" s="208"/>
      <c r="H899" s="212">
        <v>12</v>
      </c>
      <c r="I899" s="213"/>
      <c r="J899" s="208"/>
      <c r="K899" s="208"/>
      <c r="L899" s="214"/>
      <c r="M899" s="215"/>
      <c r="N899" s="216"/>
      <c r="O899" s="216"/>
      <c r="P899" s="216"/>
      <c r="Q899" s="216"/>
      <c r="R899" s="216"/>
      <c r="S899" s="216"/>
      <c r="T899" s="217"/>
      <c r="AT899" s="218" t="s">
        <v>293</v>
      </c>
      <c r="AU899" s="218" t="s">
        <v>89</v>
      </c>
      <c r="AV899" s="11" t="s">
        <v>89</v>
      </c>
      <c r="AW899" s="11" t="s">
        <v>44</v>
      </c>
      <c r="AX899" s="11" t="s">
        <v>81</v>
      </c>
      <c r="AY899" s="218" t="s">
        <v>285</v>
      </c>
    </row>
    <row r="900" spans="2:51" s="11" customFormat="1" ht="13.5">
      <c r="B900" s="207"/>
      <c r="C900" s="208"/>
      <c r="D900" s="209" t="s">
        <v>293</v>
      </c>
      <c r="E900" s="210" t="s">
        <v>35</v>
      </c>
      <c r="F900" s="211" t="s">
        <v>1415</v>
      </c>
      <c r="G900" s="208"/>
      <c r="H900" s="212">
        <v>15.36</v>
      </c>
      <c r="I900" s="213"/>
      <c r="J900" s="208"/>
      <c r="K900" s="208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293</v>
      </c>
      <c r="AU900" s="218" t="s">
        <v>89</v>
      </c>
      <c r="AV900" s="11" t="s">
        <v>89</v>
      </c>
      <c r="AW900" s="11" t="s">
        <v>44</v>
      </c>
      <c r="AX900" s="11" t="s">
        <v>81</v>
      </c>
      <c r="AY900" s="218" t="s">
        <v>285</v>
      </c>
    </row>
    <row r="901" spans="2:51" s="11" customFormat="1" ht="13.5">
      <c r="B901" s="207"/>
      <c r="C901" s="208"/>
      <c r="D901" s="209" t="s">
        <v>293</v>
      </c>
      <c r="E901" s="210" t="s">
        <v>35</v>
      </c>
      <c r="F901" s="211" t="s">
        <v>1416</v>
      </c>
      <c r="G901" s="208"/>
      <c r="H901" s="212">
        <v>2.45</v>
      </c>
      <c r="I901" s="213"/>
      <c r="J901" s="208"/>
      <c r="K901" s="208"/>
      <c r="L901" s="214"/>
      <c r="M901" s="215"/>
      <c r="N901" s="216"/>
      <c r="O901" s="216"/>
      <c r="P901" s="216"/>
      <c r="Q901" s="216"/>
      <c r="R901" s="216"/>
      <c r="S901" s="216"/>
      <c r="T901" s="217"/>
      <c r="AT901" s="218" t="s">
        <v>293</v>
      </c>
      <c r="AU901" s="218" t="s">
        <v>89</v>
      </c>
      <c r="AV901" s="11" t="s">
        <v>89</v>
      </c>
      <c r="AW901" s="11" t="s">
        <v>44</v>
      </c>
      <c r="AX901" s="11" t="s">
        <v>81</v>
      </c>
      <c r="AY901" s="218" t="s">
        <v>285</v>
      </c>
    </row>
    <row r="902" spans="2:51" s="11" customFormat="1" ht="13.5">
      <c r="B902" s="207"/>
      <c r="C902" s="208"/>
      <c r="D902" s="209" t="s">
        <v>293</v>
      </c>
      <c r="E902" s="210" t="s">
        <v>35</v>
      </c>
      <c r="F902" s="211" t="s">
        <v>1417</v>
      </c>
      <c r="G902" s="208"/>
      <c r="H902" s="212">
        <v>9.8</v>
      </c>
      <c r="I902" s="213"/>
      <c r="J902" s="208"/>
      <c r="K902" s="208"/>
      <c r="L902" s="214"/>
      <c r="M902" s="215"/>
      <c r="N902" s="216"/>
      <c r="O902" s="216"/>
      <c r="P902" s="216"/>
      <c r="Q902" s="216"/>
      <c r="R902" s="216"/>
      <c r="S902" s="216"/>
      <c r="T902" s="217"/>
      <c r="AT902" s="218" t="s">
        <v>293</v>
      </c>
      <c r="AU902" s="218" t="s">
        <v>89</v>
      </c>
      <c r="AV902" s="11" t="s">
        <v>89</v>
      </c>
      <c r="AW902" s="11" t="s">
        <v>44</v>
      </c>
      <c r="AX902" s="11" t="s">
        <v>81</v>
      </c>
      <c r="AY902" s="218" t="s">
        <v>285</v>
      </c>
    </row>
    <row r="903" spans="2:51" s="12" customFormat="1" ht="13.5">
      <c r="B903" s="219"/>
      <c r="C903" s="220"/>
      <c r="D903" s="209" t="s">
        <v>293</v>
      </c>
      <c r="E903" s="234" t="s">
        <v>35</v>
      </c>
      <c r="F903" s="235" t="s">
        <v>1418</v>
      </c>
      <c r="G903" s="220"/>
      <c r="H903" s="236">
        <v>49.715</v>
      </c>
      <c r="I903" s="225"/>
      <c r="J903" s="220"/>
      <c r="K903" s="220"/>
      <c r="L903" s="226"/>
      <c r="M903" s="227"/>
      <c r="N903" s="228"/>
      <c r="O903" s="228"/>
      <c r="P903" s="228"/>
      <c r="Q903" s="228"/>
      <c r="R903" s="228"/>
      <c r="S903" s="228"/>
      <c r="T903" s="229"/>
      <c r="AT903" s="230" t="s">
        <v>293</v>
      </c>
      <c r="AU903" s="230" t="s">
        <v>89</v>
      </c>
      <c r="AV903" s="12" t="s">
        <v>92</v>
      </c>
      <c r="AW903" s="12" t="s">
        <v>44</v>
      </c>
      <c r="AX903" s="12" t="s">
        <v>10</v>
      </c>
      <c r="AY903" s="230" t="s">
        <v>285</v>
      </c>
    </row>
    <row r="904" spans="2:63" s="10" customFormat="1" ht="29.85" customHeight="1">
      <c r="B904" s="178"/>
      <c r="C904" s="179"/>
      <c r="D904" s="192" t="s">
        <v>80</v>
      </c>
      <c r="E904" s="193" t="s">
        <v>1423</v>
      </c>
      <c r="F904" s="193" t="s">
        <v>1424</v>
      </c>
      <c r="G904" s="179"/>
      <c r="H904" s="179"/>
      <c r="I904" s="182"/>
      <c r="J904" s="194">
        <f>BK904</f>
        <v>0</v>
      </c>
      <c r="K904" s="179"/>
      <c r="L904" s="184"/>
      <c r="M904" s="185"/>
      <c r="N904" s="186"/>
      <c r="O904" s="186"/>
      <c r="P904" s="187">
        <f>SUM(P905:P981)</f>
        <v>0</v>
      </c>
      <c r="Q904" s="186"/>
      <c r="R904" s="187">
        <f>SUM(R905:R981)</f>
        <v>0.3655659196</v>
      </c>
      <c r="S904" s="186"/>
      <c r="T904" s="188">
        <f>SUM(T905:T981)</f>
        <v>0</v>
      </c>
      <c r="AR904" s="189" t="s">
        <v>89</v>
      </c>
      <c r="AT904" s="190" t="s">
        <v>80</v>
      </c>
      <c r="AU904" s="190" t="s">
        <v>10</v>
      </c>
      <c r="AY904" s="189" t="s">
        <v>285</v>
      </c>
      <c r="BK904" s="191">
        <f>SUM(BK905:BK981)</f>
        <v>0</v>
      </c>
    </row>
    <row r="905" spans="2:65" s="1" customFormat="1" ht="22.5" customHeight="1">
      <c r="B905" s="41"/>
      <c r="C905" s="195" t="s">
        <v>1425</v>
      </c>
      <c r="D905" s="195" t="s">
        <v>287</v>
      </c>
      <c r="E905" s="196" t="s">
        <v>1426</v>
      </c>
      <c r="F905" s="197" t="s">
        <v>1427</v>
      </c>
      <c r="G905" s="198" t="s">
        <v>347</v>
      </c>
      <c r="H905" s="199">
        <v>724.953</v>
      </c>
      <c r="I905" s="200"/>
      <c r="J905" s="201">
        <f>ROUND(I905*H905,0)</f>
        <v>0</v>
      </c>
      <c r="K905" s="197" t="s">
        <v>291</v>
      </c>
      <c r="L905" s="61"/>
      <c r="M905" s="202" t="s">
        <v>35</v>
      </c>
      <c r="N905" s="203" t="s">
        <v>52</v>
      </c>
      <c r="O905" s="42"/>
      <c r="P905" s="204">
        <f>O905*H905</f>
        <v>0</v>
      </c>
      <c r="Q905" s="204">
        <v>0.0002012</v>
      </c>
      <c r="R905" s="204">
        <f>Q905*H905</f>
        <v>0.1458605436</v>
      </c>
      <c r="S905" s="204">
        <v>0</v>
      </c>
      <c r="T905" s="205">
        <f>S905*H905</f>
        <v>0</v>
      </c>
      <c r="AR905" s="23" t="s">
        <v>359</v>
      </c>
      <c r="AT905" s="23" t="s">
        <v>287</v>
      </c>
      <c r="AU905" s="23" t="s">
        <v>89</v>
      </c>
      <c r="AY905" s="23" t="s">
        <v>285</v>
      </c>
      <c r="BE905" s="206">
        <f>IF(N905="základní",J905,0)</f>
        <v>0</v>
      </c>
      <c r="BF905" s="206">
        <f>IF(N905="snížená",J905,0)</f>
        <v>0</v>
      </c>
      <c r="BG905" s="206">
        <f>IF(N905="zákl. přenesená",J905,0)</f>
        <v>0</v>
      </c>
      <c r="BH905" s="206">
        <f>IF(N905="sníž. přenesená",J905,0)</f>
        <v>0</v>
      </c>
      <c r="BI905" s="206">
        <f>IF(N905="nulová",J905,0)</f>
        <v>0</v>
      </c>
      <c r="BJ905" s="23" t="s">
        <v>10</v>
      </c>
      <c r="BK905" s="206">
        <f>ROUND(I905*H905,0)</f>
        <v>0</v>
      </c>
      <c r="BL905" s="23" t="s">
        <v>359</v>
      </c>
      <c r="BM905" s="23" t="s">
        <v>1428</v>
      </c>
    </row>
    <row r="906" spans="2:51" s="11" customFormat="1" ht="13.5">
      <c r="B906" s="207"/>
      <c r="C906" s="208"/>
      <c r="D906" s="209" t="s">
        <v>293</v>
      </c>
      <c r="E906" s="210" t="s">
        <v>35</v>
      </c>
      <c r="F906" s="211" t="s">
        <v>1429</v>
      </c>
      <c r="G906" s="208"/>
      <c r="H906" s="212">
        <v>17.17</v>
      </c>
      <c r="I906" s="213"/>
      <c r="J906" s="208"/>
      <c r="K906" s="208"/>
      <c r="L906" s="214"/>
      <c r="M906" s="215"/>
      <c r="N906" s="216"/>
      <c r="O906" s="216"/>
      <c r="P906" s="216"/>
      <c r="Q906" s="216"/>
      <c r="R906" s="216"/>
      <c r="S906" s="216"/>
      <c r="T906" s="217"/>
      <c r="AT906" s="218" t="s">
        <v>293</v>
      </c>
      <c r="AU906" s="218" t="s">
        <v>89</v>
      </c>
      <c r="AV906" s="11" t="s">
        <v>89</v>
      </c>
      <c r="AW906" s="11" t="s">
        <v>44</v>
      </c>
      <c r="AX906" s="11" t="s">
        <v>81</v>
      </c>
      <c r="AY906" s="218" t="s">
        <v>285</v>
      </c>
    </row>
    <row r="907" spans="2:51" s="12" customFormat="1" ht="13.5">
      <c r="B907" s="219"/>
      <c r="C907" s="220"/>
      <c r="D907" s="209" t="s">
        <v>293</v>
      </c>
      <c r="E907" s="234" t="s">
        <v>35</v>
      </c>
      <c r="F907" s="235" t="s">
        <v>1430</v>
      </c>
      <c r="G907" s="220"/>
      <c r="H907" s="236">
        <v>17.17</v>
      </c>
      <c r="I907" s="225"/>
      <c r="J907" s="220"/>
      <c r="K907" s="220"/>
      <c r="L907" s="226"/>
      <c r="M907" s="227"/>
      <c r="N907" s="228"/>
      <c r="O907" s="228"/>
      <c r="P907" s="228"/>
      <c r="Q907" s="228"/>
      <c r="R907" s="228"/>
      <c r="S907" s="228"/>
      <c r="T907" s="229"/>
      <c r="AT907" s="230" t="s">
        <v>293</v>
      </c>
      <c r="AU907" s="230" t="s">
        <v>89</v>
      </c>
      <c r="AV907" s="12" t="s">
        <v>92</v>
      </c>
      <c r="AW907" s="12" t="s">
        <v>44</v>
      </c>
      <c r="AX907" s="12" t="s">
        <v>81</v>
      </c>
      <c r="AY907" s="230" t="s">
        <v>285</v>
      </c>
    </row>
    <row r="908" spans="2:51" s="11" customFormat="1" ht="13.5">
      <c r="B908" s="207"/>
      <c r="C908" s="208"/>
      <c r="D908" s="209" t="s">
        <v>293</v>
      </c>
      <c r="E908" s="210" t="s">
        <v>35</v>
      </c>
      <c r="F908" s="211" t="s">
        <v>1431</v>
      </c>
      <c r="G908" s="208"/>
      <c r="H908" s="212">
        <v>74.7</v>
      </c>
      <c r="I908" s="213"/>
      <c r="J908" s="208"/>
      <c r="K908" s="208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293</v>
      </c>
      <c r="AU908" s="218" t="s">
        <v>89</v>
      </c>
      <c r="AV908" s="11" t="s">
        <v>89</v>
      </c>
      <c r="AW908" s="11" t="s">
        <v>44</v>
      </c>
      <c r="AX908" s="11" t="s">
        <v>81</v>
      </c>
      <c r="AY908" s="218" t="s">
        <v>285</v>
      </c>
    </row>
    <row r="909" spans="2:51" s="11" customFormat="1" ht="13.5">
      <c r="B909" s="207"/>
      <c r="C909" s="208"/>
      <c r="D909" s="209" t="s">
        <v>293</v>
      </c>
      <c r="E909" s="210" t="s">
        <v>35</v>
      </c>
      <c r="F909" s="211" t="s">
        <v>1432</v>
      </c>
      <c r="G909" s="208"/>
      <c r="H909" s="212">
        <v>111.6</v>
      </c>
      <c r="I909" s="213"/>
      <c r="J909" s="208"/>
      <c r="K909" s="208"/>
      <c r="L909" s="214"/>
      <c r="M909" s="215"/>
      <c r="N909" s="216"/>
      <c r="O909" s="216"/>
      <c r="P909" s="216"/>
      <c r="Q909" s="216"/>
      <c r="R909" s="216"/>
      <c r="S909" s="216"/>
      <c r="T909" s="217"/>
      <c r="AT909" s="218" t="s">
        <v>293</v>
      </c>
      <c r="AU909" s="218" t="s">
        <v>89</v>
      </c>
      <c r="AV909" s="11" t="s">
        <v>89</v>
      </c>
      <c r="AW909" s="11" t="s">
        <v>44</v>
      </c>
      <c r="AX909" s="11" t="s">
        <v>81</v>
      </c>
      <c r="AY909" s="218" t="s">
        <v>285</v>
      </c>
    </row>
    <row r="910" spans="2:51" s="11" customFormat="1" ht="13.5">
      <c r="B910" s="207"/>
      <c r="C910" s="208"/>
      <c r="D910" s="209" t="s">
        <v>293</v>
      </c>
      <c r="E910" s="210" t="s">
        <v>35</v>
      </c>
      <c r="F910" s="211" t="s">
        <v>1433</v>
      </c>
      <c r="G910" s="208"/>
      <c r="H910" s="212">
        <v>45.75</v>
      </c>
      <c r="I910" s="213"/>
      <c r="J910" s="208"/>
      <c r="K910" s="208"/>
      <c r="L910" s="214"/>
      <c r="M910" s="215"/>
      <c r="N910" s="216"/>
      <c r="O910" s="216"/>
      <c r="P910" s="216"/>
      <c r="Q910" s="216"/>
      <c r="R910" s="216"/>
      <c r="S910" s="216"/>
      <c r="T910" s="217"/>
      <c r="AT910" s="218" t="s">
        <v>293</v>
      </c>
      <c r="AU910" s="218" t="s">
        <v>89</v>
      </c>
      <c r="AV910" s="11" t="s">
        <v>89</v>
      </c>
      <c r="AW910" s="11" t="s">
        <v>44</v>
      </c>
      <c r="AX910" s="11" t="s">
        <v>81</v>
      </c>
      <c r="AY910" s="218" t="s">
        <v>285</v>
      </c>
    </row>
    <row r="911" spans="2:51" s="11" customFormat="1" ht="13.5">
      <c r="B911" s="207"/>
      <c r="C911" s="208"/>
      <c r="D911" s="209" t="s">
        <v>293</v>
      </c>
      <c r="E911" s="210" t="s">
        <v>35</v>
      </c>
      <c r="F911" s="211" t="s">
        <v>1434</v>
      </c>
      <c r="G911" s="208"/>
      <c r="H911" s="212">
        <v>29.4</v>
      </c>
      <c r="I911" s="213"/>
      <c r="J911" s="208"/>
      <c r="K911" s="208"/>
      <c r="L911" s="214"/>
      <c r="M911" s="215"/>
      <c r="N911" s="216"/>
      <c r="O911" s="216"/>
      <c r="P911" s="216"/>
      <c r="Q911" s="216"/>
      <c r="R911" s="216"/>
      <c r="S911" s="216"/>
      <c r="T911" s="217"/>
      <c r="AT911" s="218" t="s">
        <v>293</v>
      </c>
      <c r="AU911" s="218" t="s">
        <v>89</v>
      </c>
      <c r="AV911" s="11" t="s">
        <v>89</v>
      </c>
      <c r="AW911" s="11" t="s">
        <v>44</v>
      </c>
      <c r="AX911" s="11" t="s">
        <v>81</v>
      </c>
      <c r="AY911" s="218" t="s">
        <v>285</v>
      </c>
    </row>
    <row r="912" spans="2:51" s="11" customFormat="1" ht="13.5">
      <c r="B912" s="207"/>
      <c r="C912" s="208"/>
      <c r="D912" s="209" t="s">
        <v>293</v>
      </c>
      <c r="E912" s="210" t="s">
        <v>35</v>
      </c>
      <c r="F912" s="211" t="s">
        <v>1435</v>
      </c>
      <c r="G912" s="208"/>
      <c r="H912" s="212">
        <v>31.8</v>
      </c>
      <c r="I912" s="213"/>
      <c r="J912" s="208"/>
      <c r="K912" s="208"/>
      <c r="L912" s="214"/>
      <c r="M912" s="215"/>
      <c r="N912" s="216"/>
      <c r="O912" s="216"/>
      <c r="P912" s="216"/>
      <c r="Q912" s="216"/>
      <c r="R912" s="216"/>
      <c r="S912" s="216"/>
      <c r="T912" s="217"/>
      <c r="AT912" s="218" t="s">
        <v>293</v>
      </c>
      <c r="AU912" s="218" t="s">
        <v>89</v>
      </c>
      <c r="AV912" s="11" t="s">
        <v>89</v>
      </c>
      <c r="AW912" s="11" t="s">
        <v>44</v>
      </c>
      <c r="AX912" s="11" t="s">
        <v>81</v>
      </c>
      <c r="AY912" s="218" t="s">
        <v>285</v>
      </c>
    </row>
    <row r="913" spans="2:51" s="11" customFormat="1" ht="13.5">
      <c r="B913" s="207"/>
      <c r="C913" s="208"/>
      <c r="D913" s="209" t="s">
        <v>293</v>
      </c>
      <c r="E913" s="210" t="s">
        <v>35</v>
      </c>
      <c r="F913" s="211" t="s">
        <v>1436</v>
      </c>
      <c r="G913" s="208"/>
      <c r="H913" s="212">
        <v>47.25</v>
      </c>
      <c r="I913" s="213"/>
      <c r="J913" s="208"/>
      <c r="K913" s="208"/>
      <c r="L913" s="214"/>
      <c r="M913" s="215"/>
      <c r="N913" s="216"/>
      <c r="O913" s="216"/>
      <c r="P913" s="216"/>
      <c r="Q913" s="216"/>
      <c r="R913" s="216"/>
      <c r="S913" s="216"/>
      <c r="T913" s="217"/>
      <c r="AT913" s="218" t="s">
        <v>293</v>
      </c>
      <c r="AU913" s="218" t="s">
        <v>89</v>
      </c>
      <c r="AV913" s="11" t="s">
        <v>89</v>
      </c>
      <c r="AW913" s="11" t="s">
        <v>44</v>
      </c>
      <c r="AX913" s="11" t="s">
        <v>81</v>
      </c>
      <c r="AY913" s="218" t="s">
        <v>285</v>
      </c>
    </row>
    <row r="914" spans="2:51" s="11" customFormat="1" ht="13.5">
      <c r="B914" s="207"/>
      <c r="C914" s="208"/>
      <c r="D914" s="209" t="s">
        <v>293</v>
      </c>
      <c r="E914" s="210" t="s">
        <v>35</v>
      </c>
      <c r="F914" s="211" t="s">
        <v>1437</v>
      </c>
      <c r="G914" s="208"/>
      <c r="H914" s="212">
        <v>61.877</v>
      </c>
      <c r="I914" s="213"/>
      <c r="J914" s="208"/>
      <c r="K914" s="208"/>
      <c r="L914" s="214"/>
      <c r="M914" s="215"/>
      <c r="N914" s="216"/>
      <c r="O914" s="216"/>
      <c r="P914" s="216"/>
      <c r="Q914" s="216"/>
      <c r="R914" s="216"/>
      <c r="S914" s="216"/>
      <c r="T914" s="217"/>
      <c r="AT914" s="218" t="s">
        <v>293</v>
      </c>
      <c r="AU914" s="218" t="s">
        <v>89</v>
      </c>
      <c r="AV914" s="11" t="s">
        <v>89</v>
      </c>
      <c r="AW914" s="11" t="s">
        <v>44</v>
      </c>
      <c r="AX914" s="11" t="s">
        <v>81</v>
      </c>
      <c r="AY914" s="218" t="s">
        <v>285</v>
      </c>
    </row>
    <row r="915" spans="2:51" s="11" customFormat="1" ht="13.5">
      <c r="B915" s="207"/>
      <c r="C915" s="208"/>
      <c r="D915" s="209" t="s">
        <v>293</v>
      </c>
      <c r="E915" s="210" t="s">
        <v>35</v>
      </c>
      <c r="F915" s="211" t="s">
        <v>1438</v>
      </c>
      <c r="G915" s="208"/>
      <c r="H915" s="212">
        <v>24.18</v>
      </c>
      <c r="I915" s="213"/>
      <c r="J915" s="208"/>
      <c r="K915" s="208"/>
      <c r="L915" s="214"/>
      <c r="M915" s="215"/>
      <c r="N915" s="216"/>
      <c r="O915" s="216"/>
      <c r="P915" s="216"/>
      <c r="Q915" s="216"/>
      <c r="R915" s="216"/>
      <c r="S915" s="216"/>
      <c r="T915" s="217"/>
      <c r="AT915" s="218" t="s">
        <v>293</v>
      </c>
      <c r="AU915" s="218" t="s">
        <v>89</v>
      </c>
      <c r="AV915" s="11" t="s">
        <v>89</v>
      </c>
      <c r="AW915" s="11" t="s">
        <v>44</v>
      </c>
      <c r="AX915" s="11" t="s">
        <v>81</v>
      </c>
      <c r="AY915" s="218" t="s">
        <v>285</v>
      </c>
    </row>
    <row r="916" spans="2:51" s="11" customFormat="1" ht="13.5">
      <c r="B916" s="207"/>
      <c r="C916" s="208"/>
      <c r="D916" s="209" t="s">
        <v>293</v>
      </c>
      <c r="E916" s="210" t="s">
        <v>35</v>
      </c>
      <c r="F916" s="211" t="s">
        <v>1439</v>
      </c>
      <c r="G916" s="208"/>
      <c r="H916" s="212">
        <v>23.925</v>
      </c>
      <c r="I916" s="213"/>
      <c r="J916" s="208"/>
      <c r="K916" s="208"/>
      <c r="L916" s="214"/>
      <c r="M916" s="215"/>
      <c r="N916" s="216"/>
      <c r="O916" s="216"/>
      <c r="P916" s="216"/>
      <c r="Q916" s="216"/>
      <c r="R916" s="216"/>
      <c r="S916" s="216"/>
      <c r="T916" s="217"/>
      <c r="AT916" s="218" t="s">
        <v>293</v>
      </c>
      <c r="AU916" s="218" t="s">
        <v>89</v>
      </c>
      <c r="AV916" s="11" t="s">
        <v>89</v>
      </c>
      <c r="AW916" s="11" t="s">
        <v>44</v>
      </c>
      <c r="AX916" s="11" t="s">
        <v>81</v>
      </c>
      <c r="AY916" s="218" t="s">
        <v>285</v>
      </c>
    </row>
    <row r="917" spans="2:51" s="11" customFormat="1" ht="13.5">
      <c r="B917" s="207"/>
      <c r="C917" s="208"/>
      <c r="D917" s="209" t="s">
        <v>293</v>
      </c>
      <c r="E917" s="210" t="s">
        <v>35</v>
      </c>
      <c r="F917" s="211" t="s">
        <v>1440</v>
      </c>
      <c r="G917" s="208"/>
      <c r="H917" s="212">
        <v>6.6</v>
      </c>
      <c r="I917" s="213"/>
      <c r="J917" s="208"/>
      <c r="K917" s="208"/>
      <c r="L917" s="214"/>
      <c r="M917" s="215"/>
      <c r="N917" s="216"/>
      <c r="O917" s="216"/>
      <c r="P917" s="216"/>
      <c r="Q917" s="216"/>
      <c r="R917" s="216"/>
      <c r="S917" s="216"/>
      <c r="T917" s="217"/>
      <c r="AT917" s="218" t="s">
        <v>293</v>
      </c>
      <c r="AU917" s="218" t="s">
        <v>89</v>
      </c>
      <c r="AV917" s="11" t="s">
        <v>89</v>
      </c>
      <c r="AW917" s="11" t="s">
        <v>44</v>
      </c>
      <c r="AX917" s="11" t="s">
        <v>81</v>
      </c>
      <c r="AY917" s="218" t="s">
        <v>285</v>
      </c>
    </row>
    <row r="918" spans="2:51" s="11" customFormat="1" ht="13.5">
      <c r="B918" s="207"/>
      <c r="C918" s="208"/>
      <c r="D918" s="209" t="s">
        <v>293</v>
      </c>
      <c r="E918" s="210" t="s">
        <v>35</v>
      </c>
      <c r="F918" s="211" t="s">
        <v>1441</v>
      </c>
      <c r="G918" s="208"/>
      <c r="H918" s="212">
        <v>10.41</v>
      </c>
      <c r="I918" s="213"/>
      <c r="J918" s="208"/>
      <c r="K918" s="208"/>
      <c r="L918" s="214"/>
      <c r="M918" s="215"/>
      <c r="N918" s="216"/>
      <c r="O918" s="216"/>
      <c r="P918" s="216"/>
      <c r="Q918" s="216"/>
      <c r="R918" s="216"/>
      <c r="S918" s="216"/>
      <c r="T918" s="217"/>
      <c r="AT918" s="218" t="s">
        <v>293</v>
      </c>
      <c r="AU918" s="218" t="s">
        <v>89</v>
      </c>
      <c r="AV918" s="11" t="s">
        <v>89</v>
      </c>
      <c r="AW918" s="11" t="s">
        <v>44</v>
      </c>
      <c r="AX918" s="11" t="s">
        <v>81</v>
      </c>
      <c r="AY918" s="218" t="s">
        <v>285</v>
      </c>
    </row>
    <row r="919" spans="2:51" s="11" customFormat="1" ht="13.5">
      <c r="B919" s="207"/>
      <c r="C919" s="208"/>
      <c r="D919" s="209" t="s">
        <v>293</v>
      </c>
      <c r="E919" s="210" t="s">
        <v>35</v>
      </c>
      <c r="F919" s="211" t="s">
        <v>1442</v>
      </c>
      <c r="G919" s="208"/>
      <c r="H919" s="212">
        <v>6.36</v>
      </c>
      <c r="I919" s="213"/>
      <c r="J919" s="208"/>
      <c r="K919" s="208"/>
      <c r="L919" s="214"/>
      <c r="M919" s="215"/>
      <c r="N919" s="216"/>
      <c r="O919" s="216"/>
      <c r="P919" s="216"/>
      <c r="Q919" s="216"/>
      <c r="R919" s="216"/>
      <c r="S919" s="216"/>
      <c r="T919" s="217"/>
      <c r="AT919" s="218" t="s">
        <v>293</v>
      </c>
      <c r="AU919" s="218" t="s">
        <v>89</v>
      </c>
      <c r="AV919" s="11" t="s">
        <v>89</v>
      </c>
      <c r="AW919" s="11" t="s">
        <v>44</v>
      </c>
      <c r="AX919" s="11" t="s">
        <v>81</v>
      </c>
      <c r="AY919" s="218" t="s">
        <v>285</v>
      </c>
    </row>
    <row r="920" spans="2:51" s="11" customFormat="1" ht="13.5">
      <c r="B920" s="207"/>
      <c r="C920" s="208"/>
      <c r="D920" s="209" t="s">
        <v>293</v>
      </c>
      <c r="E920" s="210" t="s">
        <v>35</v>
      </c>
      <c r="F920" s="211" t="s">
        <v>1443</v>
      </c>
      <c r="G920" s="208"/>
      <c r="H920" s="212">
        <v>6.6</v>
      </c>
      <c r="I920" s="213"/>
      <c r="J920" s="208"/>
      <c r="K920" s="208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293</v>
      </c>
      <c r="AU920" s="218" t="s">
        <v>89</v>
      </c>
      <c r="AV920" s="11" t="s">
        <v>89</v>
      </c>
      <c r="AW920" s="11" t="s">
        <v>44</v>
      </c>
      <c r="AX920" s="11" t="s">
        <v>81</v>
      </c>
      <c r="AY920" s="218" t="s">
        <v>285</v>
      </c>
    </row>
    <row r="921" spans="2:51" s="11" customFormat="1" ht="13.5">
      <c r="B921" s="207"/>
      <c r="C921" s="208"/>
      <c r="D921" s="209" t="s">
        <v>293</v>
      </c>
      <c r="E921" s="210" t="s">
        <v>35</v>
      </c>
      <c r="F921" s="211" t="s">
        <v>1444</v>
      </c>
      <c r="G921" s="208"/>
      <c r="H921" s="212">
        <v>10.41</v>
      </c>
      <c r="I921" s="213"/>
      <c r="J921" s="208"/>
      <c r="K921" s="208"/>
      <c r="L921" s="214"/>
      <c r="M921" s="215"/>
      <c r="N921" s="216"/>
      <c r="O921" s="216"/>
      <c r="P921" s="216"/>
      <c r="Q921" s="216"/>
      <c r="R921" s="216"/>
      <c r="S921" s="216"/>
      <c r="T921" s="217"/>
      <c r="AT921" s="218" t="s">
        <v>293</v>
      </c>
      <c r="AU921" s="218" t="s">
        <v>89</v>
      </c>
      <c r="AV921" s="11" t="s">
        <v>89</v>
      </c>
      <c r="AW921" s="11" t="s">
        <v>44</v>
      </c>
      <c r="AX921" s="11" t="s">
        <v>81</v>
      </c>
      <c r="AY921" s="218" t="s">
        <v>285</v>
      </c>
    </row>
    <row r="922" spans="2:51" s="11" customFormat="1" ht="13.5">
      <c r="B922" s="207"/>
      <c r="C922" s="208"/>
      <c r="D922" s="209" t="s">
        <v>293</v>
      </c>
      <c r="E922" s="210" t="s">
        <v>35</v>
      </c>
      <c r="F922" s="211" t="s">
        <v>1445</v>
      </c>
      <c r="G922" s="208"/>
      <c r="H922" s="212">
        <v>6.36</v>
      </c>
      <c r="I922" s="213"/>
      <c r="J922" s="208"/>
      <c r="K922" s="208"/>
      <c r="L922" s="214"/>
      <c r="M922" s="215"/>
      <c r="N922" s="216"/>
      <c r="O922" s="216"/>
      <c r="P922" s="216"/>
      <c r="Q922" s="216"/>
      <c r="R922" s="216"/>
      <c r="S922" s="216"/>
      <c r="T922" s="217"/>
      <c r="AT922" s="218" t="s">
        <v>293</v>
      </c>
      <c r="AU922" s="218" t="s">
        <v>89</v>
      </c>
      <c r="AV922" s="11" t="s">
        <v>89</v>
      </c>
      <c r="AW922" s="11" t="s">
        <v>44</v>
      </c>
      <c r="AX922" s="11" t="s">
        <v>81</v>
      </c>
      <c r="AY922" s="218" t="s">
        <v>285</v>
      </c>
    </row>
    <row r="923" spans="2:51" s="11" customFormat="1" ht="13.5">
      <c r="B923" s="207"/>
      <c r="C923" s="208"/>
      <c r="D923" s="209" t="s">
        <v>293</v>
      </c>
      <c r="E923" s="210" t="s">
        <v>35</v>
      </c>
      <c r="F923" s="211" t="s">
        <v>1446</v>
      </c>
      <c r="G923" s="208"/>
      <c r="H923" s="212">
        <v>24</v>
      </c>
      <c r="I923" s="213"/>
      <c r="J923" s="208"/>
      <c r="K923" s="208"/>
      <c r="L923" s="214"/>
      <c r="M923" s="215"/>
      <c r="N923" s="216"/>
      <c r="O923" s="216"/>
      <c r="P923" s="216"/>
      <c r="Q923" s="216"/>
      <c r="R923" s="216"/>
      <c r="S923" s="216"/>
      <c r="T923" s="217"/>
      <c r="AT923" s="218" t="s">
        <v>293</v>
      </c>
      <c r="AU923" s="218" t="s">
        <v>89</v>
      </c>
      <c r="AV923" s="11" t="s">
        <v>89</v>
      </c>
      <c r="AW923" s="11" t="s">
        <v>44</v>
      </c>
      <c r="AX923" s="11" t="s">
        <v>81</v>
      </c>
      <c r="AY923" s="218" t="s">
        <v>285</v>
      </c>
    </row>
    <row r="924" spans="2:51" s="11" customFormat="1" ht="13.5">
      <c r="B924" s="207"/>
      <c r="C924" s="208"/>
      <c r="D924" s="209" t="s">
        <v>293</v>
      </c>
      <c r="E924" s="210" t="s">
        <v>35</v>
      </c>
      <c r="F924" s="211" t="s">
        <v>1447</v>
      </c>
      <c r="G924" s="208"/>
      <c r="H924" s="212">
        <v>24</v>
      </c>
      <c r="I924" s="213"/>
      <c r="J924" s="208"/>
      <c r="K924" s="208"/>
      <c r="L924" s="214"/>
      <c r="M924" s="215"/>
      <c r="N924" s="216"/>
      <c r="O924" s="216"/>
      <c r="P924" s="216"/>
      <c r="Q924" s="216"/>
      <c r="R924" s="216"/>
      <c r="S924" s="216"/>
      <c r="T924" s="217"/>
      <c r="AT924" s="218" t="s">
        <v>293</v>
      </c>
      <c r="AU924" s="218" t="s">
        <v>89</v>
      </c>
      <c r="AV924" s="11" t="s">
        <v>89</v>
      </c>
      <c r="AW924" s="11" t="s">
        <v>44</v>
      </c>
      <c r="AX924" s="11" t="s">
        <v>81</v>
      </c>
      <c r="AY924" s="218" t="s">
        <v>285</v>
      </c>
    </row>
    <row r="925" spans="2:51" s="11" customFormat="1" ht="13.5">
      <c r="B925" s="207"/>
      <c r="C925" s="208"/>
      <c r="D925" s="209" t="s">
        <v>293</v>
      </c>
      <c r="E925" s="210" t="s">
        <v>35</v>
      </c>
      <c r="F925" s="211" t="s">
        <v>1448</v>
      </c>
      <c r="G925" s="208"/>
      <c r="H925" s="212">
        <v>6.6</v>
      </c>
      <c r="I925" s="213"/>
      <c r="J925" s="208"/>
      <c r="K925" s="208"/>
      <c r="L925" s="214"/>
      <c r="M925" s="215"/>
      <c r="N925" s="216"/>
      <c r="O925" s="216"/>
      <c r="P925" s="216"/>
      <c r="Q925" s="216"/>
      <c r="R925" s="216"/>
      <c r="S925" s="216"/>
      <c r="T925" s="217"/>
      <c r="AT925" s="218" t="s">
        <v>293</v>
      </c>
      <c r="AU925" s="218" t="s">
        <v>89</v>
      </c>
      <c r="AV925" s="11" t="s">
        <v>89</v>
      </c>
      <c r="AW925" s="11" t="s">
        <v>44</v>
      </c>
      <c r="AX925" s="11" t="s">
        <v>81</v>
      </c>
      <c r="AY925" s="218" t="s">
        <v>285</v>
      </c>
    </row>
    <row r="926" spans="2:51" s="11" customFormat="1" ht="13.5">
      <c r="B926" s="207"/>
      <c r="C926" s="208"/>
      <c r="D926" s="209" t="s">
        <v>293</v>
      </c>
      <c r="E926" s="210" t="s">
        <v>35</v>
      </c>
      <c r="F926" s="211" t="s">
        <v>1449</v>
      </c>
      <c r="G926" s="208"/>
      <c r="H926" s="212">
        <v>10.41</v>
      </c>
      <c r="I926" s="213"/>
      <c r="J926" s="208"/>
      <c r="K926" s="208"/>
      <c r="L926" s="214"/>
      <c r="M926" s="215"/>
      <c r="N926" s="216"/>
      <c r="O926" s="216"/>
      <c r="P926" s="216"/>
      <c r="Q926" s="216"/>
      <c r="R926" s="216"/>
      <c r="S926" s="216"/>
      <c r="T926" s="217"/>
      <c r="AT926" s="218" t="s">
        <v>293</v>
      </c>
      <c r="AU926" s="218" t="s">
        <v>89</v>
      </c>
      <c r="AV926" s="11" t="s">
        <v>89</v>
      </c>
      <c r="AW926" s="11" t="s">
        <v>44</v>
      </c>
      <c r="AX926" s="11" t="s">
        <v>81</v>
      </c>
      <c r="AY926" s="218" t="s">
        <v>285</v>
      </c>
    </row>
    <row r="927" spans="2:51" s="11" customFormat="1" ht="13.5">
      <c r="B927" s="207"/>
      <c r="C927" s="208"/>
      <c r="D927" s="209" t="s">
        <v>293</v>
      </c>
      <c r="E927" s="210" t="s">
        <v>35</v>
      </c>
      <c r="F927" s="211" t="s">
        <v>1450</v>
      </c>
      <c r="G927" s="208"/>
      <c r="H927" s="212">
        <v>6.36</v>
      </c>
      <c r="I927" s="213"/>
      <c r="J927" s="208"/>
      <c r="K927" s="208"/>
      <c r="L927" s="214"/>
      <c r="M927" s="215"/>
      <c r="N927" s="216"/>
      <c r="O927" s="216"/>
      <c r="P927" s="216"/>
      <c r="Q927" s="216"/>
      <c r="R927" s="216"/>
      <c r="S927" s="216"/>
      <c r="T927" s="217"/>
      <c r="AT927" s="218" t="s">
        <v>293</v>
      </c>
      <c r="AU927" s="218" t="s">
        <v>89</v>
      </c>
      <c r="AV927" s="11" t="s">
        <v>89</v>
      </c>
      <c r="AW927" s="11" t="s">
        <v>44</v>
      </c>
      <c r="AX927" s="11" t="s">
        <v>81</v>
      </c>
      <c r="AY927" s="218" t="s">
        <v>285</v>
      </c>
    </row>
    <row r="928" spans="2:51" s="11" customFormat="1" ht="13.5">
      <c r="B928" s="207"/>
      <c r="C928" s="208"/>
      <c r="D928" s="209" t="s">
        <v>293</v>
      </c>
      <c r="E928" s="210" t="s">
        <v>35</v>
      </c>
      <c r="F928" s="211" t="s">
        <v>1451</v>
      </c>
      <c r="G928" s="208"/>
      <c r="H928" s="212">
        <v>6.6</v>
      </c>
      <c r="I928" s="213"/>
      <c r="J928" s="208"/>
      <c r="K928" s="208"/>
      <c r="L928" s="214"/>
      <c r="M928" s="215"/>
      <c r="N928" s="216"/>
      <c r="O928" s="216"/>
      <c r="P928" s="216"/>
      <c r="Q928" s="216"/>
      <c r="R928" s="216"/>
      <c r="S928" s="216"/>
      <c r="T928" s="217"/>
      <c r="AT928" s="218" t="s">
        <v>293</v>
      </c>
      <c r="AU928" s="218" t="s">
        <v>89</v>
      </c>
      <c r="AV928" s="11" t="s">
        <v>89</v>
      </c>
      <c r="AW928" s="11" t="s">
        <v>44</v>
      </c>
      <c r="AX928" s="11" t="s">
        <v>81</v>
      </c>
      <c r="AY928" s="218" t="s">
        <v>285</v>
      </c>
    </row>
    <row r="929" spans="2:51" s="11" customFormat="1" ht="13.5">
      <c r="B929" s="207"/>
      <c r="C929" s="208"/>
      <c r="D929" s="209" t="s">
        <v>293</v>
      </c>
      <c r="E929" s="210" t="s">
        <v>35</v>
      </c>
      <c r="F929" s="211" t="s">
        <v>1452</v>
      </c>
      <c r="G929" s="208"/>
      <c r="H929" s="212">
        <v>10.41</v>
      </c>
      <c r="I929" s="213"/>
      <c r="J929" s="208"/>
      <c r="K929" s="208"/>
      <c r="L929" s="214"/>
      <c r="M929" s="215"/>
      <c r="N929" s="216"/>
      <c r="O929" s="216"/>
      <c r="P929" s="216"/>
      <c r="Q929" s="216"/>
      <c r="R929" s="216"/>
      <c r="S929" s="216"/>
      <c r="T929" s="217"/>
      <c r="AT929" s="218" t="s">
        <v>293</v>
      </c>
      <c r="AU929" s="218" t="s">
        <v>89</v>
      </c>
      <c r="AV929" s="11" t="s">
        <v>89</v>
      </c>
      <c r="AW929" s="11" t="s">
        <v>44</v>
      </c>
      <c r="AX929" s="11" t="s">
        <v>81</v>
      </c>
      <c r="AY929" s="218" t="s">
        <v>285</v>
      </c>
    </row>
    <row r="930" spans="2:51" s="11" customFormat="1" ht="13.5">
      <c r="B930" s="207"/>
      <c r="C930" s="208"/>
      <c r="D930" s="209" t="s">
        <v>293</v>
      </c>
      <c r="E930" s="210" t="s">
        <v>35</v>
      </c>
      <c r="F930" s="211" t="s">
        <v>1453</v>
      </c>
      <c r="G930" s="208"/>
      <c r="H930" s="212">
        <v>6.36</v>
      </c>
      <c r="I930" s="213"/>
      <c r="J930" s="208"/>
      <c r="K930" s="208"/>
      <c r="L930" s="214"/>
      <c r="M930" s="215"/>
      <c r="N930" s="216"/>
      <c r="O930" s="216"/>
      <c r="P930" s="216"/>
      <c r="Q930" s="216"/>
      <c r="R930" s="216"/>
      <c r="S930" s="216"/>
      <c r="T930" s="217"/>
      <c r="AT930" s="218" t="s">
        <v>293</v>
      </c>
      <c r="AU930" s="218" t="s">
        <v>89</v>
      </c>
      <c r="AV930" s="11" t="s">
        <v>89</v>
      </c>
      <c r="AW930" s="11" t="s">
        <v>44</v>
      </c>
      <c r="AX930" s="11" t="s">
        <v>81</v>
      </c>
      <c r="AY930" s="218" t="s">
        <v>285</v>
      </c>
    </row>
    <row r="931" spans="2:51" s="11" customFormat="1" ht="13.5">
      <c r="B931" s="207"/>
      <c r="C931" s="208"/>
      <c r="D931" s="209" t="s">
        <v>293</v>
      </c>
      <c r="E931" s="210" t="s">
        <v>35</v>
      </c>
      <c r="F931" s="211" t="s">
        <v>1454</v>
      </c>
      <c r="G931" s="208"/>
      <c r="H931" s="212">
        <v>23.925</v>
      </c>
      <c r="I931" s="213"/>
      <c r="J931" s="208"/>
      <c r="K931" s="208"/>
      <c r="L931" s="214"/>
      <c r="M931" s="215"/>
      <c r="N931" s="216"/>
      <c r="O931" s="216"/>
      <c r="P931" s="216"/>
      <c r="Q931" s="216"/>
      <c r="R931" s="216"/>
      <c r="S931" s="216"/>
      <c r="T931" s="217"/>
      <c r="AT931" s="218" t="s">
        <v>293</v>
      </c>
      <c r="AU931" s="218" t="s">
        <v>89</v>
      </c>
      <c r="AV931" s="11" t="s">
        <v>89</v>
      </c>
      <c r="AW931" s="11" t="s">
        <v>44</v>
      </c>
      <c r="AX931" s="11" t="s">
        <v>81</v>
      </c>
      <c r="AY931" s="218" t="s">
        <v>285</v>
      </c>
    </row>
    <row r="932" spans="2:51" s="11" customFormat="1" ht="13.5">
      <c r="B932" s="207"/>
      <c r="C932" s="208"/>
      <c r="D932" s="209" t="s">
        <v>293</v>
      </c>
      <c r="E932" s="210" t="s">
        <v>35</v>
      </c>
      <c r="F932" s="211" t="s">
        <v>1455</v>
      </c>
      <c r="G932" s="208"/>
      <c r="H932" s="212">
        <v>20.772</v>
      </c>
      <c r="I932" s="213"/>
      <c r="J932" s="208"/>
      <c r="K932" s="208"/>
      <c r="L932" s="214"/>
      <c r="M932" s="215"/>
      <c r="N932" s="216"/>
      <c r="O932" s="216"/>
      <c r="P932" s="216"/>
      <c r="Q932" s="216"/>
      <c r="R932" s="216"/>
      <c r="S932" s="216"/>
      <c r="T932" s="217"/>
      <c r="AT932" s="218" t="s">
        <v>293</v>
      </c>
      <c r="AU932" s="218" t="s">
        <v>89</v>
      </c>
      <c r="AV932" s="11" t="s">
        <v>89</v>
      </c>
      <c r="AW932" s="11" t="s">
        <v>44</v>
      </c>
      <c r="AX932" s="11" t="s">
        <v>81</v>
      </c>
      <c r="AY932" s="218" t="s">
        <v>285</v>
      </c>
    </row>
    <row r="933" spans="2:51" s="11" customFormat="1" ht="13.5">
      <c r="B933" s="207"/>
      <c r="C933" s="208"/>
      <c r="D933" s="209" t="s">
        <v>293</v>
      </c>
      <c r="E933" s="210" t="s">
        <v>35</v>
      </c>
      <c r="F933" s="211" t="s">
        <v>1456</v>
      </c>
      <c r="G933" s="208"/>
      <c r="H933" s="212">
        <v>4.8</v>
      </c>
      <c r="I933" s="213"/>
      <c r="J933" s="208"/>
      <c r="K933" s="208"/>
      <c r="L933" s="214"/>
      <c r="M933" s="215"/>
      <c r="N933" s="216"/>
      <c r="O933" s="216"/>
      <c r="P933" s="216"/>
      <c r="Q933" s="216"/>
      <c r="R933" s="216"/>
      <c r="S933" s="216"/>
      <c r="T933" s="217"/>
      <c r="AT933" s="218" t="s">
        <v>293</v>
      </c>
      <c r="AU933" s="218" t="s">
        <v>89</v>
      </c>
      <c r="AV933" s="11" t="s">
        <v>89</v>
      </c>
      <c r="AW933" s="11" t="s">
        <v>44</v>
      </c>
      <c r="AX933" s="11" t="s">
        <v>81</v>
      </c>
      <c r="AY933" s="218" t="s">
        <v>285</v>
      </c>
    </row>
    <row r="934" spans="2:51" s="11" customFormat="1" ht="13.5">
      <c r="B934" s="207"/>
      <c r="C934" s="208"/>
      <c r="D934" s="209" t="s">
        <v>293</v>
      </c>
      <c r="E934" s="210" t="s">
        <v>35</v>
      </c>
      <c r="F934" s="211" t="s">
        <v>1457</v>
      </c>
      <c r="G934" s="208"/>
      <c r="H934" s="212">
        <v>5.46</v>
      </c>
      <c r="I934" s="213"/>
      <c r="J934" s="208"/>
      <c r="K934" s="208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293</v>
      </c>
      <c r="AU934" s="218" t="s">
        <v>89</v>
      </c>
      <c r="AV934" s="11" t="s">
        <v>89</v>
      </c>
      <c r="AW934" s="11" t="s">
        <v>44</v>
      </c>
      <c r="AX934" s="11" t="s">
        <v>81</v>
      </c>
      <c r="AY934" s="218" t="s">
        <v>285</v>
      </c>
    </row>
    <row r="935" spans="2:51" s="11" customFormat="1" ht="13.5">
      <c r="B935" s="207"/>
      <c r="C935" s="208"/>
      <c r="D935" s="209" t="s">
        <v>293</v>
      </c>
      <c r="E935" s="210" t="s">
        <v>35</v>
      </c>
      <c r="F935" s="211" t="s">
        <v>1458</v>
      </c>
      <c r="G935" s="208"/>
      <c r="H935" s="212">
        <v>24.324</v>
      </c>
      <c r="I935" s="213"/>
      <c r="J935" s="208"/>
      <c r="K935" s="208"/>
      <c r="L935" s="214"/>
      <c r="M935" s="215"/>
      <c r="N935" s="216"/>
      <c r="O935" s="216"/>
      <c r="P935" s="216"/>
      <c r="Q935" s="216"/>
      <c r="R935" s="216"/>
      <c r="S935" s="216"/>
      <c r="T935" s="217"/>
      <c r="AT935" s="218" t="s">
        <v>293</v>
      </c>
      <c r="AU935" s="218" t="s">
        <v>89</v>
      </c>
      <c r="AV935" s="11" t="s">
        <v>89</v>
      </c>
      <c r="AW935" s="11" t="s">
        <v>44</v>
      </c>
      <c r="AX935" s="11" t="s">
        <v>81</v>
      </c>
      <c r="AY935" s="218" t="s">
        <v>285</v>
      </c>
    </row>
    <row r="936" spans="2:51" s="11" customFormat="1" ht="13.5">
      <c r="B936" s="207"/>
      <c r="C936" s="208"/>
      <c r="D936" s="209" t="s">
        <v>293</v>
      </c>
      <c r="E936" s="210" t="s">
        <v>35</v>
      </c>
      <c r="F936" s="211" t="s">
        <v>1459</v>
      </c>
      <c r="G936" s="208"/>
      <c r="H936" s="212">
        <v>11.22</v>
      </c>
      <c r="I936" s="213"/>
      <c r="J936" s="208"/>
      <c r="K936" s="208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293</v>
      </c>
      <c r="AU936" s="218" t="s">
        <v>89</v>
      </c>
      <c r="AV936" s="11" t="s">
        <v>89</v>
      </c>
      <c r="AW936" s="11" t="s">
        <v>44</v>
      </c>
      <c r="AX936" s="11" t="s">
        <v>81</v>
      </c>
      <c r="AY936" s="218" t="s">
        <v>285</v>
      </c>
    </row>
    <row r="937" spans="2:51" s="11" customFormat="1" ht="13.5">
      <c r="B937" s="207"/>
      <c r="C937" s="208"/>
      <c r="D937" s="209" t="s">
        <v>293</v>
      </c>
      <c r="E937" s="210" t="s">
        <v>35</v>
      </c>
      <c r="F937" s="211" t="s">
        <v>1460</v>
      </c>
      <c r="G937" s="208"/>
      <c r="H937" s="212">
        <v>25.32</v>
      </c>
      <c r="I937" s="213"/>
      <c r="J937" s="208"/>
      <c r="K937" s="208"/>
      <c r="L937" s="214"/>
      <c r="M937" s="215"/>
      <c r="N937" s="216"/>
      <c r="O937" s="216"/>
      <c r="P937" s="216"/>
      <c r="Q937" s="216"/>
      <c r="R937" s="216"/>
      <c r="S937" s="216"/>
      <c r="T937" s="217"/>
      <c r="AT937" s="218" t="s">
        <v>293</v>
      </c>
      <c r="AU937" s="218" t="s">
        <v>89</v>
      </c>
      <c r="AV937" s="11" t="s">
        <v>89</v>
      </c>
      <c r="AW937" s="11" t="s">
        <v>44</v>
      </c>
      <c r="AX937" s="11" t="s">
        <v>81</v>
      </c>
      <c r="AY937" s="218" t="s">
        <v>285</v>
      </c>
    </row>
    <row r="938" spans="2:51" s="12" customFormat="1" ht="13.5">
      <c r="B938" s="219"/>
      <c r="C938" s="220"/>
      <c r="D938" s="209" t="s">
        <v>293</v>
      </c>
      <c r="E938" s="234" t="s">
        <v>35</v>
      </c>
      <c r="F938" s="235" t="s">
        <v>1461</v>
      </c>
      <c r="G938" s="220"/>
      <c r="H938" s="236">
        <v>707.783</v>
      </c>
      <c r="I938" s="225"/>
      <c r="J938" s="220"/>
      <c r="K938" s="220"/>
      <c r="L938" s="226"/>
      <c r="M938" s="227"/>
      <c r="N938" s="228"/>
      <c r="O938" s="228"/>
      <c r="P938" s="228"/>
      <c r="Q938" s="228"/>
      <c r="R938" s="228"/>
      <c r="S938" s="228"/>
      <c r="T938" s="229"/>
      <c r="AT938" s="230" t="s">
        <v>293</v>
      </c>
      <c r="AU938" s="230" t="s">
        <v>89</v>
      </c>
      <c r="AV938" s="12" t="s">
        <v>92</v>
      </c>
      <c r="AW938" s="12" t="s">
        <v>44</v>
      </c>
      <c r="AX938" s="12" t="s">
        <v>81</v>
      </c>
      <c r="AY938" s="230" t="s">
        <v>285</v>
      </c>
    </row>
    <row r="939" spans="2:51" s="13" customFormat="1" ht="13.5">
      <c r="B939" s="237"/>
      <c r="C939" s="238"/>
      <c r="D939" s="221" t="s">
        <v>293</v>
      </c>
      <c r="E939" s="239" t="s">
        <v>35</v>
      </c>
      <c r="F939" s="240" t="s">
        <v>505</v>
      </c>
      <c r="G939" s="238"/>
      <c r="H939" s="241">
        <v>724.953</v>
      </c>
      <c r="I939" s="242"/>
      <c r="J939" s="238"/>
      <c r="K939" s="238"/>
      <c r="L939" s="243"/>
      <c r="M939" s="244"/>
      <c r="N939" s="245"/>
      <c r="O939" s="245"/>
      <c r="P939" s="245"/>
      <c r="Q939" s="245"/>
      <c r="R939" s="245"/>
      <c r="S939" s="245"/>
      <c r="T939" s="246"/>
      <c r="AT939" s="247" t="s">
        <v>293</v>
      </c>
      <c r="AU939" s="247" t="s">
        <v>89</v>
      </c>
      <c r="AV939" s="13" t="s">
        <v>95</v>
      </c>
      <c r="AW939" s="13" t="s">
        <v>44</v>
      </c>
      <c r="AX939" s="13" t="s">
        <v>10</v>
      </c>
      <c r="AY939" s="247" t="s">
        <v>285</v>
      </c>
    </row>
    <row r="940" spans="2:65" s="1" customFormat="1" ht="31.5" customHeight="1">
      <c r="B940" s="41"/>
      <c r="C940" s="195" t="s">
        <v>1462</v>
      </c>
      <c r="D940" s="195" t="s">
        <v>287</v>
      </c>
      <c r="E940" s="196" t="s">
        <v>1463</v>
      </c>
      <c r="F940" s="197" t="s">
        <v>1464</v>
      </c>
      <c r="G940" s="198" t="s">
        <v>347</v>
      </c>
      <c r="H940" s="199">
        <v>119.295</v>
      </c>
      <c r="I940" s="200"/>
      <c r="J940" s="201">
        <f>ROUND(I940*H940,0)</f>
        <v>0</v>
      </c>
      <c r="K940" s="197" t="s">
        <v>291</v>
      </c>
      <c r="L940" s="61"/>
      <c r="M940" s="202" t="s">
        <v>35</v>
      </c>
      <c r="N940" s="203" t="s">
        <v>52</v>
      </c>
      <c r="O940" s="42"/>
      <c r="P940" s="204">
        <f>O940*H940</f>
        <v>0</v>
      </c>
      <c r="Q940" s="204">
        <v>0.0002584</v>
      </c>
      <c r="R940" s="204">
        <f>Q940*H940</f>
        <v>0.030825828</v>
      </c>
      <c r="S940" s="204">
        <v>0</v>
      </c>
      <c r="T940" s="205">
        <f>S940*H940</f>
        <v>0</v>
      </c>
      <c r="AR940" s="23" t="s">
        <v>359</v>
      </c>
      <c r="AT940" s="23" t="s">
        <v>287</v>
      </c>
      <c r="AU940" s="23" t="s">
        <v>89</v>
      </c>
      <c r="AY940" s="23" t="s">
        <v>285</v>
      </c>
      <c r="BE940" s="206">
        <f>IF(N940="základní",J940,0)</f>
        <v>0</v>
      </c>
      <c r="BF940" s="206">
        <f>IF(N940="snížená",J940,0)</f>
        <v>0</v>
      </c>
      <c r="BG940" s="206">
        <f>IF(N940="zákl. přenesená",J940,0)</f>
        <v>0</v>
      </c>
      <c r="BH940" s="206">
        <f>IF(N940="sníž. přenesená",J940,0)</f>
        <v>0</v>
      </c>
      <c r="BI940" s="206">
        <f>IF(N940="nulová",J940,0)</f>
        <v>0</v>
      </c>
      <c r="BJ940" s="23" t="s">
        <v>10</v>
      </c>
      <c r="BK940" s="206">
        <f>ROUND(I940*H940,0)</f>
        <v>0</v>
      </c>
      <c r="BL940" s="23" t="s">
        <v>359</v>
      </c>
      <c r="BM940" s="23" t="s">
        <v>1465</v>
      </c>
    </row>
    <row r="941" spans="2:51" s="11" customFormat="1" ht="13.5">
      <c r="B941" s="207"/>
      <c r="C941" s="208"/>
      <c r="D941" s="209" t="s">
        <v>293</v>
      </c>
      <c r="E941" s="210" t="s">
        <v>35</v>
      </c>
      <c r="F941" s="211" t="s">
        <v>1466</v>
      </c>
      <c r="G941" s="208"/>
      <c r="H941" s="212">
        <v>37.35</v>
      </c>
      <c r="I941" s="213"/>
      <c r="J941" s="208"/>
      <c r="K941" s="208"/>
      <c r="L941" s="214"/>
      <c r="M941" s="215"/>
      <c r="N941" s="216"/>
      <c r="O941" s="216"/>
      <c r="P941" s="216"/>
      <c r="Q941" s="216"/>
      <c r="R941" s="216"/>
      <c r="S941" s="216"/>
      <c r="T941" s="217"/>
      <c r="AT941" s="218" t="s">
        <v>293</v>
      </c>
      <c r="AU941" s="218" t="s">
        <v>89</v>
      </c>
      <c r="AV941" s="11" t="s">
        <v>89</v>
      </c>
      <c r="AW941" s="11" t="s">
        <v>44</v>
      </c>
      <c r="AX941" s="11" t="s">
        <v>81</v>
      </c>
      <c r="AY941" s="218" t="s">
        <v>285</v>
      </c>
    </row>
    <row r="942" spans="2:51" s="11" customFormat="1" ht="13.5">
      <c r="B942" s="207"/>
      <c r="C942" s="208"/>
      <c r="D942" s="209" t="s">
        <v>293</v>
      </c>
      <c r="E942" s="210" t="s">
        <v>35</v>
      </c>
      <c r="F942" s="211" t="s">
        <v>1467</v>
      </c>
      <c r="G942" s="208"/>
      <c r="H942" s="212">
        <v>55.8</v>
      </c>
      <c r="I942" s="213"/>
      <c r="J942" s="208"/>
      <c r="K942" s="208"/>
      <c r="L942" s="214"/>
      <c r="M942" s="215"/>
      <c r="N942" s="216"/>
      <c r="O942" s="216"/>
      <c r="P942" s="216"/>
      <c r="Q942" s="216"/>
      <c r="R942" s="216"/>
      <c r="S942" s="216"/>
      <c r="T942" s="217"/>
      <c r="AT942" s="218" t="s">
        <v>293</v>
      </c>
      <c r="AU942" s="218" t="s">
        <v>89</v>
      </c>
      <c r="AV942" s="11" t="s">
        <v>89</v>
      </c>
      <c r="AW942" s="11" t="s">
        <v>44</v>
      </c>
      <c r="AX942" s="11" t="s">
        <v>81</v>
      </c>
      <c r="AY942" s="218" t="s">
        <v>285</v>
      </c>
    </row>
    <row r="943" spans="2:51" s="11" customFormat="1" ht="13.5">
      <c r="B943" s="207"/>
      <c r="C943" s="208"/>
      <c r="D943" s="209" t="s">
        <v>293</v>
      </c>
      <c r="E943" s="210" t="s">
        <v>35</v>
      </c>
      <c r="F943" s="211" t="s">
        <v>1468</v>
      </c>
      <c r="G943" s="208"/>
      <c r="H943" s="212">
        <v>26.145</v>
      </c>
      <c r="I943" s="213"/>
      <c r="J943" s="208"/>
      <c r="K943" s="208"/>
      <c r="L943" s="214"/>
      <c r="M943" s="215"/>
      <c r="N943" s="216"/>
      <c r="O943" s="216"/>
      <c r="P943" s="216"/>
      <c r="Q943" s="216"/>
      <c r="R943" s="216"/>
      <c r="S943" s="216"/>
      <c r="T943" s="217"/>
      <c r="AT943" s="218" t="s">
        <v>293</v>
      </c>
      <c r="AU943" s="218" t="s">
        <v>89</v>
      </c>
      <c r="AV943" s="11" t="s">
        <v>89</v>
      </c>
      <c r="AW943" s="11" t="s">
        <v>44</v>
      </c>
      <c r="AX943" s="11" t="s">
        <v>81</v>
      </c>
      <c r="AY943" s="218" t="s">
        <v>285</v>
      </c>
    </row>
    <row r="944" spans="2:51" s="12" customFormat="1" ht="13.5">
      <c r="B944" s="219"/>
      <c r="C944" s="220"/>
      <c r="D944" s="221" t="s">
        <v>293</v>
      </c>
      <c r="E944" s="222" t="s">
        <v>35</v>
      </c>
      <c r="F944" s="223" t="s">
        <v>1469</v>
      </c>
      <c r="G944" s="220"/>
      <c r="H944" s="224">
        <v>119.295</v>
      </c>
      <c r="I944" s="225"/>
      <c r="J944" s="220"/>
      <c r="K944" s="220"/>
      <c r="L944" s="226"/>
      <c r="M944" s="227"/>
      <c r="N944" s="228"/>
      <c r="O944" s="228"/>
      <c r="P944" s="228"/>
      <c r="Q944" s="228"/>
      <c r="R944" s="228"/>
      <c r="S944" s="228"/>
      <c r="T944" s="229"/>
      <c r="AT944" s="230" t="s">
        <v>293</v>
      </c>
      <c r="AU944" s="230" t="s">
        <v>89</v>
      </c>
      <c r="AV944" s="12" t="s">
        <v>92</v>
      </c>
      <c r="AW944" s="12" t="s">
        <v>44</v>
      </c>
      <c r="AX944" s="12" t="s">
        <v>10</v>
      </c>
      <c r="AY944" s="230" t="s">
        <v>285</v>
      </c>
    </row>
    <row r="945" spans="2:65" s="1" customFormat="1" ht="31.5" customHeight="1">
      <c r="B945" s="41"/>
      <c r="C945" s="195" t="s">
        <v>1470</v>
      </c>
      <c r="D945" s="195" t="s">
        <v>287</v>
      </c>
      <c r="E945" s="196" t="s">
        <v>1471</v>
      </c>
      <c r="F945" s="197" t="s">
        <v>1472</v>
      </c>
      <c r="G945" s="198" t="s">
        <v>347</v>
      </c>
      <c r="H945" s="199">
        <v>660.418</v>
      </c>
      <c r="I945" s="200"/>
      <c r="J945" s="201">
        <f>ROUND(I945*H945,0)</f>
        <v>0</v>
      </c>
      <c r="K945" s="197" t="s">
        <v>291</v>
      </c>
      <c r="L945" s="61"/>
      <c r="M945" s="202" t="s">
        <v>35</v>
      </c>
      <c r="N945" s="203" t="s">
        <v>52</v>
      </c>
      <c r="O945" s="42"/>
      <c r="P945" s="204">
        <f>O945*H945</f>
        <v>0</v>
      </c>
      <c r="Q945" s="204">
        <v>0.000286</v>
      </c>
      <c r="R945" s="204">
        <f>Q945*H945</f>
        <v>0.188879548</v>
      </c>
      <c r="S945" s="204">
        <v>0</v>
      </c>
      <c r="T945" s="205">
        <f>S945*H945</f>
        <v>0</v>
      </c>
      <c r="AR945" s="23" t="s">
        <v>359</v>
      </c>
      <c r="AT945" s="23" t="s">
        <v>287</v>
      </c>
      <c r="AU945" s="23" t="s">
        <v>89</v>
      </c>
      <c r="AY945" s="23" t="s">
        <v>285</v>
      </c>
      <c r="BE945" s="206">
        <f>IF(N945="základní",J945,0)</f>
        <v>0</v>
      </c>
      <c r="BF945" s="206">
        <f>IF(N945="snížená",J945,0)</f>
        <v>0</v>
      </c>
      <c r="BG945" s="206">
        <f>IF(N945="zákl. přenesená",J945,0)</f>
        <v>0</v>
      </c>
      <c r="BH945" s="206">
        <f>IF(N945="sníž. přenesená",J945,0)</f>
        <v>0</v>
      </c>
      <c r="BI945" s="206">
        <f>IF(N945="nulová",J945,0)</f>
        <v>0</v>
      </c>
      <c r="BJ945" s="23" t="s">
        <v>10</v>
      </c>
      <c r="BK945" s="206">
        <f>ROUND(I945*H945,0)</f>
        <v>0</v>
      </c>
      <c r="BL945" s="23" t="s">
        <v>359</v>
      </c>
      <c r="BM945" s="23" t="s">
        <v>1473</v>
      </c>
    </row>
    <row r="946" spans="2:51" s="11" customFormat="1" ht="13.5">
      <c r="B946" s="207"/>
      <c r="C946" s="208"/>
      <c r="D946" s="209" t="s">
        <v>293</v>
      </c>
      <c r="E946" s="210" t="s">
        <v>35</v>
      </c>
      <c r="F946" s="211" t="s">
        <v>1429</v>
      </c>
      <c r="G946" s="208"/>
      <c r="H946" s="212">
        <v>17.17</v>
      </c>
      <c r="I946" s="213"/>
      <c r="J946" s="208"/>
      <c r="K946" s="208"/>
      <c r="L946" s="214"/>
      <c r="M946" s="215"/>
      <c r="N946" s="216"/>
      <c r="O946" s="216"/>
      <c r="P946" s="216"/>
      <c r="Q946" s="216"/>
      <c r="R946" s="216"/>
      <c r="S946" s="216"/>
      <c r="T946" s="217"/>
      <c r="AT946" s="218" t="s">
        <v>293</v>
      </c>
      <c r="AU946" s="218" t="s">
        <v>89</v>
      </c>
      <c r="AV946" s="11" t="s">
        <v>89</v>
      </c>
      <c r="AW946" s="11" t="s">
        <v>44</v>
      </c>
      <c r="AX946" s="11" t="s">
        <v>81</v>
      </c>
      <c r="AY946" s="218" t="s">
        <v>285</v>
      </c>
    </row>
    <row r="947" spans="2:51" s="12" customFormat="1" ht="13.5">
      <c r="B947" s="219"/>
      <c r="C947" s="220"/>
      <c r="D947" s="209" t="s">
        <v>293</v>
      </c>
      <c r="E947" s="234" t="s">
        <v>35</v>
      </c>
      <c r="F947" s="235" t="s">
        <v>1430</v>
      </c>
      <c r="G947" s="220"/>
      <c r="H947" s="236">
        <v>17.17</v>
      </c>
      <c r="I947" s="225"/>
      <c r="J947" s="220"/>
      <c r="K947" s="220"/>
      <c r="L947" s="226"/>
      <c r="M947" s="227"/>
      <c r="N947" s="228"/>
      <c r="O947" s="228"/>
      <c r="P947" s="228"/>
      <c r="Q947" s="228"/>
      <c r="R947" s="228"/>
      <c r="S947" s="228"/>
      <c r="T947" s="229"/>
      <c r="AT947" s="230" t="s">
        <v>293</v>
      </c>
      <c r="AU947" s="230" t="s">
        <v>89</v>
      </c>
      <c r="AV947" s="12" t="s">
        <v>92</v>
      </c>
      <c r="AW947" s="12" t="s">
        <v>44</v>
      </c>
      <c r="AX947" s="12" t="s">
        <v>81</v>
      </c>
      <c r="AY947" s="230" t="s">
        <v>285</v>
      </c>
    </row>
    <row r="948" spans="2:51" s="11" customFormat="1" ht="13.5">
      <c r="B948" s="207"/>
      <c r="C948" s="208"/>
      <c r="D948" s="209" t="s">
        <v>293</v>
      </c>
      <c r="E948" s="210" t="s">
        <v>35</v>
      </c>
      <c r="F948" s="211" t="s">
        <v>1474</v>
      </c>
      <c r="G948" s="208"/>
      <c r="H948" s="212">
        <v>37.35</v>
      </c>
      <c r="I948" s="213"/>
      <c r="J948" s="208"/>
      <c r="K948" s="208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293</v>
      </c>
      <c r="AU948" s="218" t="s">
        <v>89</v>
      </c>
      <c r="AV948" s="11" t="s">
        <v>89</v>
      </c>
      <c r="AW948" s="11" t="s">
        <v>44</v>
      </c>
      <c r="AX948" s="11" t="s">
        <v>81</v>
      </c>
      <c r="AY948" s="218" t="s">
        <v>285</v>
      </c>
    </row>
    <row r="949" spans="2:51" s="11" customFormat="1" ht="13.5">
      <c r="B949" s="207"/>
      <c r="C949" s="208"/>
      <c r="D949" s="209" t="s">
        <v>293</v>
      </c>
      <c r="E949" s="210" t="s">
        <v>35</v>
      </c>
      <c r="F949" s="211" t="s">
        <v>1475</v>
      </c>
      <c r="G949" s="208"/>
      <c r="H949" s="212">
        <v>55.8</v>
      </c>
      <c r="I949" s="213"/>
      <c r="J949" s="208"/>
      <c r="K949" s="208"/>
      <c r="L949" s="214"/>
      <c r="M949" s="215"/>
      <c r="N949" s="216"/>
      <c r="O949" s="216"/>
      <c r="P949" s="216"/>
      <c r="Q949" s="216"/>
      <c r="R949" s="216"/>
      <c r="S949" s="216"/>
      <c r="T949" s="217"/>
      <c r="AT949" s="218" t="s">
        <v>293</v>
      </c>
      <c r="AU949" s="218" t="s">
        <v>89</v>
      </c>
      <c r="AV949" s="11" t="s">
        <v>89</v>
      </c>
      <c r="AW949" s="11" t="s">
        <v>44</v>
      </c>
      <c r="AX949" s="11" t="s">
        <v>81</v>
      </c>
      <c r="AY949" s="218" t="s">
        <v>285</v>
      </c>
    </row>
    <row r="950" spans="2:51" s="11" customFormat="1" ht="13.5">
      <c r="B950" s="207"/>
      <c r="C950" s="208"/>
      <c r="D950" s="209" t="s">
        <v>293</v>
      </c>
      <c r="E950" s="210" t="s">
        <v>35</v>
      </c>
      <c r="F950" s="211" t="s">
        <v>1433</v>
      </c>
      <c r="G950" s="208"/>
      <c r="H950" s="212">
        <v>45.75</v>
      </c>
      <c r="I950" s="213"/>
      <c r="J950" s="208"/>
      <c r="K950" s="208"/>
      <c r="L950" s="214"/>
      <c r="M950" s="215"/>
      <c r="N950" s="216"/>
      <c r="O950" s="216"/>
      <c r="P950" s="216"/>
      <c r="Q950" s="216"/>
      <c r="R950" s="216"/>
      <c r="S950" s="216"/>
      <c r="T950" s="217"/>
      <c r="AT950" s="218" t="s">
        <v>293</v>
      </c>
      <c r="AU950" s="218" t="s">
        <v>89</v>
      </c>
      <c r="AV950" s="11" t="s">
        <v>89</v>
      </c>
      <c r="AW950" s="11" t="s">
        <v>44</v>
      </c>
      <c r="AX950" s="11" t="s">
        <v>81</v>
      </c>
      <c r="AY950" s="218" t="s">
        <v>285</v>
      </c>
    </row>
    <row r="951" spans="2:51" s="11" customFormat="1" ht="13.5">
      <c r="B951" s="207"/>
      <c r="C951" s="208"/>
      <c r="D951" s="209" t="s">
        <v>293</v>
      </c>
      <c r="E951" s="210" t="s">
        <v>35</v>
      </c>
      <c r="F951" s="211" t="s">
        <v>1434</v>
      </c>
      <c r="G951" s="208"/>
      <c r="H951" s="212">
        <v>29.4</v>
      </c>
      <c r="I951" s="213"/>
      <c r="J951" s="208"/>
      <c r="K951" s="208"/>
      <c r="L951" s="214"/>
      <c r="M951" s="215"/>
      <c r="N951" s="216"/>
      <c r="O951" s="216"/>
      <c r="P951" s="216"/>
      <c r="Q951" s="216"/>
      <c r="R951" s="216"/>
      <c r="S951" s="216"/>
      <c r="T951" s="217"/>
      <c r="AT951" s="218" t="s">
        <v>293</v>
      </c>
      <c r="AU951" s="218" t="s">
        <v>89</v>
      </c>
      <c r="AV951" s="11" t="s">
        <v>89</v>
      </c>
      <c r="AW951" s="11" t="s">
        <v>44</v>
      </c>
      <c r="AX951" s="11" t="s">
        <v>81</v>
      </c>
      <c r="AY951" s="218" t="s">
        <v>285</v>
      </c>
    </row>
    <row r="952" spans="2:51" s="11" customFormat="1" ht="13.5">
      <c r="B952" s="207"/>
      <c r="C952" s="208"/>
      <c r="D952" s="209" t="s">
        <v>293</v>
      </c>
      <c r="E952" s="210" t="s">
        <v>35</v>
      </c>
      <c r="F952" s="211" t="s">
        <v>1435</v>
      </c>
      <c r="G952" s="208"/>
      <c r="H952" s="212">
        <v>31.8</v>
      </c>
      <c r="I952" s="213"/>
      <c r="J952" s="208"/>
      <c r="K952" s="208"/>
      <c r="L952" s="214"/>
      <c r="M952" s="215"/>
      <c r="N952" s="216"/>
      <c r="O952" s="216"/>
      <c r="P952" s="216"/>
      <c r="Q952" s="216"/>
      <c r="R952" s="216"/>
      <c r="S952" s="216"/>
      <c r="T952" s="217"/>
      <c r="AT952" s="218" t="s">
        <v>293</v>
      </c>
      <c r="AU952" s="218" t="s">
        <v>89</v>
      </c>
      <c r="AV952" s="11" t="s">
        <v>89</v>
      </c>
      <c r="AW952" s="11" t="s">
        <v>44</v>
      </c>
      <c r="AX952" s="11" t="s">
        <v>81</v>
      </c>
      <c r="AY952" s="218" t="s">
        <v>285</v>
      </c>
    </row>
    <row r="953" spans="2:51" s="11" customFormat="1" ht="13.5">
      <c r="B953" s="207"/>
      <c r="C953" s="208"/>
      <c r="D953" s="209" t="s">
        <v>293</v>
      </c>
      <c r="E953" s="210" t="s">
        <v>35</v>
      </c>
      <c r="F953" s="211" t="s">
        <v>1436</v>
      </c>
      <c r="G953" s="208"/>
      <c r="H953" s="212">
        <v>47.25</v>
      </c>
      <c r="I953" s="213"/>
      <c r="J953" s="208"/>
      <c r="K953" s="208"/>
      <c r="L953" s="214"/>
      <c r="M953" s="215"/>
      <c r="N953" s="216"/>
      <c r="O953" s="216"/>
      <c r="P953" s="216"/>
      <c r="Q953" s="216"/>
      <c r="R953" s="216"/>
      <c r="S953" s="216"/>
      <c r="T953" s="217"/>
      <c r="AT953" s="218" t="s">
        <v>293</v>
      </c>
      <c r="AU953" s="218" t="s">
        <v>89</v>
      </c>
      <c r="AV953" s="11" t="s">
        <v>89</v>
      </c>
      <c r="AW953" s="11" t="s">
        <v>44</v>
      </c>
      <c r="AX953" s="11" t="s">
        <v>81</v>
      </c>
      <c r="AY953" s="218" t="s">
        <v>285</v>
      </c>
    </row>
    <row r="954" spans="2:51" s="11" customFormat="1" ht="13.5">
      <c r="B954" s="207"/>
      <c r="C954" s="208"/>
      <c r="D954" s="209" t="s">
        <v>293</v>
      </c>
      <c r="E954" s="210" t="s">
        <v>35</v>
      </c>
      <c r="F954" s="211" t="s">
        <v>1476</v>
      </c>
      <c r="G954" s="208"/>
      <c r="H954" s="212">
        <v>35.732</v>
      </c>
      <c r="I954" s="213"/>
      <c r="J954" s="208"/>
      <c r="K954" s="208"/>
      <c r="L954" s="214"/>
      <c r="M954" s="215"/>
      <c r="N954" s="216"/>
      <c r="O954" s="216"/>
      <c r="P954" s="216"/>
      <c r="Q954" s="216"/>
      <c r="R954" s="216"/>
      <c r="S954" s="216"/>
      <c r="T954" s="217"/>
      <c r="AT954" s="218" t="s">
        <v>293</v>
      </c>
      <c r="AU954" s="218" t="s">
        <v>89</v>
      </c>
      <c r="AV954" s="11" t="s">
        <v>89</v>
      </c>
      <c r="AW954" s="11" t="s">
        <v>44</v>
      </c>
      <c r="AX954" s="11" t="s">
        <v>81</v>
      </c>
      <c r="AY954" s="218" t="s">
        <v>285</v>
      </c>
    </row>
    <row r="955" spans="2:51" s="11" customFormat="1" ht="13.5">
      <c r="B955" s="207"/>
      <c r="C955" s="208"/>
      <c r="D955" s="209" t="s">
        <v>293</v>
      </c>
      <c r="E955" s="210" t="s">
        <v>35</v>
      </c>
      <c r="F955" s="211" t="s">
        <v>1438</v>
      </c>
      <c r="G955" s="208"/>
      <c r="H955" s="212">
        <v>24.18</v>
      </c>
      <c r="I955" s="213"/>
      <c r="J955" s="208"/>
      <c r="K955" s="208"/>
      <c r="L955" s="214"/>
      <c r="M955" s="215"/>
      <c r="N955" s="216"/>
      <c r="O955" s="216"/>
      <c r="P955" s="216"/>
      <c r="Q955" s="216"/>
      <c r="R955" s="216"/>
      <c r="S955" s="216"/>
      <c r="T955" s="217"/>
      <c r="AT955" s="218" t="s">
        <v>293</v>
      </c>
      <c r="AU955" s="218" t="s">
        <v>89</v>
      </c>
      <c r="AV955" s="11" t="s">
        <v>89</v>
      </c>
      <c r="AW955" s="11" t="s">
        <v>44</v>
      </c>
      <c r="AX955" s="11" t="s">
        <v>81</v>
      </c>
      <c r="AY955" s="218" t="s">
        <v>285</v>
      </c>
    </row>
    <row r="956" spans="2:51" s="11" customFormat="1" ht="13.5">
      <c r="B956" s="207"/>
      <c r="C956" s="208"/>
      <c r="D956" s="209" t="s">
        <v>293</v>
      </c>
      <c r="E956" s="210" t="s">
        <v>35</v>
      </c>
      <c r="F956" s="211" t="s">
        <v>1439</v>
      </c>
      <c r="G956" s="208"/>
      <c r="H956" s="212">
        <v>23.925</v>
      </c>
      <c r="I956" s="213"/>
      <c r="J956" s="208"/>
      <c r="K956" s="208"/>
      <c r="L956" s="214"/>
      <c r="M956" s="215"/>
      <c r="N956" s="216"/>
      <c r="O956" s="216"/>
      <c r="P956" s="216"/>
      <c r="Q956" s="216"/>
      <c r="R956" s="216"/>
      <c r="S956" s="216"/>
      <c r="T956" s="217"/>
      <c r="AT956" s="218" t="s">
        <v>293</v>
      </c>
      <c r="AU956" s="218" t="s">
        <v>89</v>
      </c>
      <c r="AV956" s="11" t="s">
        <v>89</v>
      </c>
      <c r="AW956" s="11" t="s">
        <v>44</v>
      </c>
      <c r="AX956" s="11" t="s">
        <v>81</v>
      </c>
      <c r="AY956" s="218" t="s">
        <v>285</v>
      </c>
    </row>
    <row r="957" spans="2:51" s="11" customFormat="1" ht="13.5">
      <c r="B957" s="207"/>
      <c r="C957" s="208"/>
      <c r="D957" s="209" t="s">
        <v>293</v>
      </c>
      <c r="E957" s="210" t="s">
        <v>35</v>
      </c>
      <c r="F957" s="211" t="s">
        <v>1440</v>
      </c>
      <c r="G957" s="208"/>
      <c r="H957" s="212">
        <v>6.6</v>
      </c>
      <c r="I957" s="213"/>
      <c r="J957" s="208"/>
      <c r="K957" s="208"/>
      <c r="L957" s="214"/>
      <c r="M957" s="215"/>
      <c r="N957" s="216"/>
      <c r="O957" s="216"/>
      <c r="P957" s="216"/>
      <c r="Q957" s="216"/>
      <c r="R957" s="216"/>
      <c r="S957" s="216"/>
      <c r="T957" s="217"/>
      <c r="AT957" s="218" t="s">
        <v>293</v>
      </c>
      <c r="AU957" s="218" t="s">
        <v>89</v>
      </c>
      <c r="AV957" s="11" t="s">
        <v>89</v>
      </c>
      <c r="AW957" s="11" t="s">
        <v>44</v>
      </c>
      <c r="AX957" s="11" t="s">
        <v>81</v>
      </c>
      <c r="AY957" s="218" t="s">
        <v>285</v>
      </c>
    </row>
    <row r="958" spans="2:51" s="11" customFormat="1" ht="13.5">
      <c r="B958" s="207"/>
      <c r="C958" s="208"/>
      <c r="D958" s="209" t="s">
        <v>293</v>
      </c>
      <c r="E958" s="210" t="s">
        <v>35</v>
      </c>
      <c r="F958" s="211" t="s">
        <v>1441</v>
      </c>
      <c r="G958" s="208"/>
      <c r="H958" s="212">
        <v>10.41</v>
      </c>
      <c r="I958" s="213"/>
      <c r="J958" s="208"/>
      <c r="K958" s="208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293</v>
      </c>
      <c r="AU958" s="218" t="s">
        <v>89</v>
      </c>
      <c r="AV958" s="11" t="s">
        <v>89</v>
      </c>
      <c r="AW958" s="11" t="s">
        <v>44</v>
      </c>
      <c r="AX958" s="11" t="s">
        <v>81</v>
      </c>
      <c r="AY958" s="218" t="s">
        <v>285</v>
      </c>
    </row>
    <row r="959" spans="2:51" s="11" customFormat="1" ht="13.5">
      <c r="B959" s="207"/>
      <c r="C959" s="208"/>
      <c r="D959" s="209" t="s">
        <v>293</v>
      </c>
      <c r="E959" s="210" t="s">
        <v>35</v>
      </c>
      <c r="F959" s="211" t="s">
        <v>1442</v>
      </c>
      <c r="G959" s="208"/>
      <c r="H959" s="212">
        <v>6.36</v>
      </c>
      <c r="I959" s="213"/>
      <c r="J959" s="208"/>
      <c r="K959" s="208"/>
      <c r="L959" s="214"/>
      <c r="M959" s="215"/>
      <c r="N959" s="216"/>
      <c r="O959" s="216"/>
      <c r="P959" s="216"/>
      <c r="Q959" s="216"/>
      <c r="R959" s="216"/>
      <c r="S959" s="216"/>
      <c r="T959" s="217"/>
      <c r="AT959" s="218" t="s">
        <v>293</v>
      </c>
      <c r="AU959" s="218" t="s">
        <v>89</v>
      </c>
      <c r="AV959" s="11" t="s">
        <v>89</v>
      </c>
      <c r="AW959" s="11" t="s">
        <v>44</v>
      </c>
      <c r="AX959" s="11" t="s">
        <v>81</v>
      </c>
      <c r="AY959" s="218" t="s">
        <v>285</v>
      </c>
    </row>
    <row r="960" spans="2:51" s="11" customFormat="1" ht="13.5">
      <c r="B960" s="207"/>
      <c r="C960" s="208"/>
      <c r="D960" s="209" t="s">
        <v>293</v>
      </c>
      <c r="E960" s="210" t="s">
        <v>35</v>
      </c>
      <c r="F960" s="211" t="s">
        <v>1443</v>
      </c>
      <c r="G960" s="208"/>
      <c r="H960" s="212">
        <v>6.6</v>
      </c>
      <c r="I960" s="213"/>
      <c r="J960" s="208"/>
      <c r="K960" s="208"/>
      <c r="L960" s="214"/>
      <c r="M960" s="215"/>
      <c r="N960" s="216"/>
      <c r="O960" s="216"/>
      <c r="P960" s="216"/>
      <c r="Q960" s="216"/>
      <c r="R960" s="216"/>
      <c r="S960" s="216"/>
      <c r="T960" s="217"/>
      <c r="AT960" s="218" t="s">
        <v>293</v>
      </c>
      <c r="AU960" s="218" t="s">
        <v>89</v>
      </c>
      <c r="AV960" s="11" t="s">
        <v>89</v>
      </c>
      <c r="AW960" s="11" t="s">
        <v>44</v>
      </c>
      <c r="AX960" s="11" t="s">
        <v>81</v>
      </c>
      <c r="AY960" s="218" t="s">
        <v>285</v>
      </c>
    </row>
    <row r="961" spans="2:51" s="11" customFormat="1" ht="13.5">
      <c r="B961" s="207"/>
      <c r="C961" s="208"/>
      <c r="D961" s="209" t="s">
        <v>293</v>
      </c>
      <c r="E961" s="210" t="s">
        <v>35</v>
      </c>
      <c r="F961" s="211" t="s">
        <v>1444</v>
      </c>
      <c r="G961" s="208"/>
      <c r="H961" s="212">
        <v>10.41</v>
      </c>
      <c r="I961" s="213"/>
      <c r="J961" s="208"/>
      <c r="K961" s="208"/>
      <c r="L961" s="214"/>
      <c r="M961" s="215"/>
      <c r="N961" s="216"/>
      <c r="O961" s="216"/>
      <c r="P961" s="216"/>
      <c r="Q961" s="216"/>
      <c r="R961" s="216"/>
      <c r="S961" s="216"/>
      <c r="T961" s="217"/>
      <c r="AT961" s="218" t="s">
        <v>293</v>
      </c>
      <c r="AU961" s="218" t="s">
        <v>89</v>
      </c>
      <c r="AV961" s="11" t="s">
        <v>89</v>
      </c>
      <c r="AW961" s="11" t="s">
        <v>44</v>
      </c>
      <c r="AX961" s="11" t="s">
        <v>81</v>
      </c>
      <c r="AY961" s="218" t="s">
        <v>285</v>
      </c>
    </row>
    <row r="962" spans="2:51" s="11" customFormat="1" ht="13.5">
      <c r="B962" s="207"/>
      <c r="C962" s="208"/>
      <c r="D962" s="209" t="s">
        <v>293</v>
      </c>
      <c r="E962" s="210" t="s">
        <v>35</v>
      </c>
      <c r="F962" s="211" t="s">
        <v>1445</v>
      </c>
      <c r="G962" s="208"/>
      <c r="H962" s="212">
        <v>6.36</v>
      </c>
      <c r="I962" s="213"/>
      <c r="J962" s="208"/>
      <c r="K962" s="208"/>
      <c r="L962" s="214"/>
      <c r="M962" s="215"/>
      <c r="N962" s="216"/>
      <c r="O962" s="216"/>
      <c r="P962" s="216"/>
      <c r="Q962" s="216"/>
      <c r="R962" s="216"/>
      <c r="S962" s="216"/>
      <c r="T962" s="217"/>
      <c r="AT962" s="218" t="s">
        <v>293</v>
      </c>
      <c r="AU962" s="218" t="s">
        <v>89</v>
      </c>
      <c r="AV962" s="11" t="s">
        <v>89</v>
      </c>
      <c r="AW962" s="11" t="s">
        <v>44</v>
      </c>
      <c r="AX962" s="11" t="s">
        <v>81</v>
      </c>
      <c r="AY962" s="218" t="s">
        <v>285</v>
      </c>
    </row>
    <row r="963" spans="2:51" s="11" customFormat="1" ht="13.5">
      <c r="B963" s="207"/>
      <c r="C963" s="208"/>
      <c r="D963" s="209" t="s">
        <v>293</v>
      </c>
      <c r="E963" s="210" t="s">
        <v>35</v>
      </c>
      <c r="F963" s="211" t="s">
        <v>1446</v>
      </c>
      <c r="G963" s="208"/>
      <c r="H963" s="212">
        <v>24</v>
      </c>
      <c r="I963" s="213"/>
      <c r="J963" s="208"/>
      <c r="K963" s="208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293</v>
      </c>
      <c r="AU963" s="218" t="s">
        <v>89</v>
      </c>
      <c r="AV963" s="11" t="s">
        <v>89</v>
      </c>
      <c r="AW963" s="11" t="s">
        <v>44</v>
      </c>
      <c r="AX963" s="11" t="s">
        <v>81</v>
      </c>
      <c r="AY963" s="218" t="s">
        <v>285</v>
      </c>
    </row>
    <row r="964" spans="2:51" s="11" customFormat="1" ht="13.5">
      <c r="B964" s="207"/>
      <c r="C964" s="208"/>
      <c r="D964" s="209" t="s">
        <v>293</v>
      </c>
      <c r="E964" s="210" t="s">
        <v>35</v>
      </c>
      <c r="F964" s="211" t="s">
        <v>1447</v>
      </c>
      <c r="G964" s="208"/>
      <c r="H964" s="212">
        <v>24</v>
      </c>
      <c r="I964" s="213"/>
      <c r="J964" s="208"/>
      <c r="K964" s="208"/>
      <c r="L964" s="214"/>
      <c r="M964" s="215"/>
      <c r="N964" s="216"/>
      <c r="O964" s="216"/>
      <c r="P964" s="216"/>
      <c r="Q964" s="216"/>
      <c r="R964" s="216"/>
      <c r="S964" s="216"/>
      <c r="T964" s="217"/>
      <c r="AT964" s="218" t="s">
        <v>293</v>
      </c>
      <c r="AU964" s="218" t="s">
        <v>89</v>
      </c>
      <c r="AV964" s="11" t="s">
        <v>89</v>
      </c>
      <c r="AW964" s="11" t="s">
        <v>44</v>
      </c>
      <c r="AX964" s="11" t="s">
        <v>81</v>
      </c>
      <c r="AY964" s="218" t="s">
        <v>285</v>
      </c>
    </row>
    <row r="965" spans="2:51" s="11" customFormat="1" ht="13.5">
      <c r="B965" s="207"/>
      <c r="C965" s="208"/>
      <c r="D965" s="209" t="s">
        <v>293</v>
      </c>
      <c r="E965" s="210" t="s">
        <v>35</v>
      </c>
      <c r="F965" s="211" t="s">
        <v>1448</v>
      </c>
      <c r="G965" s="208"/>
      <c r="H965" s="212">
        <v>6.6</v>
      </c>
      <c r="I965" s="213"/>
      <c r="J965" s="208"/>
      <c r="K965" s="208"/>
      <c r="L965" s="214"/>
      <c r="M965" s="215"/>
      <c r="N965" s="216"/>
      <c r="O965" s="216"/>
      <c r="P965" s="216"/>
      <c r="Q965" s="216"/>
      <c r="R965" s="216"/>
      <c r="S965" s="216"/>
      <c r="T965" s="217"/>
      <c r="AT965" s="218" t="s">
        <v>293</v>
      </c>
      <c r="AU965" s="218" t="s">
        <v>89</v>
      </c>
      <c r="AV965" s="11" t="s">
        <v>89</v>
      </c>
      <c r="AW965" s="11" t="s">
        <v>44</v>
      </c>
      <c r="AX965" s="11" t="s">
        <v>81</v>
      </c>
      <c r="AY965" s="218" t="s">
        <v>285</v>
      </c>
    </row>
    <row r="966" spans="2:51" s="11" customFormat="1" ht="13.5">
      <c r="B966" s="207"/>
      <c r="C966" s="208"/>
      <c r="D966" s="209" t="s">
        <v>293</v>
      </c>
      <c r="E966" s="210" t="s">
        <v>35</v>
      </c>
      <c r="F966" s="211" t="s">
        <v>1449</v>
      </c>
      <c r="G966" s="208"/>
      <c r="H966" s="212">
        <v>10.41</v>
      </c>
      <c r="I966" s="213"/>
      <c r="J966" s="208"/>
      <c r="K966" s="208"/>
      <c r="L966" s="214"/>
      <c r="M966" s="215"/>
      <c r="N966" s="216"/>
      <c r="O966" s="216"/>
      <c r="P966" s="216"/>
      <c r="Q966" s="216"/>
      <c r="R966" s="216"/>
      <c r="S966" s="216"/>
      <c r="T966" s="217"/>
      <c r="AT966" s="218" t="s">
        <v>293</v>
      </c>
      <c r="AU966" s="218" t="s">
        <v>89</v>
      </c>
      <c r="AV966" s="11" t="s">
        <v>89</v>
      </c>
      <c r="AW966" s="11" t="s">
        <v>44</v>
      </c>
      <c r="AX966" s="11" t="s">
        <v>81</v>
      </c>
      <c r="AY966" s="218" t="s">
        <v>285</v>
      </c>
    </row>
    <row r="967" spans="2:51" s="11" customFormat="1" ht="13.5">
      <c r="B967" s="207"/>
      <c r="C967" s="208"/>
      <c r="D967" s="209" t="s">
        <v>293</v>
      </c>
      <c r="E967" s="210" t="s">
        <v>35</v>
      </c>
      <c r="F967" s="211" t="s">
        <v>1450</v>
      </c>
      <c r="G967" s="208"/>
      <c r="H967" s="212">
        <v>6.36</v>
      </c>
      <c r="I967" s="213"/>
      <c r="J967" s="208"/>
      <c r="K967" s="208"/>
      <c r="L967" s="214"/>
      <c r="M967" s="215"/>
      <c r="N967" s="216"/>
      <c r="O967" s="216"/>
      <c r="P967" s="216"/>
      <c r="Q967" s="216"/>
      <c r="R967" s="216"/>
      <c r="S967" s="216"/>
      <c r="T967" s="217"/>
      <c r="AT967" s="218" t="s">
        <v>293</v>
      </c>
      <c r="AU967" s="218" t="s">
        <v>89</v>
      </c>
      <c r="AV967" s="11" t="s">
        <v>89</v>
      </c>
      <c r="AW967" s="11" t="s">
        <v>44</v>
      </c>
      <c r="AX967" s="11" t="s">
        <v>81</v>
      </c>
      <c r="AY967" s="218" t="s">
        <v>285</v>
      </c>
    </row>
    <row r="968" spans="2:51" s="11" customFormat="1" ht="13.5">
      <c r="B968" s="207"/>
      <c r="C968" s="208"/>
      <c r="D968" s="209" t="s">
        <v>293</v>
      </c>
      <c r="E968" s="210" t="s">
        <v>35</v>
      </c>
      <c r="F968" s="211" t="s">
        <v>1451</v>
      </c>
      <c r="G968" s="208"/>
      <c r="H968" s="212">
        <v>6.6</v>
      </c>
      <c r="I968" s="213"/>
      <c r="J968" s="208"/>
      <c r="K968" s="208"/>
      <c r="L968" s="214"/>
      <c r="M968" s="215"/>
      <c r="N968" s="216"/>
      <c r="O968" s="216"/>
      <c r="P968" s="216"/>
      <c r="Q968" s="216"/>
      <c r="R968" s="216"/>
      <c r="S968" s="216"/>
      <c r="T968" s="217"/>
      <c r="AT968" s="218" t="s">
        <v>293</v>
      </c>
      <c r="AU968" s="218" t="s">
        <v>89</v>
      </c>
      <c r="AV968" s="11" t="s">
        <v>89</v>
      </c>
      <c r="AW968" s="11" t="s">
        <v>44</v>
      </c>
      <c r="AX968" s="11" t="s">
        <v>81</v>
      </c>
      <c r="AY968" s="218" t="s">
        <v>285</v>
      </c>
    </row>
    <row r="969" spans="2:51" s="11" customFormat="1" ht="13.5">
      <c r="B969" s="207"/>
      <c r="C969" s="208"/>
      <c r="D969" s="209" t="s">
        <v>293</v>
      </c>
      <c r="E969" s="210" t="s">
        <v>35</v>
      </c>
      <c r="F969" s="211" t="s">
        <v>1452</v>
      </c>
      <c r="G969" s="208"/>
      <c r="H969" s="212">
        <v>10.41</v>
      </c>
      <c r="I969" s="213"/>
      <c r="J969" s="208"/>
      <c r="K969" s="208"/>
      <c r="L969" s="214"/>
      <c r="M969" s="215"/>
      <c r="N969" s="216"/>
      <c r="O969" s="216"/>
      <c r="P969" s="216"/>
      <c r="Q969" s="216"/>
      <c r="R969" s="216"/>
      <c r="S969" s="216"/>
      <c r="T969" s="217"/>
      <c r="AT969" s="218" t="s">
        <v>293</v>
      </c>
      <c r="AU969" s="218" t="s">
        <v>89</v>
      </c>
      <c r="AV969" s="11" t="s">
        <v>89</v>
      </c>
      <c r="AW969" s="11" t="s">
        <v>44</v>
      </c>
      <c r="AX969" s="11" t="s">
        <v>81</v>
      </c>
      <c r="AY969" s="218" t="s">
        <v>285</v>
      </c>
    </row>
    <row r="970" spans="2:51" s="11" customFormat="1" ht="13.5">
      <c r="B970" s="207"/>
      <c r="C970" s="208"/>
      <c r="D970" s="209" t="s">
        <v>293</v>
      </c>
      <c r="E970" s="210" t="s">
        <v>35</v>
      </c>
      <c r="F970" s="211" t="s">
        <v>1453</v>
      </c>
      <c r="G970" s="208"/>
      <c r="H970" s="212">
        <v>6.36</v>
      </c>
      <c r="I970" s="213"/>
      <c r="J970" s="208"/>
      <c r="K970" s="208"/>
      <c r="L970" s="214"/>
      <c r="M970" s="215"/>
      <c r="N970" s="216"/>
      <c r="O970" s="216"/>
      <c r="P970" s="216"/>
      <c r="Q970" s="216"/>
      <c r="R970" s="216"/>
      <c r="S970" s="216"/>
      <c r="T970" s="217"/>
      <c r="AT970" s="218" t="s">
        <v>293</v>
      </c>
      <c r="AU970" s="218" t="s">
        <v>89</v>
      </c>
      <c r="AV970" s="11" t="s">
        <v>89</v>
      </c>
      <c r="AW970" s="11" t="s">
        <v>44</v>
      </c>
      <c r="AX970" s="11" t="s">
        <v>81</v>
      </c>
      <c r="AY970" s="218" t="s">
        <v>285</v>
      </c>
    </row>
    <row r="971" spans="2:51" s="11" customFormat="1" ht="13.5">
      <c r="B971" s="207"/>
      <c r="C971" s="208"/>
      <c r="D971" s="209" t="s">
        <v>293</v>
      </c>
      <c r="E971" s="210" t="s">
        <v>35</v>
      </c>
      <c r="F971" s="211" t="s">
        <v>1454</v>
      </c>
      <c r="G971" s="208"/>
      <c r="H971" s="212">
        <v>23.925</v>
      </c>
      <c r="I971" s="213"/>
      <c r="J971" s="208"/>
      <c r="K971" s="208"/>
      <c r="L971" s="214"/>
      <c r="M971" s="215"/>
      <c r="N971" s="216"/>
      <c r="O971" s="216"/>
      <c r="P971" s="216"/>
      <c r="Q971" s="216"/>
      <c r="R971" s="216"/>
      <c r="S971" s="216"/>
      <c r="T971" s="217"/>
      <c r="AT971" s="218" t="s">
        <v>293</v>
      </c>
      <c r="AU971" s="218" t="s">
        <v>89</v>
      </c>
      <c r="AV971" s="11" t="s">
        <v>89</v>
      </c>
      <c r="AW971" s="11" t="s">
        <v>44</v>
      </c>
      <c r="AX971" s="11" t="s">
        <v>81</v>
      </c>
      <c r="AY971" s="218" t="s">
        <v>285</v>
      </c>
    </row>
    <row r="972" spans="2:51" s="11" customFormat="1" ht="13.5">
      <c r="B972" s="207"/>
      <c r="C972" s="208"/>
      <c r="D972" s="209" t="s">
        <v>293</v>
      </c>
      <c r="E972" s="210" t="s">
        <v>35</v>
      </c>
      <c r="F972" s="211" t="s">
        <v>1455</v>
      </c>
      <c r="G972" s="208"/>
      <c r="H972" s="212">
        <v>20.772</v>
      </c>
      <c r="I972" s="213"/>
      <c r="J972" s="208"/>
      <c r="K972" s="208"/>
      <c r="L972" s="214"/>
      <c r="M972" s="215"/>
      <c r="N972" s="216"/>
      <c r="O972" s="216"/>
      <c r="P972" s="216"/>
      <c r="Q972" s="216"/>
      <c r="R972" s="216"/>
      <c r="S972" s="216"/>
      <c r="T972" s="217"/>
      <c r="AT972" s="218" t="s">
        <v>293</v>
      </c>
      <c r="AU972" s="218" t="s">
        <v>89</v>
      </c>
      <c r="AV972" s="11" t="s">
        <v>89</v>
      </c>
      <c r="AW972" s="11" t="s">
        <v>44</v>
      </c>
      <c r="AX972" s="11" t="s">
        <v>81</v>
      </c>
      <c r="AY972" s="218" t="s">
        <v>285</v>
      </c>
    </row>
    <row r="973" spans="2:51" s="11" customFormat="1" ht="13.5">
      <c r="B973" s="207"/>
      <c r="C973" s="208"/>
      <c r="D973" s="209" t="s">
        <v>293</v>
      </c>
      <c r="E973" s="210" t="s">
        <v>35</v>
      </c>
      <c r="F973" s="211" t="s">
        <v>1456</v>
      </c>
      <c r="G973" s="208"/>
      <c r="H973" s="212">
        <v>4.8</v>
      </c>
      <c r="I973" s="213"/>
      <c r="J973" s="208"/>
      <c r="K973" s="208"/>
      <c r="L973" s="214"/>
      <c r="M973" s="215"/>
      <c r="N973" s="216"/>
      <c r="O973" s="216"/>
      <c r="P973" s="216"/>
      <c r="Q973" s="216"/>
      <c r="R973" s="216"/>
      <c r="S973" s="216"/>
      <c r="T973" s="217"/>
      <c r="AT973" s="218" t="s">
        <v>293</v>
      </c>
      <c r="AU973" s="218" t="s">
        <v>89</v>
      </c>
      <c r="AV973" s="11" t="s">
        <v>89</v>
      </c>
      <c r="AW973" s="11" t="s">
        <v>44</v>
      </c>
      <c r="AX973" s="11" t="s">
        <v>81</v>
      </c>
      <c r="AY973" s="218" t="s">
        <v>285</v>
      </c>
    </row>
    <row r="974" spans="2:51" s="11" customFormat="1" ht="13.5">
      <c r="B974" s="207"/>
      <c r="C974" s="208"/>
      <c r="D974" s="209" t="s">
        <v>293</v>
      </c>
      <c r="E974" s="210" t="s">
        <v>35</v>
      </c>
      <c r="F974" s="211" t="s">
        <v>1457</v>
      </c>
      <c r="G974" s="208"/>
      <c r="H974" s="212">
        <v>5.46</v>
      </c>
      <c r="I974" s="213"/>
      <c r="J974" s="208"/>
      <c r="K974" s="208"/>
      <c r="L974" s="214"/>
      <c r="M974" s="215"/>
      <c r="N974" s="216"/>
      <c r="O974" s="216"/>
      <c r="P974" s="216"/>
      <c r="Q974" s="216"/>
      <c r="R974" s="216"/>
      <c r="S974" s="216"/>
      <c r="T974" s="217"/>
      <c r="AT974" s="218" t="s">
        <v>293</v>
      </c>
      <c r="AU974" s="218" t="s">
        <v>89</v>
      </c>
      <c r="AV974" s="11" t="s">
        <v>89</v>
      </c>
      <c r="AW974" s="11" t="s">
        <v>44</v>
      </c>
      <c r="AX974" s="11" t="s">
        <v>81</v>
      </c>
      <c r="AY974" s="218" t="s">
        <v>285</v>
      </c>
    </row>
    <row r="975" spans="2:51" s="11" customFormat="1" ht="13.5">
      <c r="B975" s="207"/>
      <c r="C975" s="208"/>
      <c r="D975" s="209" t="s">
        <v>293</v>
      </c>
      <c r="E975" s="210" t="s">
        <v>35</v>
      </c>
      <c r="F975" s="211" t="s">
        <v>1458</v>
      </c>
      <c r="G975" s="208"/>
      <c r="H975" s="212">
        <v>24.324</v>
      </c>
      <c r="I975" s="213"/>
      <c r="J975" s="208"/>
      <c r="K975" s="208"/>
      <c r="L975" s="214"/>
      <c r="M975" s="215"/>
      <c r="N975" s="216"/>
      <c r="O975" s="216"/>
      <c r="P975" s="216"/>
      <c r="Q975" s="216"/>
      <c r="R975" s="216"/>
      <c r="S975" s="216"/>
      <c r="T975" s="217"/>
      <c r="AT975" s="218" t="s">
        <v>293</v>
      </c>
      <c r="AU975" s="218" t="s">
        <v>89</v>
      </c>
      <c r="AV975" s="11" t="s">
        <v>89</v>
      </c>
      <c r="AW975" s="11" t="s">
        <v>44</v>
      </c>
      <c r="AX975" s="11" t="s">
        <v>81</v>
      </c>
      <c r="AY975" s="218" t="s">
        <v>285</v>
      </c>
    </row>
    <row r="976" spans="2:51" s="11" customFormat="1" ht="13.5">
      <c r="B976" s="207"/>
      <c r="C976" s="208"/>
      <c r="D976" s="209" t="s">
        <v>293</v>
      </c>
      <c r="E976" s="210" t="s">
        <v>35</v>
      </c>
      <c r="F976" s="211" t="s">
        <v>1459</v>
      </c>
      <c r="G976" s="208"/>
      <c r="H976" s="212">
        <v>11.22</v>
      </c>
      <c r="I976" s="213"/>
      <c r="J976" s="208"/>
      <c r="K976" s="208"/>
      <c r="L976" s="214"/>
      <c r="M976" s="215"/>
      <c r="N976" s="216"/>
      <c r="O976" s="216"/>
      <c r="P976" s="216"/>
      <c r="Q976" s="216"/>
      <c r="R976" s="216"/>
      <c r="S976" s="216"/>
      <c r="T976" s="217"/>
      <c r="AT976" s="218" t="s">
        <v>293</v>
      </c>
      <c r="AU976" s="218" t="s">
        <v>89</v>
      </c>
      <c r="AV976" s="11" t="s">
        <v>89</v>
      </c>
      <c r="AW976" s="11" t="s">
        <v>44</v>
      </c>
      <c r="AX976" s="11" t="s">
        <v>81</v>
      </c>
      <c r="AY976" s="218" t="s">
        <v>285</v>
      </c>
    </row>
    <row r="977" spans="2:51" s="11" customFormat="1" ht="13.5">
      <c r="B977" s="207"/>
      <c r="C977" s="208"/>
      <c r="D977" s="209" t="s">
        <v>293</v>
      </c>
      <c r="E977" s="210" t="s">
        <v>35</v>
      </c>
      <c r="F977" s="211" t="s">
        <v>1460</v>
      </c>
      <c r="G977" s="208"/>
      <c r="H977" s="212">
        <v>25.32</v>
      </c>
      <c r="I977" s="213"/>
      <c r="J977" s="208"/>
      <c r="K977" s="208"/>
      <c r="L977" s="214"/>
      <c r="M977" s="215"/>
      <c r="N977" s="216"/>
      <c r="O977" s="216"/>
      <c r="P977" s="216"/>
      <c r="Q977" s="216"/>
      <c r="R977" s="216"/>
      <c r="S977" s="216"/>
      <c r="T977" s="217"/>
      <c r="AT977" s="218" t="s">
        <v>293</v>
      </c>
      <c r="AU977" s="218" t="s">
        <v>89</v>
      </c>
      <c r="AV977" s="11" t="s">
        <v>89</v>
      </c>
      <c r="AW977" s="11" t="s">
        <v>44</v>
      </c>
      <c r="AX977" s="11" t="s">
        <v>81</v>
      </c>
      <c r="AY977" s="218" t="s">
        <v>285</v>
      </c>
    </row>
    <row r="978" spans="2:51" s="12" customFormat="1" ht="13.5">
      <c r="B978" s="219"/>
      <c r="C978" s="220"/>
      <c r="D978" s="209" t="s">
        <v>293</v>
      </c>
      <c r="E978" s="234" t="s">
        <v>35</v>
      </c>
      <c r="F978" s="235" t="s">
        <v>1461</v>
      </c>
      <c r="G978" s="220"/>
      <c r="H978" s="236">
        <v>588.488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293</v>
      </c>
      <c r="AU978" s="230" t="s">
        <v>89</v>
      </c>
      <c r="AV978" s="12" t="s">
        <v>92</v>
      </c>
      <c r="AW978" s="12" t="s">
        <v>44</v>
      </c>
      <c r="AX978" s="12" t="s">
        <v>81</v>
      </c>
      <c r="AY978" s="230" t="s">
        <v>285</v>
      </c>
    </row>
    <row r="979" spans="2:51" s="11" customFormat="1" ht="13.5">
      <c r="B979" s="207"/>
      <c r="C979" s="208"/>
      <c r="D979" s="209" t="s">
        <v>293</v>
      </c>
      <c r="E979" s="210" t="s">
        <v>35</v>
      </c>
      <c r="F979" s="211" t="s">
        <v>211</v>
      </c>
      <c r="G979" s="208"/>
      <c r="H979" s="212">
        <v>54.76</v>
      </c>
      <c r="I979" s="213"/>
      <c r="J979" s="208"/>
      <c r="K979" s="208"/>
      <c r="L979" s="214"/>
      <c r="M979" s="215"/>
      <c r="N979" s="216"/>
      <c r="O979" s="216"/>
      <c r="P979" s="216"/>
      <c r="Q979" s="216"/>
      <c r="R979" s="216"/>
      <c r="S979" s="216"/>
      <c r="T979" s="217"/>
      <c r="AT979" s="218" t="s">
        <v>293</v>
      </c>
      <c r="AU979" s="218" t="s">
        <v>89</v>
      </c>
      <c r="AV979" s="11" t="s">
        <v>89</v>
      </c>
      <c r="AW979" s="11" t="s">
        <v>44</v>
      </c>
      <c r="AX979" s="11" t="s">
        <v>81</v>
      </c>
      <c r="AY979" s="218" t="s">
        <v>285</v>
      </c>
    </row>
    <row r="980" spans="2:51" s="12" customFormat="1" ht="13.5">
      <c r="B980" s="219"/>
      <c r="C980" s="220"/>
      <c r="D980" s="209" t="s">
        <v>293</v>
      </c>
      <c r="E980" s="234" t="s">
        <v>35</v>
      </c>
      <c r="F980" s="235" t="s">
        <v>1477</v>
      </c>
      <c r="G980" s="220"/>
      <c r="H980" s="236">
        <v>54.76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293</v>
      </c>
      <c r="AU980" s="230" t="s">
        <v>89</v>
      </c>
      <c r="AV980" s="12" t="s">
        <v>92</v>
      </c>
      <c r="AW980" s="12" t="s">
        <v>44</v>
      </c>
      <c r="AX980" s="12" t="s">
        <v>81</v>
      </c>
      <c r="AY980" s="230" t="s">
        <v>285</v>
      </c>
    </row>
    <row r="981" spans="2:51" s="13" customFormat="1" ht="13.5">
      <c r="B981" s="237"/>
      <c r="C981" s="238"/>
      <c r="D981" s="209" t="s">
        <v>293</v>
      </c>
      <c r="E981" s="258" t="s">
        <v>35</v>
      </c>
      <c r="F981" s="259" t="s">
        <v>505</v>
      </c>
      <c r="G981" s="238"/>
      <c r="H981" s="260">
        <v>660.418</v>
      </c>
      <c r="I981" s="242"/>
      <c r="J981" s="238"/>
      <c r="K981" s="238"/>
      <c r="L981" s="243"/>
      <c r="M981" s="261"/>
      <c r="N981" s="262"/>
      <c r="O981" s="262"/>
      <c r="P981" s="262"/>
      <c r="Q981" s="262"/>
      <c r="R981" s="262"/>
      <c r="S981" s="262"/>
      <c r="T981" s="263"/>
      <c r="AT981" s="247" t="s">
        <v>293</v>
      </c>
      <c r="AU981" s="247" t="s">
        <v>89</v>
      </c>
      <c r="AV981" s="13" t="s">
        <v>95</v>
      </c>
      <c r="AW981" s="13" t="s">
        <v>44</v>
      </c>
      <c r="AX981" s="13" t="s">
        <v>10</v>
      </c>
      <c r="AY981" s="247" t="s">
        <v>285</v>
      </c>
    </row>
    <row r="982" spans="2:12" s="1" customFormat="1" ht="6.95" customHeight="1">
      <c r="B982" s="56"/>
      <c r="C982" s="57"/>
      <c r="D982" s="57"/>
      <c r="E982" s="57"/>
      <c r="F982" s="57"/>
      <c r="G982" s="57"/>
      <c r="H982" s="57"/>
      <c r="I982" s="141"/>
      <c r="J982" s="57"/>
      <c r="K982" s="57"/>
      <c r="L982" s="61"/>
    </row>
  </sheetData>
  <sheetProtection password="CC35" sheet="1" objects="1" scenarios="1" formatCells="0" formatColumns="0" formatRows="0" sort="0" autoFilter="0"/>
  <autoFilter ref="C96:K981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1478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ROUND(J84,0)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ROUND(SUM(BE84:BE146),0)</f>
        <v>0</v>
      </c>
      <c r="G30" s="42"/>
      <c r="H30" s="42"/>
      <c r="I30" s="133">
        <v>0.21</v>
      </c>
      <c r="J30" s="132">
        <f>ROUND(ROUND((SUM(BE84:BE146)),0)*I30,0)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ROUND(SUM(BF84:BF146),0)</f>
        <v>0</v>
      </c>
      <c r="G31" s="42"/>
      <c r="H31" s="42"/>
      <c r="I31" s="133">
        <v>0.15</v>
      </c>
      <c r="J31" s="132">
        <f>ROUND(ROUND((SUM(BF84:BF146)),0)*I31,0)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ROUND(SUM(BG84:BG146),0)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ROUND(SUM(BH84:BH146),0)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ROUND(SUM(BI84:BI146),0)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2 - Vnitřní vodovod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J84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J85</f>
        <v>0</v>
      </c>
      <c r="K57" s="157"/>
    </row>
    <row r="58" spans="2:11" s="8" customFormat="1" ht="19.9" customHeight="1">
      <c r="B58" s="158"/>
      <c r="C58" s="159"/>
      <c r="D58" s="160" t="s">
        <v>1480</v>
      </c>
      <c r="E58" s="161"/>
      <c r="F58" s="161"/>
      <c r="G58" s="161"/>
      <c r="H58" s="161"/>
      <c r="I58" s="162"/>
      <c r="J58" s="163">
        <f>J86</f>
        <v>0</v>
      </c>
      <c r="K58" s="164"/>
    </row>
    <row r="59" spans="2:11" s="7" customFormat="1" ht="24.95" customHeight="1">
      <c r="B59" s="151"/>
      <c r="C59" s="152"/>
      <c r="D59" s="153" t="s">
        <v>256</v>
      </c>
      <c r="E59" s="154"/>
      <c r="F59" s="154"/>
      <c r="G59" s="154"/>
      <c r="H59" s="154"/>
      <c r="I59" s="155"/>
      <c r="J59" s="156">
        <f>J88</f>
        <v>0</v>
      </c>
      <c r="K59" s="157"/>
    </row>
    <row r="60" spans="2:11" s="8" customFormat="1" ht="19.9" customHeight="1">
      <c r="B60" s="158"/>
      <c r="C60" s="159"/>
      <c r="D60" s="160" t="s">
        <v>1481</v>
      </c>
      <c r="E60" s="161"/>
      <c r="F60" s="161"/>
      <c r="G60" s="161"/>
      <c r="H60" s="161"/>
      <c r="I60" s="162"/>
      <c r="J60" s="163">
        <f>J89</f>
        <v>0</v>
      </c>
      <c r="K60" s="164"/>
    </row>
    <row r="61" spans="2:11" s="8" customFormat="1" ht="19.9" customHeight="1">
      <c r="B61" s="158"/>
      <c r="C61" s="159"/>
      <c r="D61" s="160" t="s">
        <v>1482</v>
      </c>
      <c r="E61" s="161"/>
      <c r="F61" s="161"/>
      <c r="G61" s="161"/>
      <c r="H61" s="161"/>
      <c r="I61" s="162"/>
      <c r="J61" s="163">
        <f>J103</f>
        <v>0</v>
      </c>
      <c r="K61" s="164"/>
    </row>
    <row r="62" spans="2:11" s="8" customFormat="1" ht="19.9" customHeight="1">
      <c r="B62" s="158"/>
      <c r="C62" s="159"/>
      <c r="D62" s="160" t="s">
        <v>1483</v>
      </c>
      <c r="E62" s="161"/>
      <c r="F62" s="161"/>
      <c r="G62" s="161"/>
      <c r="H62" s="161"/>
      <c r="I62" s="162"/>
      <c r="J62" s="163">
        <f>J108</f>
        <v>0</v>
      </c>
      <c r="K62" s="164"/>
    </row>
    <row r="63" spans="2:11" s="8" customFormat="1" ht="19.9" customHeight="1">
      <c r="B63" s="158"/>
      <c r="C63" s="159"/>
      <c r="D63" s="160" t="s">
        <v>1484</v>
      </c>
      <c r="E63" s="161"/>
      <c r="F63" s="161"/>
      <c r="G63" s="161"/>
      <c r="H63" s="161"/>
      <c r="I63" s="162"/>
      <c r="J63" s="163">
        <f>J130</f>
        <v>0</v>
      </c>
      <c r="K63" s="164"/>
    </row>
    <row r="64" spans="2:11" s="8" customFormat="1" ht="19.9" customHeight="1">
      <c r="B64" s="158"/>
      <c r="C64" s="159"/>
      <c r="D64" s="160" t="s">
        <v>1485</v>
      </c>
      <c r="E64" s="161"/>
      <c r="F64" s="161"/>
      <c r="G64" s="161"/>
      <c r="H64" s="161"/>
      <c r="I64" s="162"/>
      <c r="J64" s="163">
        <f>J136</f>
        <v>0</v>
      </c>
      <c r="K64" s="164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9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1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4"/>
      <c r="J70" s="60"/>
      <c r="K70" s="60"/>
      <c r="L70" s="61"/>
    </row>
    <row r="71" spans="2:12" s="1" customFormat="1" ht="36.95" customHeight="1">
      <c r="B71" s="41"/>
      <c r="C71" s="62" t="s">
        <v>269</v>
      </c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14.45" customHeight="1">
      <c r="B73" s="41"/>
      <c r="C73" s="65" t="s">
        <v>19</v>
      </c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22.5" customHeight="1">
      <c r="B74" s="41"/>
      <c r="C74" s="63"/>
      <c r="D74" s="63"/>
      <c r="E74" s="396" t="str">
        <f>E7</f>
        <v>PD - MŠ a ZŠ Barrandov I, objekt Chaplinovo nám. 615/1, Praha 5 - Hlubočepy - sociální zázemí pro sportovní areál</v>
      </c>
      <c r="F74" s="397"/>
      <c r="G74" s="397"/>
      <c r="H74" s="397"/>
      <c r="I74" s="165"/>
      <c r="J74" s="63"/>
      <c r="K74" s="63"/>
      <c r="L74" s="61"/>
    </row>
    <row r="75" spans="2:12" s="1" customFormat="1" ht="14.45" customHeight="1">
      <c r="B75" s="41"/>
      <c r="C75" s="65" t="s">
        <v>143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23.25" customHeight="1">
      <c r="B76" s="41"/>
      <c r="C76" s="63"/>
      <c r="D76" s="63"/>
      <c r="E76" s="372" t="str">
        <f>E9</f>
        <v>2 - Vnitřní vodovod</v>
      </c>
      <c r="F76" s="398"/>
      <c r="G76" s="398"/>
      <c r="H76" s="398"/>
      <c r="I76" s="165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66" t="str">
        <f>F12</f>
        <v>Chaplinovo náměstí, Praha 5</v>
      </c>
      <c r="G78" s="63"/>
      <c r="H78" s="63"/>
      <c r="I78" s="167" t="s">
        <v>27</v>
      </c>
      <c r="J78" s="73" t="str">
        <f>IF(J12="","",J12)</f>
        <v>12.12.2016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5"/>
      <c r="J79" s="63"/>
      <c r="K79" s="63"/>
      <c r="L79" s="61"/>
    </row>
    <row r="80" spans="2:12" s="1" customFormat="1" ht="13.5">
      <c r="B80" s="41"/>
      <c r="C80" s="65" t="s">
        <v>33</v>
      </c>
      <c r="D80" s="63"/>
      <c r="E80" s="63"/>
      <c r="F80" s="166" t="str">
        <f>E15</f>
        <v>MČ Praha 5, Náměstí 14 října 4, Praha 5</v>
      </c>
      <c r="G80" s="63"/>
      <c r="H80" s="63"/>
      <c r="I80" s="167" t="s">
        <v>40</v>
      </c>
      <c r="J80" s="166" t="str">
        <f>E21</f>
        <v>Ing. Ivan Šír, Projektování dopravních staveb CZ</v>
      </c>
      <c r="K80" s="63"/>
      <c r="L80" s="61"/>
    </row>
    <row r="81" spans="2:12" s="1" customFormat="1" ht="14.45" customHeight="1">
      <c r="B81" s="41"/>
      <c r="C81" s="65" t="s">
        <v>38</v>
      </c>
      <c r="D81" s="63"/>
      <c r="E81" s="63"/>
      <c r="F81" s="166" t="str">
        <f>IF(E18="","",E18)</f>
        <v/>
      </c>
      <c r="G81" s="63"/>
      <c r="H81" s="63"/>
      <c r="I81" s="165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5"/>
      <c r="J82" s="63"/>
      <c r="K82" s="63"/>
      <c r="L82" s="61"/>
    </row>
    <row r="83" spans="2:20" s="9" customFormat="1" ht="29.25" customHeight="1">
      <c r="B83" s="168"/>
      <c r="C83" s="169" t="s">
        <v>270</v>
      </c>
      <c r="D83" s="170" t="s">
        <v>66</v>
      </c>
      <c r="E83" s="170" t="s">
        <v>62</v>
      </c>
      <c r="F83" s="170" t="s">
        <v>271</v>
      </c>
      <c r="G83" s="170" t="s">
        <v>272</v>
      </c>
      <c r="H83" s="170" t="s">
        <v>273</v>
      </c>
      <c r="I83" s="171" t="s">
        <v>274</v>
      </c>
      <c r="J83" s="170" t="s">
        <v>245</v>
      </c>
      <c r="K83" s="172" t="s">
        <v>275</v>
      </c>
      <c r="L83" s="173"/>
      <c r="M83" s="81" t="s">
        <v>276</v>
      </c>
      <c r="N83" s="82" t="s">
        <v>51</v>
      </c>
      <c r="O83" s="82" t="s">
        <v>277</v>
      </c>
      <c r="P83" s="82" t="s">
        <v>278</v>
      </c>
      <c r="Q83" s="82" t="s">
        <v>279</v>
      </c>
      <c r="R83" s="82" t="s">
        <v>280</v>
      </c>
      <c r="S83" s="82" t="s">
        <v>281</v>
      </c>
      <c r="T83" s="83" t="s">
        <v>282</v>
      </c>
    </row>
    <row r="84" spans="2:63" s="1" customFormat="1" ht="29.25" customHeight="1">
      <c r="B84" s="41"/>
      <c r="C84" s="87" t="s">
        <v>246</v>
      </c>
      <c r="D84" s="63"/>
      <c r="E84" s="63"/>
      <c r="F84" s="63"/>
      <c r="G84" s="63"/>
      <c r="H84" s="63"/>
      <c r="I84" s="165"/>
      <c r="J84" s="174">
        <f>BK84</f>
        <v>0</v>
      </c>
      <c r="K84" s="63"/>
      <c r="L84" s="61"/>
      <c r="M84" s="84"/>
      <c r="N84" s="85"/>
      <c r="O84" s="85"/>
      <c r="P84" s="175">
        <f>P85+P88</f>
        <v>0</v>
      </c>
      <c r="Q84" s="85"/>
      <c r="R84" s="175">
        <f>R85+R88</f>
        <v>0.076</v>
      </c>
      <c r="S84" s="85"/>
      <c r="T84" s="176">
        <f>T85+T88</f>
        <v>0</v>
      </c>
      <c r="AT84" s="23" t="s">
        <v>80</v>
      </c>
      <c r="AU84" s="23" t="s">
        <v>247</v>
      </c>
      <c r="BK84" s="177">
        <f>BK85+BK88</f>
        <v>0</v>
      </c>
    </row>
    <row r="85" spans="2:63" s="10" customFormat="1" ht="37.35" customHeight="1">
      <c r="B85" s="178"/>
      <c r="C85" s="179"/>
      <c r="D85" s="180" t="s">
        <v>80</v>
      </c>
      <c r="E85" s="181" t="s">
        <v>283</v>
      </c>
      <c r="F85" s="181" t="s">
        <v>284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</f>
        <v>0</v>
      </c>
      <c r="Q85" s="186"/>
      <c r="R85" s="187">
        <f>R86</f>
        <v>0</v>
      </c>
      <c r="S85" s="186"/>
      <c r="T85" s="188">
        <f>T86</f>
        <v>0</v>
      </c>
      <c r="AR85" s="189" t="s">
        <v>10</v>
      </c>
      <c r="AT85" s="190" t="s">
        <v>80</v>
      </c>
      <c r="AU85" s="190" t="s">
        <v>81</v>
      </c>
      <c r="AY85" s="189" t="s">
        <v>285</v>
      </c>
      <c r="BK85" s="191">
        <f>BK86</f>
        <v>0</v>
      </c>
    </row>
    <row r="86" spans="2:63" s="10" customFormat="1" ht="19.9" customHeight="1">
      <c r="B86" s="178"/>
      <c r="C86" s="179"/>
      <c r="D86" s="192" t="s">
        <v>80</v>
      </c>
      <c r="E86" s="193" t="s">
        <v>833</v>
      </c>
      <c r="F86" s="193" t="s">
        <v>1486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P87</f>
        <v>0</v>
      </c>
      <c r="Q86" s="186"/>
      <c r="R86" s="187">
        <f>R87</f>
        <v>0</v>
      </c>
      <c r="S86" s="186"/>
      <c r="T86" s="188">
        <f>T87</f>
        <v>0</v>
      </c>
      <c r="AR86" s="189" t="s">
        <v>10</v>
      </c>
      <c r="AT86" s="190" t="s">
        <v>80</v>
      </c>
      <c r="AU86" s="190" t="s">
        <v>10</v>
      </c>
      <c r="AY86" s="189" t="s">
        <v>285</v>
      </c>
      <c r="BK86" s="191">
        <f>BK87</f>
        <v>0</v>
      </c>
    </row>
    <row r="87" spans="2:65" s="1" customFormat="1" ht="22.5" customHeight="1">
      <c r="B87" s="41"/>
      <c r="C87" s="195" t="s">
        <v>10</v>
      </c>
      <c r="D87" s="195" t="s">
        <v>287</v>
      </c>
      <c r="E87" s="196" t="s">
        <v>1487</v>
      </c>
      <c r="F87" s="197" t="s">
        <v>1488</v>
      </c>
      <c r="G87" s="198" t="s">
        <v>347</v>
      </c>
      <c r="H87" s="199">
        <v>15</v>
      </c>
      <c r="I87" s="200"/>
      <c r="J87" s="201">
        <f>ROUND(I87*H87,0)</f>
        <v>0</v>
      </c>
      <c r="K87" s="197" t="s">
        <v>35</v>
      </c>
      <c r="L87" s="61"/>
      <c r="M87" s="202" t="s">
        <v>35</v>
      </c>
      <c r="N87" s="203" t="s">
        <v>52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3" t="s">
        <v>95</v>
      </c>
      <c r="AT87" s="23" t="s">
        <v>287</v>
      </c>
      <c r="AU87" s="23" t="s">
        <v>89</v>
      </c>
      <c r="AY87" s="23" t="s">
        <v>285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3" t="s">
        <v>10</v>
      </c>
      <c r="BK87" s="206">
        <f>ROUND(I87*H87,0)</f>
        <v>0</v>
      </c>
      <c r="BL87" s="23" t="s">
        <v>95</v>
      </c>
      <c r="BM87" s="23" t="s">
        <v>89</v>
      </c>
    </row>
    <row r="88" spans="2:63" s="10" customFormat="1" ht="37.35" customHeight="1">
      <c r="B88" s="178"/>
      <c r="C88" s="179"/>
      <c r="D88" s="180" t="s">
        <v>80</v>
      </c>
      <c r="E88" s="181" t="s">
        <v>764</v>
      </c>
      <c r="F88" s="181" t="s">
        <v>765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P89+P103+P108+P130+P136</f>
        <v>0</v>
      </c>
      <c r="Q88" s="186"/>
      <c r="R88" s="187">
        <f>R89+R103+R108+R130+R136</f>
        <v>0.076</v>
      </c>
      <c r="S88" s="186"/>
      <c r="T88" s="188">
        <f>T89+T103+T108+T130+T136</f>
        <v>0</v>
      </c>
      <c r="AR88" s="189" t="s">
        <v>89</v>
      </c>
      <c r="AT88" s="190" t="s">
        <v>80</v>
      </c>
      <c r="AU88" s="190" t="s">
        <v>81</v>
      </c>
      <c r="AY88" s="189" t="s">
        <v>285</v>
      </c>
      <c r="BK88" s="191">
        <f>BK89+BK103+BK108+BK130+BK136</f>
        <v>0</v>
      </c>
    </row>
    <row r="89" spans="2:63" s="10" customFormat="1" ht="19.9" customHeight="1">
      <c r="B89" s="178"/>
      <c r="C89" s="179"/>
      <c r="D89" s="192" t="s">
        <v>80</v>
      </c>
      <c r="E89" s="193" t="s">
        <v>1489</v>
      </c>
      <c r="F89" s="193" t="s">
        <v>90</v>
      </c>
      <c r="G89" s="179"/>
      <c r="H89" s="179"/>
      <c r="I89" s="182"/>
      <c r="J89" s="194">
        <f>BK89</f>
        <v>0</v>
      </c>
      <c r="K89" s="179"/>
      <c r="L89" s="184"/>
      <c r="M89" s="185"/>
      <c r="N89" s="186"/>
      <c r="O89" s="186"/>
      <c r="P89" s="187">
        <f>SUM(P90:P102)</f>
        <v>0</v>
      </c>
      <c r="Q89" s="186"/>
      <c r="R89" s="187">
        <f>SUM(R90:R102)</f>
        <v>0.076</v>
      </c>
      <c r="S89" s="186"/>
      <c r="T89" s="188">
        <f>SUM(T90:T102)</f>
        <v>0</v>
      </c>
      <c r="AR89" s="189" t="s">
        <v>89</v>
      </c>
      <c r="AT89" s="190" t="s">
        <v>80</v>
      </c>
      <c r="AU89" s="190" t="s">
        <v>10</v>
      </c>
      <c r="AY89" s="189" t="s">
        <v>285</v>
      </c>
      <c r="BK89" s="191">
        <f>SUM(BK90:BK102)</f>
        <v>0</v>
      </c>
    </row>
    <row r="90" spans="2:65" s="1" customFormat="1" ht="22.5" customHeight="1">
      <c r="B90" s="41"/>
      <c r="C90" s="195" t="s">
        <v>89</v>
      </c>
      <c r="D90" s="195" t="s">
        <v>287</v>
      </c>
      <c r="E90" s="196" t="s">
        <v>1490</v>
      </c>
      <c r="F90" s="197" t="s">
        <v>1491</v>
      </c>
      <c r="G90" s="198" t="s">
        <v>326</v>
      </c>
      <c r="H90" s="199">
        <v>15</v>
      </c>
      <c r="I90" s="200"/>
      <c r="J90" s="201">
        <f aca="true" t="shared" si="0" ref="J90:J102">ROUND(I90*H90,0)</f>
        <v>0</v>
      </c>
      <c r="K90" s="197" t="s">
        <v>35</v>
      </c>
      <c r="L90" s="61"/>
      <c r="M90" s="202" t="s">
        <v>35</v>
      </c>
      <c r="N90" s="203" t="s">
        <v>52</v>
      </c>
      <c r="O90" s="42"/>
      <c r="P90" s="204">
        <f aca="true" t="shared" si="1" ref="P90:P102">O90*H90</f>
        <v>0</v>
      </c>
      <c r="Q90" s="204">
        <v>0</v>
      </c>
      <c r="R90" s="204">
        <f aca="true" t="shared" si="2" ref="R90:R102">Q90*H90</f>
        <v>0</v>
      </c>
      <c r="S90" s="204">
        <v>0</v>
      </c>
      <c r="T90" s="205">
        <f aca="true" t="shared" si="3" ref="T90:T102">S90*H90</f>
        <v>0</v>
      </c>
      <c r="AR90" s="23" t="s">
        <v>359</v>
      </c>
      <c r="AT90" s="23" t="s">
        <v>287</v>
      </c>
      <c r="AU90" s="23" t="s">
        <v>89</v>
      </c>
      <c r="AY90" s="23" t="s">
        <v>285</v>
      </c>
      <c r="BE90" s="206">
        <f aca="true" t="shared" si="4" ref="BE90:BE102">IF(N90="základní",J90,0)</f>
        <v>0</v>
      </c>
      <c r="BF90" s="206">
        <f aca="true" t="shared" si="5" ref="BF90:BF102">IF(N90="snížená",J90,0)</f>
        <v>0</v>
      </c>
      <c r="BG90" s="206">
        <f aca="true" t="shared" si="6" ref="BG90:BG102">IF(N90="zákl. přenesená",J90,0)</f>
        <v>0</v>
      </c>
      <c r="BH90" s="206">
        <f aca="true" t="shared" si="7" ref="BH90:BH102">IF(N90="sníž. přenesená",J90,0)</f>
        <v>0</v>
      </c>
      <c r="BI90" s="206">
        <f aca="true" t="shared" si="8" ref="BI90:BI102">IF(N90="nulová",J90,0)</f>
        <v>0</v>
      </c>
      <c r="BJ90" s="23" t="s">
        <v>10</v>
      </c>
      <c r="BK90" s="206">
        <f aca="true" t="shared" si="9" ref="BK90:BK102">ROUND(I90*H90,0)</f>
        <v>0</v>
      </c>
      <c r="BL90" s="23" t="s">
        <v>359</v>
      </c>
      <c r="BM90" s="23" t="s">
        <v>95</v>
      </c>
    </row>
    <row r="91" spans="2:65" s="1" customFormat="1" ht="22.5" customHeight="1">
      <c r="B91" s="41"/>
      <c r="C91" s="195" t="s">
        <v>92</v>
      </c>
      <c r="D91" s="195" t="s">
        <v>287</v>
      </c>
      <c r="E91" s="196" t="s">
        <v>1492</v>
      </c>
      <c r="F91" s="197" t="s">
        <v>1493</v>
      </c>
      <c r="G91" s="198" t="s">
        <v>326</v>
      </c>
      <c r="H91" s="199">
        <v>240</v>
      </c>
      <c r="I91" s="200"/>
      <c r="J91" s="201">
        <f t="shared" si="0"/>
        <v>0</v>
      </c>
      <c r="K91" s="197" t="s">
        <v>35</v>
      </c>
      <c r="L91" s="61"/>
      <c r="M91" s="202" t="s">
        <v>35</v>
      </c>
      <c r="N91" s="203" t="s">
        <v>52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3" t="s">
        <v>359</v>
      </c>
      <c r="AT91" s="23" t="s">
        <v>287</v>
      </c>
      <c r="AU91" s="23" t="s">
        <v>89</v>
      </c>
      <c r="AY91" s="23" t="s">
        <v>285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3" t="s">
        <v>10</v>
      </c>
      <c r="BK91" s="206">
        <f t="shared" si="9"/>
        <v>0</v>
      </c>
      <c r="BL91" s="23" t="s">
        <v>359</v>
      </c>
      <c r="BM91" s="23" t="s">
        <v>101</v>
      </c>
    </row>
    <row r="92" spans="2:65" s="1" customFormat="1" ht="22.5" customHeight="1">
      <c r="B92" s="41"/>
      <c r="C92" s="195" t="s">
        <v>95</v>
      </c>
      <c r="D92" s="195" t="s">
        <v>287</v>
      </c>
      <c r="E92" s="196" t="s">
        <v>1494</v>
      </c>
      <c r="F92" s="197" t="s">
        <v>1495</v>
      </c>
      <c r="G92" s="198" t="s">
        <v>326</v>
      </c>
      <c r="H92" s="199">
        <v>36</v>
      </c>
      <c r="I92" s="200"/>
      <c r="J92" s="201">
        <f t="shared" si="0"/>
        <v>0</v>
      </c>
      <c r="K92" s="197" t="s">
        <v>35</v>
      </c>
      <c r="L92" s="61"/>
      <c r="M92" s="202" t="s">
        <v>35</v>
      </c>
      <c r="N92" s="203" t="s">
        <v>52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3" t="s">
        <v>359</v>
      </c>
      <c r="AT92" s="23" t="s">
        <v>287</v>
      </c>
      <c r="AU92" s="23" t="s">
        <v>89</v>
      </c>
      <c r="AY92" s="23" t="s">
        <v>285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3" t="s">
        <v>10</v>
      </c>
      <c r="BK92" s="206">
        <f t="shared" si="9"/>
        <v>0</v>
      </c>
      <c r="BL92" s="23" t="s">
        <v>359</v>
      </c>
      <c r="BM92" s="23" t="s">
        <v>107</v>
      </c>
    </row>
    <row r="93" spans="2:65" s="1" customFormat="1" ht="22.5" customHeight="1">
      <c r="B93" s="41"/>
      <c r="C93" s="195" t="s">
        <v>98</v>
      </c>
      <c r="D93" s="195" t="s">
        <v>287</v>
      </c>
      <c r="E93" s="196" t="s">
        <v>1496</v>
      </c>
      <c r="F93" s="197" t="s">
        <v>1497</v>
      </c>
      <c r="G93" s="198" t="s">
        <v>326</v>
      </c>
      <c r="H93" s="199">
        <v>12</v>
      </c>
      <c r="I93" s="200"/>
      <c r="J93" s="201">
        <f t="shared" si="0"/>
        <v>0</v>
      </c>
      <c r="K93" s="197" t="s">
        <v>35</v>
      </c>
      <c r="L93" s="61"/>
      <c r="M93" s="202" t="s">
        <v>35</v>
      </c>
      <c r="N93" s="203" t="s">
        <v>52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3" t="s">
        <v>359</v>
      </c>
      <c r="AT93" s="23" t="s">
        <v>287</v>
      </c>
      <c r="AU93" s="23" t="s">
        <v>89</v>
      </c>
      <c r="AY93" s="23" t="s">
        <v>285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3" t="s">
        <v>10</v>
      </c>
      <c r="BK93" s="206">
        <f t="shared" si="9"/>
        <v>0</v>
      </c>
      <c r="BL93" s="23" t="s">
        <v>359</v>
      </c>
      <c r="BM93" s="23" t="s">
        <v>29</v>
      </c>
    </row>
    <row r="94" spans="2:65" s="1" customFormat="1" ht="22.5" customHeight="1">
      <c r="B94" s="41"/>
      <c r="C94" s="195" t="s">
        <v>101</v>
      </c>
      <c r="D94" s="195" t="s">
        <v>287</v>
      </c>
      <c r="E94" s="196" t="s">
        <v>1498</v>
      </c>
      <c r="F94" s="197" t="s">
        <v>1499</v>
      </c>
      <c r="G94" s="198" t="s">
        <v>326</v>
      </c>
      <c r="H94" s="199">
        <v>92</v>
      </c>
      <c r="I94" s="200"/>
      <c r="J94" s="201">
        <f t="shared" si="0"/>
        <v>0</v>
      </c>
      <c r="K94" s="197" t="s">
        <v>35</v>
      </c>
      <c r="L94" s="61"/>
      <c r="M94" s="202" t="s">
        <v>35</v>
      </c>
      <c r="N94" s="203" t="s">
        <v>52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3" t="s">
        <v>359</v>
      </c>
      <c r="AT94" s="23" t="s">
        <v>287</v>
      </c>
      <c r="AU94" s="23" t="s">
        <v>89</v>
      </c>
      <c r="AY94" s="23" t="s">
        <v>285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3" t="s">
        <v>10</v>
      </c>
      <c r="BK94" s="206">
        <f t="shared" si="9"/>
        <v>0</v>
      </c>
      <c r="BL94" s="23" t="s">
        <v>359</v>
      </c>
      <c r="BM94" s="23" t="s">
        <v>339</v>
      </c>
    </row>
    <row r="95" spans="2:65" s="1" customFormat="1" ht="22.5" customHeight="1">
      <c r="B95" s="41"/>
      <c r="C95" s="195" t="s">
        <v>104</v>
      </c>
      <c r="D95" s="195" t="s">
        <v>287</v>
      </c>
      <c r="E95" s="196" t="s">
        <v>1500</v>
      </c>
      <c r="F95" s="197" t="s">
        <v>1501</v>
      </c>
      <c r="G95" s="198" t="s">
        <v>326</v>
      </c>
      <c r="H95" s="199">
        <v>240</v>
      </c>
      <c r="I95" s="200"/>
      <c r="J95" s="201">
        <f t="shared" si="0"/>
        <v>0</v>
      </c>
      <c r="K95" s="197" t="s">
        <v>35</v>
      </c>
      <c r="L95" s="61"/>
      <c r="M95" s="202" t="s">
        <v>35</v>
      </c>
      <c r="N95" s="203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359</v>
      </c>
      <c r="AT95" s="23" t="s">
        <v>287</v>
      </c>
      <c r="AU95" s="23" t="s">
        <v>89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359</v>
      </c>
      <c r="BM95" s="23" t="s">
        <v>350</v>
      </c>
    </row>
    <row r="96" spans="2:65" s="1" customFormat="1" ht="22.5" customHeight="1">
      <c r="B96" s="41"/>
      <c r="C96" s="195" t="s">
        <v>107</v>
      </c>
      <c r="D96" s="195" t="s">
        <v>287</v>
      </c>
      <c r="E96" s="196" t="s">
        <v>1502</v>
      </c>
      <c r="F96" s="197" t="s">
        <v>1503</v>
      </c>
      <c r="G96" s="198" t="s">
        <v>326</v>
      </c>
      <c r="H96" s="199">
        <v>140</v>
      </c>
      <c r="I96" s="200"/>
      <c r="J96" s="201">
        <f t="shared" si="0"/>
        <v>0</v>
      </c>
      <c r="K96" s="197" t="s">
        <v>35</v>
      </c>
      <c r="L96" s="61"/>
      <c r="M96" s="202" t="s">
        <v>35</v>
      </c>
      <c r="N96" s="203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359</v>
      </c>
      <c r="AT96" s="23" t="s">
        <v>287</v>
      </c>
      <c r="AU96" s="23" t="s">
        <v>89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359</v>
      </c>
      <c r="BM96" s="23" t="s">
        <v>359</v>
      </c>
    </row>
    <row r="97" spans="2:65" s="1" customFormat="1" ht="22.5" customHeight="1">
      <c r="B97" s="41"/>
      <c r="C97" s="195" t="s">
        <v>110</v>
      </c>
      <c r="D97" s="195" t="s">
        <v>287</v>
      </c>
      <c r="E97" s="196" t="s">
        <v>1504</v>
      </c>
      <c r="F97" s="197" t="s">
        <v>1505</v>
      </c>
      <c r="G97" s="198" t="s">
        <v>380</v>
      </c>
      <c r="H97" s="199">
        <v>1</v>
      </c>
      <c r="I97" s="200"/>
      <c r="J97" s="201">
        <f t="shared" si="0"/>
        <v>0</v>
      </c>
      <c r="K97" s="197" t="s">
        <v>35</v>
      </c>
      <c r="L97" s="61"/>
      <c r="M97" s="202" t="s">
        <v>35</v>
      </c>
      <c r="N97" s="203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359</v>
      </c>
      <c r="AT97" s="23" t="s">
        <v>287</v>
      </c>
      <c r="AU97" s="23" t="s">
        <v>89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359</v>
      </c>
      <c r="BM97" s="23" t="s">
        <v>370</v>
      </c>
    </row>
    <row r="98" spans="2:65" s="1" customFormat="1" ht="22.5" customHeight="1">
      <c r="B98" s="41"/>
      <c r="C98" s="195" t="s">
        <v>29</v>
      </c>
      <c r="D98" s="195" t="s">
        <v>287</v>
      </c>
      <c r="E98" s="196" t="s">
        <v>1506</v>
      </c>
      <c r="F98" s="197" t="s">
        <v>1507</v>
      </c>
      <c r="G98" s="198" t="s">
        <v>380</v>
      </c>
      <c r="H98" s="199">
        <v>2</v>
      </c>
      <c r="I98" s="200"/>
      <c r="J98" s="201">
        <f t="shared" si="0"/>
        <v>0</v>
      </c>
      <c r="K98" s="197" t="s">
        <v>35</v>
      </c>
      <c r="L98" s="61"/>
      <c r="M98" s="202" t="s">
        <v>35</v>
      </c>
      <c r="N98" s="203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359</v>
      </c>
      <c r="AT98" s="23" t="s">
        <v>287</v>
      </c>
      <c r="AU98" s="23" t="s">
        <v>89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359</v>
      </c>
      <c r="BM98" s="23" t="s">
        <v>383</v>
      </c>
    </row>
    <row r="99" spans="2:65" s="1" customFormat="1" ht="22.5" customHeight="1">
      <c r="B99" s="41"/>
      <c r="C99" s="195" t="s">
        <v>334</v>
      </c>
      <c r="D99" s="195" t="s">
        <v>287</v>
      </c>
      <c r="E99" s="196" t="s">
        <v>1508</v>
      </c>
      <c r="F99" s="197" t="s">
        <v>1509</v>
      </c>
      <c r="G99" s="198" t="s">
        <v>380</v>
      </c>
      <c r="H99" s="199">
        <v>2</v>
      </c>
      <c r="I99" s="200"/>
      <c r="J99" s="201">
        <f t="shared" si="0"/>
        <v>0</v>
      </c>
      <c r="K99" s="197" t="s">
        <v>35</v>
      </c>
      <c r="L99" s="61"/>
      <c r="M99" s="202" t="s">
        <v>35</v>
      </c>
      <c r="N99" s="203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359</v>
      </c>
      <c r="AT99" s="23" t="s">
        <v>287</v>
      </c>
      <c r="AU99" s="23" t="s">
        <v>89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359</v>
      </c>
      <c r="BM99" s="23" t="s">
        <v>396</v>
      </c>
    </row>
    <row r="100" spans="2:65" s="1" customFormat="1" ht="22.5" customHeight="1">
      <c r="B100" s="41"/>
      <c r="C100" s="195" t="s">
        <v>573</v>
      </c>
      <c r="D100" s="195" t="s">
        <v>287</v>
      </c>
      <c r="E100" s="196" t="s">
        <v>1510</v>
      </c>
      <c r="F100" s="197" t="s">
        <v>1511</v>
      </c>
      <c r="G100" s="198" t="s">
        <v>326</v>
      </c>
      <c r="H100" s="199">
        <v>380</v>
      </c>
      <c r="I100" s="200"/>
      <c r="J100" s="201">
        <f t="shared" si="0"/>
        <v>0</v>
      </c>
      <c r="K100" s="197" t="s">
        <v>1512</v>
      </c>
      <c r="L100" s="61"/>
      <c r="M100" s="202" t="s">
        <v>35</v>
      </c>
      <c r="N100" s="203" t="s">
        <v>52</v>
      </c>
      <c r="O100" s="42"/>
      <c r="P100" s="204">
        <f t="shared" si="1"/>
        <v>0</v>
      </c>
      <c r="Q100" s="204">
        <v>0.00019</v>
      </c>
      <c r="R100" s="204">
        <f t="shared" si="2"/>
        <v>0.0722</v>
      </c>
      <c r="S100" s="204">
        <v>0</v>
      </c>
      <c r="T100" s="205">
        <f t="shared" si="3"/>
        <v>0</v>
      </c>
      <c r="AR100" s="23" t="s">
        <v>95</v>
      </c>
      <c r="AT100" s="23" t="s">
        <v>287</v>
      </c>
      <c r="AU100" s="23" t="s">
        <v>89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95</v>
      </c>
      <c r="BM100" s="23" t="s">
        <v>1513</v>
      </c>
    </row>
    <row r="101" spans="2:65" s="1" customFormat="1" ht="22.5" customHeight="1">
      <c r="B101" s="41"/>
      <c r="C101" s="195" t="s">
        <v>587</v>
      </c>
      <c r="D101" s="195" t="s">
        <v>287</v>
      </c>
      <c r="E101" s="196" t="s">
        <v>1514</v>
      </c>
      <c r="F101" s="197" t="s">
        <v>1515</v>
      </c>
      <c r="G101" s="198" t="s">
        <v>326</v>
      </c>
      <c r="H101" s="199">
        <v>380</v>
      </c>
      <c r="I101" s="200"/>
      <c r="J101" s="201">
        <f t="shared" si="0"/>
        <v>0</v>
      </c>
      <c r="K101" s="197" t="s">
        <v>1512</v>
      </c>
      <c r="L101" s="61"/>
      <c r="M101" s="202" t="s">
        <v>35</v>
      </c>
      <c r="N101" s="203" t="s">
        <v>52</v>
      </c>
      <c r="O101" s="42"/>
      <c r="P101" s="204">
        <f t="shared" si="1"/>
        <v>0</v>
      </c>
      <c r="Q101" s="204">
        <v>1E-05</v>
      </c>
      <c r="R101" s="204">
        <f t="shared" si="2"/>
        <v>0.0038000000000000004</v>
      </c>
      <c r="S101" s="204">
        <v>0</v>
      </c>
      <c r="T101" s="205">
        <f t="shared" si="3"/>
        <v>0</v>
      </c>
      <c r="AR101" s="23" t="s">
        <v>359</v>
      </c>
      <c r="AT101" s="23" t="s">
        <v>287</v>
      </c>
      <c r="AU101" s="23" t="s">
        <v>89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359</v>
      </c>
      <c r="BM101" s="23" t="s">
        <v>1516</v>
      </c>
    </row>
    <row r="102" spans="2:65" s="1" customFormat="1" ht="22.5" customHeight="1">
      <c r="B102" s="41"/>
      <c r="C102" s="195" t="s">
        <v>339</v>
      </c>
      <c r="D102" s="195" t="s">
        <v>287</v>
      </c>
      <c r="E102" s="196" t="s">
        <v>1517</v>
      </c>
      <c r="F102" s="197" t="s">
        <v>1518</v>
      </c>
      <c r="G102" s="198" t="s">
        <v>320</v>
      </c>
      <c r="H102" s="199">
        <v>1.777</v>
      </c>
      <c r="I102" s="200"/>
      <c r="J102" s="201">
        <f t="shared" si="0"/>
        <v>0</v>
      </c>
      <c r="K102" s="197" t="s">
        <v>35</v>
      </c>
      <c r="L102" s="61"/>
      <c r="M102" s="202" t="s">
        <v>35</v>
      </c>
      <c r="N102" s="203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359</v>
      </c>
      <c r="AT102" s="23" t="s">
        <v>287</v>
      </c>
      <c r="AU102" s="23" t="s">
        <v>89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359</v>
      </c>
      <c r="BM102" s="23" t="s">
        <v>407</v>
      </c>
    </row>
    <row r="103" spans="2:63" s="10" customFormat="1" ht="29.85" customHeight="1">
      <c r="B103" s="178"/>
      <c r="C103" s="179"/>
      <c r="D103" s="192" t="s">
        <v>80</v>
      </c>
      <c r="E103" s="193" t="s">
        <v>1519</v>
      </c>
      <c r="F103" s="193" t="s">
        <v>1520</v>
      </c>
      <c r="G103" s="179"/>
      <c r="H103" s="179"/>
      <c r="I103" s="182"/>
      <c r="J103" s="194">
        <f>BK103</f>
        <v>0</v>
      </c>
      <c r="K103" s="179"/>
      <c r="L103" s="184"/>
      <c r="M103" s="185"/>
      <c r="N103" s="186"/>
      <c r="O103" s="186"/>
      <c r="P103" s="187">
        <f>SUM(P104:P107)</f>
        <v>0</v>
      </c>
      <c r="Q103" s="186"/>
      <c r="R103" s="187">
        <f>SUM(R104:R107)</f>
        <v>0</v>
      </c>
      <c r="S103" s="186"/>
      <c r="T103" s="188">
        <f>SUM(T104:T107)</f>
        <v>0</v>
      </c>
      <c r="AR103" s="189" t="s">
        <v>89</v>
      </c>
      <c r="AT103" s="190" t="s">
        <v>80</v>
      </c>
      <c r="AU103" s="190" t="s">
        <v>10</v>
      </c>
      <c r="AY103" s="189" t="s">
        <v>285</v>
      </c>
      <c r="BK103" s="191">
        <f>SUM(BK104:BK107)</f>
        <v>0</v>
      </c>
    </row>
    <row r="104" spans="2:65" s="1" customFormat="1" ht="22.5" customHeight="1">
      <c r="B104" s="41"/>
      <c r="C104" s="195" t="s">
        <v>344</v>
      </c>
      <c r="D104" s="195" t="s">
        <v>287</v>
      </c>
      <c r="E104" s="196" t="s">
        <v>1521</v>
      </c>
      <c r="F104" s="197" t="s">
        <v>1522</v>
      </c>
      <c r="G104" s="198" t="s">
        <v>1523</v>
      </c>
      <c r="H104" s="199">
        <v>2</v>
      </c>
      <c r="I104" s="200"/>
      <c r="J104" s="201">
        <f>ROUND(I104*H104,0)</f>
        <v>0</v>
      </c>
      <c r="K104" s="197" t="s">
        <v>35</v>
      </c>
      <c r="L104" s="61"/>
      <c r="M104" s="202" t="s">
        <v>35</v>
      </c>
      <c r="N104" s="203" t="s">
        <v>52</v>
      </c>
      <c r="O104" s="42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3" t="s">
        <v>359</v>
      </c>
      <c r="AT104" s="23" t="s">
        <v>287</v>
      </c>
      <c r="AU104" s="23" t="s">
        <v>89</v>
      </c>
      <c r="AY104" s="23" t="s">
        <v>285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3" t="s">
        <v>10</v>
      </c>
      <c r="BK104" s="206">
        <f>ROUND(I104*H104,0)</f>
        <v>0</v>
      </c>
      <c r="BL104" s="23" t="s">
        <v>359</v>
      </c>
      <c r="BM104" s="23" t="s">
        <v>415</v>
      </c>
    </row>
    <row r="105" spans="2:65" s="1" customFormat="1" ht="22.5" customHeight="1">
      <c r="B105" s="41"/>
      <c r="C105" s="195" t="s">
        <v>350</v>
      </c>
      <c r="D105" s="195" t="s">
        <v>287</v>
      </c>
      <c r="E105" s="196" t="s">
        <v>1524</v>
      </c>
      <c r="F105" s="197" t="s">
        <v>1525</v>
      </c>
      <c r="G105" s="198" t="s">
        <v>380</v>
      </c>
      <c r="H105" s="199">
        <v>2</v>
      </c>
      <c r="I105" s="200"/>
      <c r="J105" s="201">
        <f>ROUND(I105*H105,0)</f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3" t="s">
        <v>359</v>
      </c>
      <c r="AT105" s="23" t="s">
        <v>287</v>
      </c>
      <c r="AU105" s="23" t="s">
        <v>89</v>
      </c>
      <c r="AY105" s="23" t="s">
        <v>285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3" t="s">
        <v>10</v>
      </c>
      <c r="BK105" s="206">
        <f>ROUND(I105*H105,0)</f>
        <v>0</v>
      </c>
      <c r="BL105" s="23" t="s">
        <v>359</v>
      </c>
      <c r="BM105" s="23" t="s">
        <v>423</v>
      </c>
    </row>
    <row r="106" spans="2:65" s="1" customFormat="1" ht="22.5" customHeight="1">
      <c r="B106" s="41"/>
      <c r="C106" s="195" t="s">
        <v>11</v>
      </c>
      <c r="D106" s="195" t="s">
        <v>287</v>
      </c>
      <c r="E106" s="196" t="s">
        <v>1526</v>
      </c>
      <c r="F106" s="197" t="s">
        <v>1527</v>
      </c>
      <c r="G106" s="198" t="s">
        <v>380</v>
      </c>
      <c r="H106" s="199">
        <v>2</v>
      </c>
      <c r="I106" s="200"/>
      <c r="J106" s="201">
        <f>ROUND(I106*H106,0)</f>
        <v>0</v>
      </c>
      <c r="K106" s="197" t="s">
        <v>35</v>
      </c>
      <c r="L106" s="61"/>
      <c r="M106" s="202" t="s">
        <v>35</v>
      </c>
      <c r="N106" s="203" t="s">
        <v>52</v>
      </c>
      <c r="O106" s="42"/>
      <c r="P106" s="204">
        <f>O106*H106</f>
        <v>0</v>
      </c>
      <c r="Q106" s="204">
        <v>0</v>
      </c>
      <c r="R106" s="204">
        <f>Q106*H106</f>
        <v>0</v>
      </c>
      <c r="S106" s="204">
        <v>0</v>
      </c>
      <c r="T106" s="205">
        <f>S106*H106</f>
        <v>0</v>
      </c>
      <c r="AR106" s="23" t="s">
        <v>359</v>
      </c>
      <c r="AT106" s="23" t="s">
        <v>287</v>
      </c>
      <c r="AU106" s="23" t="s">
        <v>89</v>
      </c>
      <c r="AY106" s="23" t="s">
        <v>285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23" t="s">
        <v>10</v>
      </c>
      <c r="BK106" s="206">
        <f>ROUND(I106*H106,0)</f>
        <v>0</v>
      </c>
      <c r="BL106" s="23" t="s">
        <v>359</v>
      </c>
      <c r="BM106" s="23" t="s">
        <v>431</v>
      </c>
    </row>
    <row r="107" spans="2:65" s="1" customFormat="1" ht="22.5" customHeight="1">
      <c r="B107" s="41"/>
      <c r="C107" s="195" t="s">
        <v>359</v>
      </c>
      <c r="D107" s="195" t="s">
        <v>287</v>
      </c>
      <c r="E107" s="196" t="s">
        <v>1528</v>
      </c>
      <c r="F107" s="197" t="s">
        <v>1529</v>
      </c>
      <c r="G107" s="198" t="s">
        <v>380</v>
      </c>
      <c r="H107" s="199">
        <v>2</v>
      </c>
      <c r="I107" s="200"/>
      <c r="J107" s="201">
        <f>ROUND(I107*H107,0)</f>
        <v>0</v>
      </c>
      <c r="K107" s="197" t="s">
        <v>35</v>
      </c>
      <c r="L107" s="61"/>
      <c r="M107" s="202" t="s">
        <v>35</v>
      </c>
      <c r="N107" s="203" t="s">
        <v>52</v>
      </c>
      <c r="O107" s="42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3" t="s">
        <v>359</v>
      </c>
      <c r="AT107" s="23" t="s">
        <v>287</v>
      </c>
      <c r="AU107" s="23" t="s">
        <v>89</v>
      </c>
      <c r="AY107" s="23" t="s">
        <v>285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3" t="s">
        <v>10</v>
      </c>
      <c r="BK107" s="206">
        <f>ROUND(I107*H107,0)</f>
        <v>0</v>
      </c>
      <c r="BL107" s="23" t="s">
        <v>359</v>
      </c>
      <c r="BM107" s="23" t="s">
        <v>440</v>
      </c>
    </row>
    <row r="108" spans="2:63" s="10" customFormat="1" ht="29.85" customHeight="1">
      <c r="B108" s="178"/>
      <c r="C108" s="179"/>
      <c r="D108" s="192" t="s">
        <v>80</v>
      </c>
      <c r="E108" s="193" t="s">
        <v>1530</v>
      </c>
      <c r="F108" s="193" t="s">
        <v>1531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SUM(P109:P129)</f>
        <v>0</v>
      </c>
      <c r="Q108" s="186"/>
      <c r="R108" s="187">
        <f>SUM(R109:R129)</f>
        <v>0</v>
      </c>
      <c r="S108" s="186"/>
      <c r="T108" s="188">
        <f>SUM(T109:T129)</f>
        <v>0</v>
      </c>
      <c r="AR108" s="189" t="s">
        <v>89</v>
      </c>
      <c r="AT108" s="190" t="s">
        <v>80</v>
      </c>
      <c r="AU108" s="190" t="s">
        <v>10</v>
      </c>
      <c r="AY108" s="189" t="s">
        <v>285</v>
      </c>
      <c r="BK108" s="191">
        <f>SUM(BK109:BK129)</f>
        <v>0</v>
      </c>
    </row>
    <row r="109" spans="2:65" s="1" customFormat="1" ht="22.5" customHeight="1">
      <c r="B109" s="41"/>
      <c r="C109" s="195" t="s">
        <v>365</v>
      </c>
      <c r="D109" s="195" t="s">
        <v>287</v>
      </c>
      <c r="E109" s="196" t="s">
        <v>1532</v>
      </c>
      <c r="F109" s="197" t="s">
        <v>1533</v>
      </c>
      <c r="G109" s="198" t="s">
        <v>1523</v>
      </c>
      <c r="H109" s="199">
        <v>11</v>
      </c>
      <c r="I109" s="200"/>
      <c r="J109" s="201">
        <f aca="true" t="shared" si="10" ref="J109:J129">ROUND(I109*H109,0)</f>
        <v>0</v>
      </c>
      <c r="K109" s="197" t="s">
        <v>35</v>
      </c>
      <c r="L109" s="61"/>
      <c r="M109" s="202" t="s">
        <v>35</v>
      </c>
      <c r="N109" s="203" t="s">
        <v>52</v>
      </c>
      <c r="O109" s="42"/>
      <c r="P109" s="204">
        <f aca="true" t="shared" si="11" ref="P109:P129">O109*H109</f>
        <v>0</v>
      </c>
      <c r="Q109" s="204">
        <v>0</v>
      </c>
      <c r="R109" s="204">
        <f aca="true" t="shared" si="12" ref="R109:R129">Q109*H109</f>
        <v>0</v>
      </c>
      <c r="S109" s="204">
        <v>0</v>
      </c>
      <c r="T109" s="205">
        <f aca="true" t="shared" si="13" ref="T109:T129">S109*H109</f>
        <v>0</v>
      </c>
      <c r="AR109" s="23" t="s">
        <v>359</v>
      </c>
      <c r="AT109" s="23" t="s">
        <v>287</v>
      </c>
      <c r="AU109" s="23" t="s">
        <v>89</v>
      </c>
      <c r="AY109" s="23" t="s">
        <v>285</v>
      </c>
      <c r="BE109" s="206">
        <f aca="true" t="shared" si="14" ref="BE109:BE129">IF(N109="základní",J109,0)</f>
        <v>0</v>
      </c>
      <c r="BF109" s="206">
        <f aca="true" t="shared" si="15" ref="BF109:BF129">IF(N109="snížená",J109,0)</f>
        <v>0</v>
      </c>
      <c r="BG109" s="206">
        <f aca="true" t="shared" si="16" ref="BG109:BG129">IF(N109="zákl. přenesená",J109,0)</f>
        <v>0</v>
      </c>
      <c r="BH109" s="206">
        <f aca="true" t="shared" si="17" ref="BH109:BH129">IF(N109="sníž. přenesená",J109,0)</f>
        <v>0</v>
      </c>
      <c r="BI109" s="206">
        <f aca="true" t="shared" si="18" ref="BI109:BI129">IF(N109="nulová",J109,0)</f>
        <v>0</v>
      </c>
      <c r="BJ109" s="23" t="s">
        <v>10</v>
      </c>
      <c r="BK109" s="206">
        <f aca="true" t="shared" si="19" ref="BK109:BK129">ROUND(I109*H109,0)</f>
        <v>0</v>
      </c>
      <c r="BL109" s="23" t="s">
        <v>359</v>
      </c>
      <c r="BM109" s="23" t="s">
        <v>454</v>
      </c>
    </row>
    <row r="110" spans="2:65" s="1" customFormat="1" ht="22.5" customHeight="1">
      <c r="B110" s="41"/>
      <c r="C110" s="195" t="s">
        <v>370</v>
      </c>
      <c r="D110" s="195" t="s">
        <v>287</v>
      </c>
      <c r="E110" s="196" t="s">
        <v>1534</v>
      </c>
      <c r="F110" s="197" t="s">
        <v>1535</v>
      </c>
      <c r="G110" s="198" t="s">
        <v>1523</v>
      </c>
      <c r="H110" s="199">
        <v>1</v>
      </c>
      <c r="I110" s="200"/>
      <c r="J110" s="201">
        <f t="shared" si="10"/>
        <v>0</v>
      </c>
      <c r="K110" s="197" t="s">
        <v>35</v>
      </c>
      <c r="L110" s="61"/>
      <c r="M110" s="202" t="s">
        <v>35</v>
      </c>
      <c r="N110" s="203" t="s">
        <v>52</v>
      </c>
      <c r="O110" s="42"/>
      <c r="P110" s="204">
        <f t="shared" si="11"/>
        <v>0</v>
      </c>
      <c r="Q110" s="204">
        <v>0</v>
      </c>
      <c r="R110" s="204">
        <f t="shared" si="12"/>
        <v>0</v>
      </c>
      <c r="S110" s="204">
        <v>0</v>
      </c>
      <c r="T110" s="205">
        <f t="shared" si="13"/>
        <v>0</v>
      </c>
      <c r="AR110" s="23" t="s">
        <v>359</v>
      </c>
      <c r="AT110" s="23" t="s">
        <v>287</v>
      </c>
      <c r="AU110" s="23" t="s">
        <v>89</v>
      </c>
      <c r="AY110" s="23" t="s">
        <v>285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23" t="s">
        <v>10</v>
      </c>
      <c r="BK110" s="206">
        <f t="shared" si="19"/>
        <v>0</v>
      </c>
      <c r="BL110" s="23" t="s">
        <v>359</v>
      </c>
      <c r="BM110" s="23" t="s">
        <v>171</v>
      </c>
    </row>
    <row r="111" spans="2:65" s="1" customFormat="1" ht="22.5" customHeight="1">
      <c r="B111" s="41"/>
      <c r="C111" s="195" t="s">
        <v>377</v>
      </c>
      <c r="D111" s="195" t="s">
        <v>287</v>
      </c>
      <c r="E111" s="196" t="s">
        <v>1536</v>
      </c>
      <c r="F111" s="197" t="s">
        <v>1537</v>
      </c>
      <c r="G111" s="198" t="s">
        <v>1523</v>
      </c>
      <c r="H111" s="199">
        <v>1</v>
      </c>
      <c r="I111" s="200"/>
      <c r="J111" s="201">
        <f t="shared" si="10"/>
        <v>0</v>
      </c>
      <c r="K111" s="197" t="s">
        <v>35</v>
      </c>
      <c r="L111" s="61"/>
      <c r="M111" s="202" t="s">
        <v>35</v>
      </c>
      <c r="N111" s="203" t="s">
        <v>52</v>
      </c>
      <c r="O111" s="42"/>
      <c r="P111" s="204">
        <f t="shared" si="11"/>
        <v>0</v>
      </c>
      <c r="Q111" s="204">
        <v>0</v>
      </c>
      <c r="R111" s="204">
        <f t="shared" si="12"/>
        <v>0</v>
      </c>
      <c r="S111" s="204">
        <v>0</v>
      </c>
      <c r="T111" s="205">
        <f t="shared" si="13"/>
        <v>0</v>
      </c>
      <c r="AR111" s="23" t="s">
        <v>359</v>
      </c>
      <c r="AT111" s="23" t="s">
        <v>287</v>
      </c>
      <c r="AU111" s="23" t="s">
        <v>89</v>
      </c>
      <c r="AY111" s="23" t="s">
        <v>285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23" t="s">
        <v>10</v>
      </c>
      <c r="BK111" s="206">
        <f t="shared" si="19"/>
        <v>0</v>
      </c>
      <c r="BL111" s="23" t="s">
        <v>359</v>
      </c>
      <c r="BM111" s="23" t="s">
        <v>481</v>
      </c>
    </row>
    <row r="112" spans="2:65" s="1" customFormat="1" ht="22.5" customHeight="1">
      <c r="B112" s="41"/>
      <c r="C112" s="195" t="s">
        <v>383</v>
      </c>
      <c r="D112" s="195" t="s">
        <v>287</v>
      </c>
      <c r="E112" s="196" t="s">
        <v>1538</v>
      </c>
      <c r="F112" s="197" t="s">
        <v>1539</v>
      </c>
      <c r="G112" s="198" t="s">
        <v>1523</v>
      </c>
      <c r="H112" s="199">
        <v>11</v>
      </c>
      <c r="I112" s="200"/>
      <c r="J112" s="201">
        <f t="shared" si="10"/>
        <v>0</v>
      </c>
      <c r="K112" s="197" t="s">
        <v>35</v>
      </c>
      <c r="L112" s="61"/>
      <c r="M112" s="202" t="s">
        <v>35</v>
      </c>
      <c r="N112" s="203" t="s">
        <v>52</v>
      </c>
      <c r="O112" s="42"/>
      <c r="P112" s="204">
        <f t="shared" si="11"/>
        <v>0</v>
      </c>
      <c r="Q112" s="204">
        <v>0</v>
      </c>
      <c r="R112" s="204">
        <f t="shared" si="12"/>
        <v>0</v>
      </c>
      <c r="S112" s="204">
        <v>0</v>
      </c>
      <c r="T112" s="205">
        <f t="shared" si="13"/>
        <v>0</v>
      </c>
      <c r="AR112" s="23" t="s">
        <v>359</v>
      </c>
      <c r="AT112" s="23" t="s">
        <v>287</v>
      </c>
      <c r="AU112" s="23" t="s">
        <v>89</v>
      </c>
      <c r="AY112" s="23" t="s">
        <v>285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23" t="s">
        <v>10</v>
      </c>
      <c r="BK112" s="206">
        <f t="shared" si="19"/>
        <v>0</v>
      </c>
      <c r="BL112" s="23" t="s">
        <v>359</v>
      </c>
      <c r="BM112" s="23" t="s">
        <v>489</v>
      </c>
    </row>
    <row r="113" spans="2:65" s="1" customFormat="1" ht="22.5" customHeight="1">
      <c r="B113" s="41"/>
      <c r="C113" s="195" t="s">
        <v>9</v>
      </c>
      <c r="D113" s="195" t="s">
        <v>287</v>
      </c>
      <c r="E113" s="196" t="s">
        <v>1540</v>
      </c>
      <c r="F113" s="197" t="s">
        <v>1541</v>
      </c>
      <c r="G113" s="198" t="s">
        <v>1523</v>
      </c>
      <c r="H113" s="199">
        <v>11</v>
      </c>
      <c r="I113" s="200"/>
      <c r="J113" s="201">
        <f t="shared" si="10"/>
        <v>0</v>
      </c>
      <c r="K113" s="197" t="s">
        <v>35</v>
      </c>
      <c r="L113" s="61"/>
      <c r="M113" s="202" t="s">
        <v>35</v>
      </c>
      <c r="N113" s="203" t="s">
        <v>52</v>
      </c>
      <c r="O113" s="42"/>
      <c r="P113" s="204">
        <f t="shared" si="11"/>
        <v>0</v>
      </c>
      <c r="Q113" s="204">
        <v>0</v>
      </c>
      <c r="R113" s="204">
        <f t="shared" si="12"/>
        <v>0</v>
      </c>
      <c r="S113" s="204">
        <v>0</v>
      </c>
      <c r="T113" s="205">
        <f t="shared" si="13"/>
        <v>0</v>
      </c>
      <c r="AR113" s="23" t="s">
        <v>359</v>
      </c>
      <c r="AT113" s="23" t="s">
        <v>287</v>
      </c>
      <c r="AU113" s="23" t="s">
        <v>89</v>
      </c>
      <c r="AY113" s="23" t="s">
        <v>285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23" t="s">
        <v>10</v>
      </c>
      <c r="BK113" s="206">
        <f t="shared" si="19"/>
        <v>0</v>
      </c>
      <c r="BL113" s="23" t="s">
        <v>359</v>
      </c>
      <c r="BM113" s="23" t="s">
        <v>500</v>
      </c>
    </row>
    <row r="114" spans="2:65" s="1" customFormat="1" ht="22.5" customHeight="1">
      <c r="B114" s="41"/>
      <c r="C114" s="195" t="s">
        <v>396</v>
      </c>
      <c r="D114" s="195" t="s">
        <v>287</v>
      </c>
      <c r="E114" s="196" t="s">
        <v>1542</v>
      </c>
      <c r="F114" s="197" t="s">
        <v>1543</v>
      </c>
      <c r="G114" s="198" t="s">
        <v>1523</v>
      </c>
      <c r="H114" s="199">
        <v>11</v>
      </c>
      <c r="I114" s="200"/>
      <c r="J114" s="201">
        <f t="shared" si="10"/>
        <v>0</v>
      </c>
      <c r="K114" s="197" t="s">
        <v>35</v>
      </c>
      <c r="L114" s="61"/>
      <c r="M114" s="202" t="s">
        <v>35</v>
      </c>
      <c r="N114" s="203" t="s">
        <v>52</v>
      </c>
      <c r="O114" s="42"/>
      <c r="P114" s="204">
        <f t="shared" si="11"/>
        <v>0</v>
      </c>
      <c r="Q114" s="204">
        <v>0</v>
      </c>
      <c r="R114" s="204">
        <f t="shared" si="12"/>
        <v>0</v>
      </c>
      <c r="S114" s="204">
        <v>0</v>
      </c>
      <c r="T114" s="205">
        <f t="shared" si="13"/>
        <v>0</v>
      </c>
      <c r="AR114" s="23" t="s">
        <v>359</v>
      </c>
      <c r="AT114" s="23" t="s">
        <v>287</v>
      </c>
      <c r="AU114" s="23" t="s">
        <v>89</v>
      </c>
      <c r="AY114" s="23" t="s">
        <v>285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23" t="s">
        <v>10</v>
      </c>
      <c r="BK114" s="206">
        <f t="shared" si="19"/>
        <v>0</v>
      </c>
      <c r="BL114" s="23" t="s">
        <v>359</v>
      </c>
      <c r="BM114" s="23" t="s">
        <v>510</v>
      </c>
    </row>
    <row r="115" spans="2:65" s="1" customFormat="1" ht="22.5" customHeight="1">
      <c r="B115" s="41"/>
      <c r="C115" s="195" t="s">
        <v>400</v>
      </c>
      <c r="D115" s="195" t="s">
        <v>287</v>
      </c>
      <c r="E115" s="196" t="s">
        <v>1544</v>
      </c>
      <c r="F115" s="197" t="s">
        <v>1545</v>
      </c>
      <c r="G115" s="198" t="s">
        <v>1523</v>
      </c>
      <c r="H115" s="199">
        <v>11</v>
      </c>
      <c r="I115" s="200"/>
      <c r="J115" s="201">
        <f t="shared" si="10"/>
        <v>0</v>
      </c>
      <c r="K115" s="197" t="s">
        <v>35</v>
      </c>
      <c r="L115" s="61"/>
      <c r="M115" s="202" t="s">
        <v>35</v>
      </c>
      <c r="N115" s="203" t="s">
        <v>52</v>
      </c>
      <c r="O115" s="42"/>
      <c r="P115" s="204">
        <f t="shared" si="11"/>
        <v>0</v>
      </c>
      <c r="Q115" s="204">
        <v>0</v>
      </c>
      <c r="R115" s="204">
        <f t="shared" si="12"/>
        <v>0</v>
      </c>
      <c r="S115" s="204">
        <v>0</v>
      </c>
      <c r="T115" s="205">
        <f t="shared" si="13"/>
        <v>0</v>
      </c>
      <c r="AR115" s="23" t="s">
        <v>359</v>
      </c>
      <c r="AT115" s="23" t="s">
        <v>287</v>
      </c>
      <c r="AU115" s="23" t="s">
        <v>89</v>
      </c>
      <c r="AY115" s="23" t="s">
        <v>285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23" t="s">
        <v>10</v>
      </c>
      <c r="BK115" s="206">
        <f t="shared" si="19"/>
        <v>0</v>
      </c>
      <c r="BL115" s="23" t="s">
        <v>359</v>
      </c>
      <c r="BM115" s="23" t="s">
        <v>531</v>
      </c>
    </row>
    <row r="116" spans="2:65" s="1" customFormat="1" ht="22.5" customHeight="1">
      <c r="B116" s="41"/>
      <c r="C116" s="195" t="s">
        <v>407</v>
      </c>
      <c r="D116" s="195" t="s">
        <v>287</v>
      </c>
      <c r="E116" s="196" t="s">
        <v>1546</v>
      </c>
      <c r="F116" s="197" t="s">
        <v>1547</v>
      </c>
      <c r="G116" s="198" t="s">
        <v>1523</v>
      </c>
      <c r="H116" s="199">
        <v>4</v>
      </c>
      <c r="I116" s="200"/>
      <c r="J116" s="201">
        <f t="shared" si="10"/>
        <v>0</v>
      </c>
      <c r="K116" s="197" t="s">
        <v>35</v>
      </c>
      <c r="L116" s="61"/>
      <c r="M116" s="202" t="s">
        <v>35</v>
      </c>
      <c r="N116" s="203" t="s">
        <v>52</v>
      </c>
      <c r="O116" s="42"/>
      <c r="P116" s="204">
        <f t="shared" si="11"/>
        <v>0</v>
      </c>
      <c r="Q116" s="204">
        <v>0</v>
      </c>
      <c r="R116" s="204">
        <f t="shared" si="12"/>
        <v>0</v>
      </c>
      <c r="S116" s="204">
        <v>0</v>
      </c>
      <c r="T116" s="205">
        <f t="shared" si="13"/>
        <v>0</v>
      </c>
      <c r="AR116" s="23" t="s">
        <v>359</v>
      </c>
      <c r="AT116" s="23" t="s">
        <v>287</v>
      </c>
      <c r="AU116" s="23" t="s">
        <v>89</v>
      </c>
      <c r="AY116" s="23" t="s">
        <v>285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23" t="s">
        <v>10</v>
      </c>
      <c r="BK116" s="206">
        <f t="shared" si="19"/>
        <v>0</v>
      </c>
      <c r="BL116" s="23" t="s">
        <v>359</v>
      </c>
      <c r="BM116" s="23" t="s">
        <v>542</v>
      </c>
    </row>
    <row r="117" spans="2:65" s="1" customFormat="1" ht="22.5" customHeight="1">
      <c r="B117" s="41"/>
      <c r="C117" s="195" t="s">
        <v>411</v>
      </c>
      <c r="D117" s="195" t="s">
        <v>287</v>
      </c>
      <c r="E117" s="196" t="s">
        <v>1548</v>
      </c>
      <c r="F117" s="197" t="s">
        <v>1549</v>
      </c>
      <c r="G117" s="198" t="s">
        <v>380</v>
      </c>
      <c r="H117" s="199">
        <v>4</v>
      </c>
      <c r="I117" s="200"/>
      <c r="J117" s="201">
        <f t="shared" si="10"/>
        <v>0</v>
      </c>
      <c r="K117" s="197" t="s">
        <v>35</v>
      </c>
      <c r="L117" s="61"/>
      <c r="M117" s="202" t="s">
        <v>35</v>
      </c>
      <c r="N117" s="203" t="s">
        <v>52</v>
      </c>
      <c r="O117" s="42"/>
      <c r="P117" s="204">
        <f t="shared" si="11"/>
        <v>0</v>
      </c>
      <c r="Q117" s="204">
        <v>0</v>
      </c>
      <c r="R117" s="204">
        <f t="shared" si="12"/>
        <v>0</v>
      </c>
      <c r="S117" s="204">
        <v>0</v>
      </c>
      <c r="T117" s="205">
        <f t="shared" si="13"/>
        <v>0</v>
      </c>
      <c r="AR117" s="23" t="s">
        <v>359</v>
      </c>
      <c r="AT117" s="23" t="s">
        <v>287</v>
      </c>
      <c r="AU117" s="23" t="s">
        <v>89</v>
      </c>
      <c r="AY117" s="23" t="s">
        <v>285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23" t="s">
        <v>10</v>
      </c>
      <c r="BK117" s="206">
        <f t="shared" si="19"/>
        <v>0</v>
      </c>
      <c r="BL117" s="23" t="s">
        <v>359</v>
      </c>
      <c r="BM117" s="23" t="s">
        <v>554</v>
      </c>
    </row>
    <row r="118" spans="2:65" s="1" customFormat="1" ht="22.5" customHeight="1">
      <c r="B118" s="41"/>
      <c r="C118" s="195" t="s">
        <v>415</v>
      </c>
      <c r="D118" s="195" t="s">
        <v>287</v>
      </c>
      <c r="E118" s="196" t="s">
        <v>1550</v>
      </c>
      <c r="F118" s="197" t="s">
        <v>1551</v>
      </c>
      <c r="G118" s="198" t="s">
        <v>1523</v>
      </c>
      <c r="H118" s="199">
        <v>4</v>
      </c>
      <c r="I118" s="200"/>
      <c r="J118" s="201">
        <f t="shared" si="10"/>
        <v>0</v>
      </c>
      <c r="K118" s="197" t="s">
        <v>35</v>
      </c>
      <c r="L118" s="61"/>
      <c r="M118" s="202" t="s">
        <v>35</v>
      </c>
      <c r="N118" s="203" t="s">
        <v>52</v>
      </c>
      <c r="O118" s="42"/>
      <c r="P118" s="204">
        <f t="shared" si="11"/>
        <v>0</v>
      </c>
      <c r="Q118" s="204">
        <v>0</v>
      </c>
      <c r="R118" s="204">
        <f t="shared" si="12"/>
        <v>0</v>
      </c>
      <c r="S118" s="204">
        <v>0</v>
      </c>
      <c r="T118" s="205">
        <f t="shared" si="13"/>
        <v>0</v>
      </c>
      <c r="AR118" s="23" t="s">
        <v>359</v>
      </c>
      <c r="AT118" s="23" t="s">
        <v>287</v>
      </c>
      <c r="AU118" s="23" t="s">
        <v>89</v>
      </c>
      <c r="AY118" s="23" t="s">
        <v>285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23" t="s">
        <v>10</v>
      </c>
      <c r="BK118" s="206">
        <f t="shared" si="19"/>
        <v>0</v>
      </c>
      <c r="BL118" s="23" t="s">
        <v>359</v>
      </c>
      <c r="BM118" s="23" t="s">
        <v>568</v>
      </c>
    </row>
    <row r="119" spans="2:65" s="1" customFormat="1" ht="22.5" customHeight="1">
      <c r="B119" s="41"/>
      <c r="C119" s="195" t="s">
        <v>419</v>
      </c>
      <c r="D119" s="195" t="s">
        <v>287</v>
      </c>
      <c r="E119" s="196" t="s">
        <v>1552</v>
      </c>
      <c r="F119" s="197" t="s">
        <v>1553</v>
      </c>
      <c r="G119" s="198" t="s">
        <v>1523</v>
      </c>
      <c r="H119" s="199">
        <v>13</v>
      </c>
      <c r="I119" s="200"/>
      <c r="J119" s="201">
        <f t="shared" si="10"/>
        <v>0</v>
      </c>
      <c r="K119" s="197" t="s">
        <v>35</v>
      </c>
      <c r="L119" s="61"/>
      <c r="M119" s="202" t="s">
        <v>35</v>
      </c>
      <c r="N119" s="203" t="s">
        <v>52</v>
      </c>
      <c r="O119" s="42"/>
      <c r="P119" s="204">
        <f t="shared" si="11"/>
        <v>0</v>
      </c>
      <c r="Q119" s="204">
        <v>0</v>
      </c>
      <c r="R119" s="204">
        <f t="shared" si="12"/>
        <v>0</v>
      </c>
      <c r="S119" s="204">
        <v>0</v>
      </c>
      <c r="T119" s="205">
        <f t="shared" si="13"/>
        <v>0</v>
      </c>
      <c r="AR119" s="23" t="s">
        <v>359</v>
      </c>
      <c r="AT119" s="23" t="s">
        <v>287</v>
      </c>
      <c r="AU119" s="23" t="s">
        <v>89</v>
      </c>
      <c r="AY119" s="23" t="s">
        <v>285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23" t="s">
        <v>10</v>
      </c>
      <c r="BK119" s="206">
        <f t="shared" si="19"/>
        <v>0</v>
      </c>
      <c r="BL119" s="23" t="s">
        <v>359</v>
      </c>
      <c r="BM119" s="23" t="s">
        <v>587</v>
      </c>
    </row>
    <row r="120" spans="2:65" s="1" customFormat="1" ht="22.5" customHeight="1">
      <c r="B120" s="41"/>
      <c r="C120" s="195" t="s">
        <v>423</v>
      </c>
      <c r="D120" s="195" t="s">
        <v>287</v>
      </c>
      <c r="E120" s="196" t="s">
        <v>1554</v>
      </c>
      <c r="F120" s="197" t="s">
        <v>1555</v>
      </c>
      <c r="G120" s="198" t="s">
        <v>1523</v>
      </c>
      <c r="H120" s="199">
        <v>14</v>
      </c>
      <c r="I120" s="200"/>
      <c r="J120" s="201">
        <f t="shared" si="10"/>
        <v>0</v>
      </c>
      <c r="K120" s="197" t="s">
        <v>35</v>
      </c>
      <c r="L120" s="61"/>
      <c r="M120" s="202" t="s">
        <v>35</v>
      </c>
      <c r="N120" s="203" t="s">
        <v>52</v>
      </c>
      <c r="O120" s="42"/>
      <c r="P120" s="204">
        <f t="shared" si="11"/>
        <v>0</v>
      </c>
      <c r="Q120" s="204">
        <v>0</v>
      </c>
      <c r="R120" s="204">
        <f t="shared" si="12"/>
        <v>0</v>
      </c>
      <c r="S120" s="204">
        <v>0</v>
      </c>
      <c r="T120" s="205">
        <f t="shared" si="13"/>
        <v>0</v>
      </c>
      <c r="AR120" s="23" t="s">
        <v>359</v>
      </c>
      <c r="AT120" s="23" t="s">
        <v>287</v>
      </c>
      <c r="AU120" s="23" t="s">
        <v>89</v>
      </c>
      <c r="AY120" s="23" t="s">
        <v>285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23" t="s">
        <v>10</v>
      </c>
      <c r="BK120" s="206">
        <f t="shared" si="19"/>
        <v>0</v>
      </c>
      <c r="BL120" s="23" t="s">
        <v>359</v>
      </c>
      <c r="BM120" s="23" t="s">
        <v>602</v>
      </c>
    </row>
    <row r="121" spans="2:65" s="1" customFormat="1" ht="22.5" customHeight="1">
      <c r="B121" s="41"/>
      <c r="C121" s="195" t="s">
        <v>427</v>
      </c>
      <c r="D121" s="195" t="s">
        <v>287</v>
      </c>
      <c r="E121" s="196" t="s">
        <v>1556</v>
      </c>
      <c r="F121" s="197" t="s">
        <v>1557</v>
      </c>
      <c r="G121" s="198" t="s">
        <v>1523</v>
      </c>
      <c r="H121" s="199">
        <v>14</v>
      </c>
      <c r="I121" s="200"/>
      <c r="J121" s="201">
        <f t="shared" si="10"/>
        <v>0</v>
      </c>
      <c r="K121" s="197" t="s">
        <v>35</v>
      </c>
      <c r="L121" s="61"/>
      <c r="M121" s="202" t="s">
        <v>35</v>
      </c>
      <c r="N121" s="203" t="s">
        <v>52</v>
      </c>
      <c r="O121" s="42"/>
      <c r="P121" s="204">
        <f t="shared" si="11"/>
        <v>0</v>
      </c>
      <c r="Q121" s="204">
        <v>0</v>
      </c>
      <c r="R121" s="204">
        <f t="shared" si="12"/>
        <v>0</v>
      </c>
      <c r="S121" s="204">
        <v>0</v>
      </c>
      <c r="T121" s="205">
        <f t="shared" si="13"/>
        <v>0</v>
      </c>
      <c r="AR121" s="23" t="s">
        <v>359</v>
      </c>
      <c r="AT121" s="23" t="s">
        <v>287</v>
      </c>
      <c r="AU121" s="23" t="s">
        <v>89</v>
      </c>
      <c r="AY121" s="23" t="s">
        <v>285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23" t="s">
        <v>10</v>
      </c>
      <c r="BK121" s="206">
        <f t="shared" si="19"/>
        <v>0</v>
      </c>
      <c r="BL121" s="23" t="s">
        <v>359</v>
      </c>
      <c r="BM121" s="23" t="s">
        <v>614</v>
      </c>
    </row>
    <row r="122" spans="2:65" s="1" customFormat="1" ht="22.5" customHeight="1">
      <c r="B122" s="41"/>
      <c r="C122" s="195" t="s">
        <v>431</v>
      </c>
      <c r="D122" s="195" t="s">
        <v>287</v>
      </c>
      <c r="E122" s="196" t="s">
        <v>1558</v>
      </c>
      <c r="F122" s="197" t="s">
        <v>1559</v>
      </c>
      <c r="G122" s="198" t="s">
        <v>1523</v>
      </c>
      <c r="H122" s="199">
        <v>28</v>
      </c>
      <c r="I122" s="200"/>
      <c r="J122" s="201">
        <f t="shared" si="10"/>
        <v>0</v>
      </c>
      <c r="K122" s="197" t="s">
        <v>35</v>
      </c>
      <c r="L122" s="61"/>
      <c r="M122" s="202" t="s">
        <v>35</v>
      </c>
      <c r="N122" s="203" t="s">
        <v>52</v>
      </c>
      <c r="O122" s="42"/>
      <c r="P122" s="204">
        <f t="shared" si="11"/>
        <v>0</v>
      </c>
      <c r="Q122" s="204">
        <v>0</v>
      </c>
      <c r="R122" s="204">
        <f t="shared" si="12"/>
        <v>0</v>
      </c>
      <c r="S122" s="204">
        <v>0</v>
      </c>
      <c r="T122" s="205">
        <f t="shared" si="13"/>
        <v>0</v>
      </c>
      <c r="AR122" s="23" t="s">
        <v>359</v>
      </c>
      <c r="AT122" s="23" t="s">
        <v>287</v>
      </c>
      <c r="AU122" s="23" t="s">
        <v>89</v>
      </c>
      <c r="AY122" s="23" t="s">
        <v>285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23" t="s">
        <v>10</v>
      </c>
      <c r="BK122" s="206">
        <f t="shared" si="19"/>
        <v>0</v>
      </c>
      <c r="BL122" s="23" t="s">
        <v>359</v>
      </c>
      <c r="BM122" s="23" t="s">
        <v>624</v>
      </c>
    </row>
    <row r="123" spans="2:65" s="1" customFormat="1" ht="22.5" customHeight="1">
      <c r="B123" s="41"/>
      <c r="C123" s="195" t="s">
        <v>435</v>
      </c>
      <c r="D123" s="195" t="s">
        <v>287</v>
      </c>
      <c r="E123" s="196" t="s">
        <v>1560</v>
      </c>
      <c r="F123" s="197" t="s">
        <v>1561</v>
      </c>
      <c r="G123" s="198" t="s">
        <v>1523</v>
      </c>
      <c r="H123" s="199">
        <v>28</v>
      </c>
      <c r="I123" s="200"/>
      <c r="J123" s="201">
        <f t="shared" si="10"/>
        <v>0</v>
      </c>
      <c r="K123" s="197" t="s">
        <v>35</v>
      </c>
      <c r="L123" s="61"/>
      <c r="M123" s="202" t="s">
        <v>35</v>
      </c>
      <c r="N123" s="203" t="s">
        <v>52</v>
      </c>
      <c r="O123" s="42"/>
      <c r="P123" s="204">
        <f t="shared" si="11"/>
        <v>0</v>
      </c>
      <c r="Q123" s="204">
        <v>0</v>
      </c>
      <c r="R123" s="204">
        <f t="shared" si="12"/>
        <v>0</v>
      </c>
      <c r="S123" s="204">
        <v>0</v>
      </c>
      <c r="T123" s="205">
        <f t="shared" si="13"/>
        <v>0</v>
      </c>
      <c r="AR123" s="23" t="s">
        <v>359</v>
      </c>
      <c r="AT123" s="23" t="s">
        <v>287</v>
      </c>
      <c r="AU123" s="23" t="s">
        <v>89</v>
      </c>
      <c r="AY123" s="23" t="s">
        <v>285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23" t="s">
        <v>10</v>
      </c>
      <c r="BK123" s="206">
        <f t="shared" si="19"/>
        <v>0</v>
      </c>
      <c r="BL123" s="23" t="s">
        <v>359</v>
      </c>
      <c r="BM123" s="23" t="s">
        <v>647</v>
      </c>
    </row>
    <row r="124" spans="2:65" s="1" customFormat="1" ht="22.5" customHeight="1">
      <c r="B124" s="41"/>
      <c r="C124" s="195" t="s">
        <v>440</v>
      </c>
      <c r="D124" s="195" t="s">
        <v>287</v>
      </c>
      <c r="E124" s="196" t="s">
        <v>1562</v>
      </c>
      <c r="F124" s="197" t="s">
        <v>1563</v>
      </c>
      <c r="G124" s="198" t="s">
        <v>1523</v>
      </c>
      <c r="H124" s="199">
        <v>14</v>
      </c>
      <c r="I124" s="200"/>
      <c r="J124" s="201">
        <f t="shared" si="10"/>
        <v>0</v>
      </c>
      <c r="K124" s="197" t="s">
        <v>35</v>
      </c>
      <c r="L124" s="61"/>
      <c r="M124" s="202" t="s">
        <v>35</v>
      </c>
      <c r="N124" s="203" t="s">
        <v>52</v>
      </c>
      <c r="O124" s="42"/>
      <c r="P124" s="204">
        <f t="shared" si="11"/>
        <v>0</v>
      </c>
      <c r="Q124" s="204">
        <v>0</v>
      </c>
      <c r="R124" s="204">
        <f t="shared" si="12"/>
        <v>0</v>
      </c>
      <c r="S124" s="204">
        <v>0</v>
      </c>
      <c r="T124" s="205">
        <f t="shared" si="13"/>
        <v>0</v>
      </c>
      <c r="AR124" s="23" t="s">
        <v>359</v>
      </c>
      <c r="AT124" s="23" t="s">
        <v>287</v>
      </c>
      <c r="AU124" s="23" t="s">
        <v>89</v>
      </c>
      <c r="AY124" s="23" t="s">
        <v>285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23" t="s">
        <v>10</v>
      </c>
      <c r="BK124" s="206">
        <f t="shared" si="19"/>
        <v>0</v>
      </c>
      <c r="BL124" s="23" t="s">
        <v>359</v>
      </c>
      <c r="BM124" s="23" t="s">
        <v>657</v>
      </c>
    </row>
    <row r="125" spans="2:65" s="1" customFormat="1" ht="22.5" customHeight="1">
      <c r="B125" s="41"/>
      <c r="C125" s="195" t="s">
        <v>445</v>
      </c>
      <c r="D125" s="195" t="s">
        <v>287</v>
      </c>
      <c r="E125" s="196" t="s">
        <v>1564</v>
      </c>
      <c r="F125" s="197" t="s">
        <v>1565</v>
      </c>
      <c r="G125" s="198" t="s">
        <v>380</v>
      </c>
      <c r="H125" s="199">
        <v>14</v>
      </c>
      <c r="I125" s="200"/>
      <c r="J125" s="201">
        <f t="shared" si="10"/>
        <v>0</v>
      </c>
      <c r="K125" s="197" t="s">
        <v>35</v>
      </c>
      <c r="L125" s="61"/>
      <c r="M125" s="202" t="s">
        <v>35</v>
      </c>
      <c r="N125" s="203" t="s">
        <v>52</v>
      </c>
      <c r="O125" s="42"/>
      <c r="P125" s="204">
        <f t="shared" si="11"/>
        <v>0</v>
      </c>
      <c r="Q125" s="204">
        <v>0</v>
      </c>
      <c r="R125" s="204">
        <f t="shared" si="12"/>
        <v>0</v>
      </c>
      <c r="S125" s="204">
        <v>0</v>
      </c>
      <c r="T125" s="205">
        <f t="shared" si="13"/>
        <v>0</v>
      </c>
      <c r="AR125" s="23" t="s">
        <v>359</v>
      </c>
      <c r="AT125" s="23" t="s">
        <v>287</v>
      </c>
      <c r="AU125" s="23" t="s">
        <v>89</v>
      </c>
      <c r="AY125" s="23" t="s">
        <v>285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23" t="s">
        <v>10</v>
      </c>
      <c r="BK125" s="206">
        <f t="shared" si="19"/>
        <v>0</v>
      </c>
      <c r="BL125" s="23" t="s">
        <v>359</v>
      </c>
      <c r="BM125" s="23" t="s">
        <v>666</v>
      </c>
    </row>
    <row r="126" spans="2:65" s="1" customFormat="1" ht="22.5" customHeight="1">
      <c r="B126" s="41"/>
      <c r="C126" s="195" t="s">
        <v>454</v>
      </c>
      <c r="D126" s="195" t="s">
        <v>287</v>
      </c>
      <c r="E126" s="196" t="s">
        <v>1566</v>
      </c>
      <c r="F126" s="197" t="s">
        <v>1567</v>
      </c>
      <c r="G126" s="198" t="s">
        <v>1523</v>
      </c>
      <c r="H126" s="199">
        <v>16</v>
      </c>
      <c r="I126" s="200"/>
      <c r="J126" s="201">
        <f t="shared" si="10"/>
        <v>0</v>
      </c>
      <c r="K126" s="197" t="s">
        <v>35</v>
      </c>
      <c r="L126" s="61"/>
      <c r="M126" s="202" t="s">
        <v>35</v>
      </c>
      <c r="N126" s="203" t="s">
        <v>52</v>
      </c>
      <c r="O126" s="42"/>
      <c r="P126" s="204">
        <f t="shared" si="11"/>
        <v>0</v>
      </c>
      <c r="Q126" s="204">
        <v>0</v>
      </c>
      <c r="R126" s="204">
        <f t="shared" si="12"/>
        <v>0</v>
      </c>
      <c r="S126" s="204">
        <v>0</v>
      </c>
      <c r="T126" s="205">
        <f t="shared" si="13"/>
        <v>0</v>
      </c>
      <c r="AR126" s="23" t="s">
        <v>359</v>
      </c>
      <c r="AT126" s="23" t="s">
        <v>287</v>
      </c>
      <c r="AU126" s="23" t="s">
        <v>89</v>
      </c>
      <c r="AY126" s="23" t="s">
        <v>285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23" t="s">
        <v>10</v>
      </c>
      <c r="BK126" s="206">
        <f t="shared" si="19"/>
        <v>0</v>
      </c>
      <c r="BL126" s="23" t="s">
        <v>359</v>
      </c>
      <c r="BM126" s="23" t="s">
        <v>682</v>
      </c>
    </row>
    <row r="127" spans="2:65" s="1" customFormat="1" ht="22.5" customHeight="1">
      <c r="B127" s="41"/>
      <c r="C127" s="195" t="s">
        <v>464</v>
      </c>
      <c r="D127" s="195" t="s">
        <v>287</v>
      </c>
      <c r="E127" s="196" t="s">
        <v>1568</v>
      </c>
      <c r="F127" s="197" t="s">
        <v>1569</v>
      </c>
      <c r="G127" s="198" t="s">
        <v>380</v>
      </c>
      <c r="H127" s="199">
        <v>16</v>
      </c>
      <c r="I127" s="200"/>
      <c r="J127" s="201">
        <f t="shared" si="10"/>
        <v>0</v>
      </c>
      <c r="K127" s="197" t="s">
        <v>35</v>
      </c>
      <c r="L127" s="61"/>
      <c r="M127" s="202" t="s">
        <v>35</v>
      </c>
      <c r="N127" s="203" t="s">
        <v>52</v>
      </c>
      <c r="O127" s="42"/>
      <c r="P127" s="204">
        <f t="shared" si="11"/>
        <v>0</v>
      </c>
      <c r="Q127" s="204">
        <v>0</v>
      </c>
      <c r="R127" s="204">
        <f t="shared" si="12"/>
        <v>0</v>
      </c>
      <c r="S127" s="204">
        <v>0</v>
      </c>
      <c r="T127" s="205">
        <f t="shared" si="13"/>
        <v>0</v>
      </c>
      <c r="AR127" s="23" t="s">
        <v>359</v>
      </c>
      <c r="AT127" s="23" t="s">
        <v>287</v>
      </c>
      <c r="AU127" s="23" t="s">
        <v>89</v>
      </c>
      <c r="AY127" s="23" t="s">
        <v>285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23" t="s">
        <v>10</v>
      </c>
      <c r="BK127" s="206">
        <f t="shared" si="19"/>
        <v>0</v>
      </c>
      <c r="BL127" s="23" t="s">
        <v>359</v>
      </c>
      <c r="BM127" s="23" t="s">
        <v>690</v>
      </c>
    </row>
    <row r="128" spans="2:65" s="1" customFormat="1" ht="22.5" customHeight="1">
      <c r="B128" s="41"/>
      <c r="C128" s="195" t="s">
        <v>171</v>
      </c>
      <c r="D128" s="195" t="s">
        <v>287</v>
      </c>
      <c r="E128" s="196" t="s">
        <v>1570</v>
      </c>
      <c r="F128" s="197" t="s">
        <v>1571</v>
      </c>
      <c r="G128" s="198" t="s">
        <v>380</v>
      </c>
      <c r="H128" s="199">
        <v>14</v>
      </c>
      <c r="I128" s="200"/>
      <c r="J128" s="201">
        <f t="shared" si="10"/>
        <v>0</v>
      </c>
      <c r="K128" s="197" t="s">
        <v>35</v>
      </c>
      <c r="L128" s="61"/>
      <c r="M128" s="202" t="s">
        <v>35</v>
      </c>
      <c r="N128" s="203" t="s">
        <v>52</v>
      </c>
      <c r="O128" s="42"/>
      <c r="P128" s="204">
        <f t="shared" si="11"/>
        <v>0</v>
      </c>
      <c r="Q128" s="204">
        <v>0</v>
      </c>
      <c r="R128" s="204">
        <f t="shared" si="12"/>
        <v>0</v>
      </c>
      <c r="S128" s="204">
        <v>0</v>
      </c>
      <c r="T128" s="205">
        <f t="shared" si="13"/>
        <v>0</v>
      </c>
      <c r="AR128" s="23" t="s">
        <v>359</v>
      </c>
      <c r="AT128" s="23" t="s">
        <v>287</v>
      </c>
      <c r="AU128" s="23" t="s">
        <v>89</v>
      </c>
      <c r="AY128" s="23" t="s">
        <v>285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23" t="s">
        <v>10</v>
      </c>
      <c r="BK128" s="206">
        <f t="shared" si="19"/>
        <v>0</v>
      </c>
      <c r="BL128" s="23" t="s">
        <v>359</v>
      </c>
      <c r="BM128" s="23" t="s">
        <v>702</v>
      </c>
    </row>
    <row r="129" spans="2:65" s="1" customFormat="1" ht="22.5" customHeight="1">
      <c r="B129" s="41"/>
      <c r="C129" s="195" t="s">
        <v>475</v>
      </c>
      <c r="D129" s="195" t="s">
        <v>287</v>
      </c>
      <c r="E129" s="196" t="s">
        <v>1572</v>
      </c>
      <c r="F129" s="197" t="s">
        <v>1573</v>
      </c>
      <c r="G129" s="198" t="s">
        <v>320</v>
      </c>
      <c r="H129" s="199">
        <v>0.794</v>
      </c>
      <c r="I129" s="200"/>
      <c r="J129" s="201">
        <f t="shared" si="10"/>
        <v>0</v>
      </c>
      <c r="K129" s="197" t="s">
        <v>35</v>
      </c>
      <c r="L129" s="61"/>
      <c r="M129" s="202" t="s">
        <v>35</v>
      </c>
      <c r="N129" s="203" t="s">
        <v>52</v>
      </c>
      <c r="O129" s="42"/>
      <c r="P129" s="204">
        <f t="shared" si="11"/>
        <v>0</v>
      </c>
      <c r="Q129" s="204">
        <v>0</v>
      </c>
      <c r="R129" s="204">
        <f t="shared" si="12"/>
        <v>0</v>
      </c>
      <c r="S129" s="204">
        <v>0</v>
      </c>
      <c r="T129" s="205">
        <f t="shared" si="13"/>
        <v>0</v>
      </c>
      <c r="AR129" s="23" t="s">
        <v>359</v>
      </c>
      <c r="AT129" s="23" t="s">
        <v>287</v>
      </c>
      <c r="AU129" s="23" t="s">
        <v>89</v>
      </c>
      <c r="AY129" s="23" t="s">
        <v>285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23" t="s">
        <v>10</v>
      </c>
      <c r="BK129" s="206">
        <f t="shared" si="19"/>
        <v>0</v>
      </c>
      <c r="BL129" s="23" t="s">
        <v>359</v>
      </c>
      <c r="BM129" s="23" t="s">
        <v>713</v>
      </c>
    </row>
    <row r="130" spans="2:63" s="10" customFormat="1" ht="29.85" customHeight="1">
      <c r="B130" s="178"/>
      <c r="C130" s="179"/>
      <c r="D130" s="192" t="s">
        <v>80</v>
      </c>
      <c r="E130" s="193" t="s">
        <v>1574</v>
      </c>
      <c r="F130" s="193" t="s">
        <v>1575</v>
      </c>
      <c r="G130" s="179"/>
      <c r="H130" s="179"/>
      <c r="I130" s="182"/>
      <c r="J130" s="194">
        <f>BK130</f>
        <v>0</v>
      </c>
      <c r="K130" s="179"/>
      <c r="L130" s="184"/>
      <c r="M130" s="185"/>
      <c r="N130" s="186"/>
      <c r="O130" s="186"/>
      <c r="P130" s="187">
        <f>SUM(P131:P135)</f>
        <v>0</v>
      </c>
      <c r="Q130" s="186"/>
      <c r="R130" s="187">
        <f>SUM(R131:R135)</f>
        <v>0</v>
      </c>
      <c r="S130" s="186"/>
      <c r="T130" s="188">
        <f>SUM(T131:T135)</f>
        <v>0</v>
      </c>
      <c r="AR130" s="189" t="s">
        <v>89</v>
      </c>
      <c r="AT130" s="190" t="s">
        <v>80</v>
      </c>
      <c r="AU130" s="190" t="s">
        <v>10</v>
      </c>
      <c r="AY130" s="189" t="s">
        <v>285</v>
      </c>
      <c r="BK130" s="191">
        <f>SUM(BK131:BK135)</f>
        <v>0</v>
      </c>
    </row>
    <row r="131" spans="2:65" s="1" customFormat="1" ht="22.5" customHeight="1">
      <c r="B131" s="41"/>
      <c r="C131" s="195" t="s">
        <v>481</v>
      </c>
      <c r="D131" s="195" t="s">
        <v>287</v>
      </c>
      <c r="E131" s="196" t="s">
        <v>1576</v>
      </c>
      <c r="F131" s="197" t="s">
        <v>1577</v>
      </c>
      <c r="G131" s="198" t="s">
        <v>1523</v>
      </c>
      <c r="H131" s="199">
        <v>1</v>
      </c>
      <c r="I131" s="200"/>
      <c r="J131" s="201">
        <f>ROUND(I131*H131,0)</f>
        <v>0</v>
      </c>
      <c r="K131" s="197" t="s">
        <v>35</v>
      </c>
      <c r="L131" s="61"/>
      <c r="M131" s="202" t="s">
        <v>35</v>
      </c>
      <c r="N131" s="203" t="s">
        <v>52</v>
      </c>
      <c r="O131" s="42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23" t="s">
        <v>359</v>
      </c>
      <c r="AT131" s="23" t="s">
        <v>287</v>
      </c>
      <c r="AU131" s="23" t="s">
        <v>89</v>
      </c>
      <c r="AY131" s="23" t="s">
        <v>285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3" t="s">
        <v>10</v>
      </c>
      <c r="BK131" s="206">
        <f>ROUND(I131*H131,0)</f>
        <v>0</v>
      </c>
      <c r="BL131" s="23" t="s">
        <v>359</v>
      </c>
      <c r="BM131" s="23" t="s">
        <v>722</v>
      </c>
    </row>
    <row r="132" spans="2:65" s="1" customFormat="1" ht="22.5" customHeight="1">
      <c r="B132" s="41"/>
      <c r="C132" s="195" t="s">
        <v>485</v>
      </c>
      <c r="D132" s="195" t="s">
        <v>287</v>
      </c>
      <c r="E132" s="196" t="s">
        <v>1578</v>
      </c>
      <c r="F132" s="197" t="s">
        <v>1579</v>
      </c>
      <c r="G132" s="198" t="s">
        <v>1523</v>
      </c>
      <c r="H132" s="199">
        <v>1</v>
      </c>
      <c r="I132" s="200"/>
      <c r="J132" s="201">
        <f>ROUND(I132*H132,0)</f>
        <v>0</v>
      </c>
      <c r="K132" s="197" t="s">
        <v>35</v>
      </c>
      <c r="L132" s="61"/>
      <c r="M132" s="202" t="s">
        <v>35</v>
      </c>
      <c r="N132" s="203" t="s">
        <v>52</v>
      </c>
      <c r="O132" s="42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23" t="s">
        <v>359</v>
      </c>
      <c r="AT132" s="23" t="s">
        <v>287</v>
      </c>
      <c r="AU132" s="23" t="s">
        <v>89</v>
      </c>
      <c r="AY132" s="23" t="s">
        <v>285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3" t="s">
        <v>10</v>
      </c>
      <c r="BK132" s="206">
        <f>ROUND(I132*H132,0)</f>
        <v>0</v>
      </c>
      <c r="BL132" s="23" t="s">
        <v>359</v>
      </c>
      <c r="BM132" s="23" t="s">
        <v>732</v>
      </c>
    </row>
    <row r="133" spans="2:65" s="1" customFormat="1" ht="22.5" customHeight="1">
      <c r="B133" s="41"/>
      <c r="C133" s="195" t="s">
        <v>489</v>
      </c>
      <c r="D133" s="195" t="s">
        <v>287</v>
      </c>
      <c r="E133" s="196" t="s">
        <v>1580</v>
      </c>
      <c r="F133" s="197" t="s">
        <v>1581</v>
      </c>
      <c r="G133" s="198" t="s">
        <v>380</v>
      </c>
      <c r="H133" s="199">
        <v>1</v>
      </c>
      <c r="I133" s="200"/>
      <c r="J133" s="201">
        <f>ROUND(I133*H133,0)</f>
        <v>0</v>
      </c>
      <c r="K133" s="197" t="s">
        <v>35</v>
      </c>
      <c r="L133" s="61"/>
      <c r="M133" s="202" t="s">
        <v>35</v>
      </c>
      <c r="N133" s="203" t="s">
        <v>52</v>
      </c>
      <c r="O133" s="42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AR133" s="23" t="s">
        <v>359</v>
      </c>
      <c r="AT133" s="23" t="s">
        <v>287</v>
      </c>
      <c r="AU133" s="23" t="s">
        <v>89</v>
      </c>
      <c r="AY133" s="23" t="s">
        <v>285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23" t="s">
        <v>10</v>
      </c>
      <c r="BK133" s="206">
        <f>ROUND(I133*H133,0)</f>
        <v>0</v>
      </c>
      <c r="BL133" s="23" t="s">
        <v>359</v>
      </c>
      <c r="BM133" s="23" t="s">
        <v>740</v>
      </c>
    </row>
    <row r="134" spans="2:65" s="1" customFormat="1" ht="22.5" customHeight="1">
      <c r="B134" s="41"/>
      <c r="C134" s="195" t="s">
        <v>493</v>
      </c>
      <c r="D134" s="195" t="s">
        <v>287</v>
      </c>
      <c r="E134" s="196" t="s">
        <v>1582</v>
      </c>
      <c r="F134" s="197" t="s">
        <v>1583</v>
      </c>
      <c r="G134" s="198" t="s">
        <v>380</v>
      </c>
      <c r="H134" s="199">
        <v>1</v>
      </c>
      <c r="I134" s="200"/>
      <c r="J134" s="201">
        <f>ROUND(I134*H134,0)</f>
        <v>0</v>
      </c>
      <c r="K134" s="197" t="s">
        <v>35</v>
      </c>
      <c r="L134" s="61"/>
      <c r="M134" s="202" t="s">
        <v>35</v>
      </c>
      <c r="N134" s="203" t="s">
        <v>52</v>
      </c>
      <c r="O134" s="42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3" t="s">
        <v>359</v>
      </c>
      <c r="AT134" s="23" t="s">
        <v>287</v>
      </c>
      <c r="AU134" s="23" t="s">
        <v>89</v>
      </c>
      <c r="AY134" s="23" t="s">
        <v>285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3" t="s">
        <v>10</v>
      </c>
      <c r="BK134" s="206">
        <f>ROUND(I134*H134,0)</f>
        <v>0</v>
      </c>
      <c r="BL134" s="23" t="s">
        <v>359</v>
      </c>
      <c r="BM134" s="23" t="s">
        <v>749</v>
      </c>
    </row>
    <row r="135" spans="2:65" s="1" customFormat="1" ht="22.5" customHeight="1">
      <c r="B135" s="41"/>
      <c r="C135" s="195" t="s">
        <v>500</v>
      </c>
      <c r="D135" s="195" t="s">
        <v>287</v>
      </c>
      <c r="E135" s="196" t="s">
        <v>1584</v>
      </c>
      <c r="F135" s="197" t="s">
        <v>1585</v>
      </c>
      <c r="G135" s="198" t="s">
        <v>380</v>
      </c>
      <c r="H135" s="199">
        <v>1</v>
      </c>
      <c r="I135" s="200"/>
      <c r="J135" s="201">
        <f>ROUND(I135*H135,0)</f>
        <v>0</v>
      </c>
      <c r="K135" s="197" t="s">
        <v>35</v>
      </c>
      <c r="L135" s="61"/>
      <c r="M135" s="202" t="s">
        <v>35</v>
      </c>
      <c r="N135" s="203" t="s">
        <v>52</v>
      </c>
      <c r="O135" s="42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3" t="s">
        <v>359</v>
      </c>
      <c r="AT135" s="23" t="s">
        <v>287</v>
      </c>
      <c r="AU135" s="23" t="s">
        <v>89</v>
      </c>
      <c r="AY135" s="23" t="s">
        <v>285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3" t="s">
        <v>10</v>
      </c>
      <c r="BK135" s="206">
        <f>ROUND(I135*H135,0)</f>
        <v>0</v>
      </c>
      <c r="BL135" s="23" t="s">
        <v>359</v>
      </c>
      <c r="BM135" s="23" t="s">
        <v>760</v>
      </c>
    </row>
    <row r="136" spans="2:63" s="10" customFormat="1" ht="29.85" customHeight="1">
      <c r="B136" s="178"/>
      <c r="C136" s="179"/>
      <c r="D136" s="192" t="s">
        <v>80</v>
      </c>
      <c r="E136" s="193" t="s">
        <v>1586</v>
      </c>
      <c r="F136" s="193" t="s">
        <v>1587</v>
      </c>
      <c r="G136" s="179"/>
      <c r="H136" s="179"/>
      <c r="I136" s="182"/>
      <c r="J136" s="194">
        <f>BK136</f>
        <v>0</v>
      </c>
      <c r="K136" s="179"/>
      <c r="L136" s="184"/>
      <c r="M136" s="185"/>
      <c r="N136" s="186"/>
      <c r="O136" s="186"/>
      <c r="P136" s="187">
        <f>SUM(P137:P146)</f>
        <v>0</v>
      </c>
      <c r="Q136" s="186"/>
      <c r="R136" s="187">
        <f>SUM(R137:R146)</f>
        <v>0</v>
      </c>
      <c r="S136" s="186"/>
      <c r="T136" s="188">
        <f>SUM(T137:T146)</f>
        <v>0</v>
      </c>
      <c r="AR136" s="189" t="s">
        <v>89</v>
      </c>
      <c r="AT136" s="190" t="s">
        <v>80</v>
      </c>
      <c r="AU136" s="190" t="s">
        <v>10</v>
      </c>
      <c r="AY136" s="189" t="s">
        <v>285</v>
      </c>
      <c r="BK136" s="191">
        <f>SUM(BK137:BK146)</f>
        <v>0</v>
      </c>
    </row>
    <row r="137" spans="2:65" s="1" customFormat="1" ht="31.5" customHeight="1">
      <c r="B137" s="41"/>
      <c r="C137" s="195" t="s">
        <v>506</v>
      </c>
      <c r="D137" s="195" t="s">
        <v>287</v>
      </c>
      <c r="E137" s="196" t="s">
        <v>1588</v>
      </c>
      <c r="F137" s="197" t="s">
        <v>1589</v>
      </c>
      <c r="G137" s="198" t="s">
        <v>380</v>
      </c>
      <c r="H137" s="199">
        <v>2</v>
      </c>
      <c r="I137" s="200"/>
      <c r="J137" s="201">
        <f aca="true" t="shared" si="20" ref="J137:J146">ROUND(I137*H137,0)</f>
        <v>0</v>
      </c>
      <c r="K137" s="197" t="s">
        <v>35</v>
      </c>
      <c r="L137" s="61"/>
      <c r="M137" s="202" t="s">
        <v>35</v>
      </c>
      <c r="N137" s="203" t="s">
        <v>52</v>
      </c>
      <c r="O137" s="42"/>
      <c r="P137" s="204">
        <f aca="true" t="shared" si="21" ref="P137:P146">O137*H137</f>
        <v>0</v>
      </c>
      <c r="Q137" s="204">
        <v>0</v>
      </c>
      <c r="R137" s="204">
        <f aca="true" t="shared" si="22" ref="R137:R146">Q137*H137</f>
        <v>0</v>
      </c>
      <c r="S137" s="204">
        <v>0</v>
      </c>
      <c r="T137" s="205">
        <f aca="true" t="shared" si="23" ref="T137:T146">S137*H137</f>
        <v>0</v>
      </c>
      <c r="AR137" s="23" t="s">
        <v>359</v>
      </c>
      <c r="AT137" s="23" t="s">
        <v>287</v>
      </c>
      <c r="AU137" s="23" t="s">
        <v>89</v>
      </c>
      <c r="AY137" s="23" t="s">
        <v>285</v>
      </c>
      <c r="BE137" s="206">
        <f aca="true" t="shared" si="24" ref="BE137:BE146">IF(N137="základní",J137,0)</f>
        <v>0</v>
      </c>
      <c r="BF137" s="206">
        <f aca="true" t="shared" si="25" ref="BF137:BF146">IF(N137="snížená",J137,0)</f>
        <v>0</v>
      </c>
      <c r="BG137" s="206">
        <f aca="true" t="shared" si="26" ref="BG137:BG146">IF(N137="zákl. přenesená",J137,0)</f>
        <v>0</v>
      </c>
      <c r="BH137" s="206">
        <f aca="true" t="shared" si="27" ref="BH137:BH146">IF(N137="sníž. přenesená",J137,0)</f>
        <v>0</v>
      </c>
      <c r="BI137" s="206">
        <f aca="true" t="shared" si="28" ref="BI137:BI146">IF(N137="nulová",J137,0)</f>
        <v>0</v>
      </c>
      <c r="BJ137" s="23" t="s">
        <v>10</v>
      </c>
      <c r="BK137" s="206">
        <f aca="true" t="shared" si="29" ref="BK137:BK146">ROUND(I137*H137,0)</f>
        <v>0</v>
      </c>
      <c r="BL137" s="23" t="s">
        <v>359</v>
      </c>
      <c r="BM137" s="23" t="s">
        <v>773</v>
      </c>
    </row>
    <row r="138" spans="2:65" s="1" customFormat="1" ht="22.5" customHeight="1">
      <c r="B138" s="41"/>
      <c r="C138" s="195" t="s">
        <v>510</v>
      </c>
      <c r="D138" s="195" t="s">
        <v>287</v>
      </c>
      <c r="E138" s="196" t="s">
        <v>1590</v>
      </c>
      <c r="F138" s="197" t="s">
        <v>1591</v>
      </c>
      <c r="G138" s="198" t="s">
        <v>380</v>
      </c>
      <c r="H138" s="199">
        <v>1</v>
      </c>
      <c r="I138" s="200"/>
      <c r="J138" s="201">
        <f t="shared" si="20"/>
        <v>0</v>
      </c>
      <c r="K138" s="197" t="s">
        <v>35</v>
      </c>
      <c r="L138" s="61"/>
      <c r="M138" s="202" t="s">
        <v>35</v>
      </c>
      <c r="N138" s="203" t="s">
        <v>52</v>
      </c>
      <c r="O138" s="42"/>
      <c r="P138" s="204">
        <f t="shared" si="21"/>
        <v>0</v>
      </c>
      <c r="Q138" s="204">
        <v>0</v>
      </c>
      <c r="R138" s="204">
        <f t="shared" si="22"/>
        <v>0</v>
      </c>
      <c r="S138" s="204">
        <v>0</v>
      </c>
      <c r="T138" s="205">
        <f t="shared" si="23"/>
        <v>0</v>
      </c>
      <c r="AR138" s="23" t="s">
        <v>359</v>
      </c>
      <c r="AT138" s="23" t="s">
        <v>287</v>
      </c>
      <c r="AU138" s="23" t="s">
        <v>89</v>
      </c>
      <c r="AY138" s="23" t="s">
        <v>285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23" t="s">
        <v>10</v>
      </c>
      <c r="BK138" s="206">
        <f t="shared" si="29"/>
        <v>0</v>
      </c>
      <c r="BL138" s="23" t="s">
        <v>359</v>
      </c>
      <c r="BM138" s="23" t="s">
        <v>784</v>
      </c>
    </row>
    <row r="139" spans="2:65" s="1" customFormat="1" ht="22.5" customHeight="1">
      <c r="B139" s="41"/>
      <c r="C139" s="195" t="s">
        <v>526</v>
      </c>
      <c r="D139" s="195" t="s">
        <v>287</v>
      </c>
      <c r="E139" s="196" t="s">
        <v>1592</v>
      </c>
      <c r="F139" s="197" t="s">
        <v>1593</v>
      </c>
      <c r="G139" s="198" t="s">
        <v>380</v>
      </c>
      <c r="H139" s="199">
        <v>1</v>
      </c>
      <c r="I139" s="200"/>
      <c r="J139" s="201">
        <f t="shared" si="20"/>
        <v>0</v>
      </c>
      <c r="K139" s="197" t="s">
        <v>35</v>
      </c>
      <c r="L139" s="61"/>
      <c r="M139" s="202" t="s">
        <v>35</v>
      </c>
      <c r="N139" s="203" t="s">
        <v>52</v>
      </c>
      <c r="O139" s="42"/>
      <c r="P139" s="204">
        <f t="shared" si="21"/>
        <v>0</v>
      </c>
      <c r="Q139" s="204">
        <v>0</v>
      </c>
      <c r="R139" s="204">
        <f t="shared" si="22"/>
        <v>0</v>
      </c>
      <c r="S139" s="204">
        <v>0</v>
      </c>
      <c r="T139" s="205">
        <f t="shared" si="23"/>
        <v>0</v>
      </c>
      <c r="AR139" s="23" t="s">
        <v>359</v>
      </c>
      <c r="AT139" s="23" t="s">
        <v>287</v>
      </c>
      <c r="AU139" s="23" t="s">
        <v>89</v>
      </c>
      <c r="AY139" s="23" t="s">
        <v>285</v>
      </c>
      <c r="BE139" s="206">
        <f t="shared" si="24"/>
        <v>0</v>
      </c>
      <c r="BF139" s="206">
        <f t="shared" si="25"/>
        <v>0</v>
      </c>
      <c r="BG139" s="206">
        <f t="shared" si="26"/>
        <v>0</v>
      </c>
      <c r="BH139" s="206">
        <f t="shared" si="27"/>
        <v>0</v>
      </c>
      <c r="BI139" s="206">
        <f t="shared" si="28"/>
        <v>0</v>
      </c>
      <c r="BJ139" s="23" t="s">
        <v>10</v>
      </c>
      <c r="BK139" s="206">
        <f t="shared" si="29"/>
        <v>0</v>
      </c>
      <c r="BL139" s="23" t="s">
        <v>359</v>
      </c>
      <c r="BM139" s="23" t="s">
        <v>792</v>
      </c>
    </row>
    <row r="140" spans="2:65" s="1" customFormat="1" ht="22.5" customHeight="1">
      <c r="B140" s="41"/>
      <c r="C140" s="195" t="s">
        <v>531</v>
      </c>
      <c r="D140" s="195" t="s">
        <v>287</v>
      </c>
      <c r="E140" s="196" t="s">
        <v>1594</v>
      </c>
      <c r="F140" s="197" t="s">
        <v>1595</v>
      </c>
      <c r="G140" s="198" t="s">
        <v>380</v>
      </c>
      <c r="H140" s="199">
        <v>1</v>
      </c>
      <c r="I140" s="200"/>
      <c r="J140" s="201">
        <f t="shared" si="20"/>
        <v>0</v>
      </c>
      <c r="K140" s="197" t="s">
        <v>35</v>
      </c>
      <c r="L140" s="61"/>
      <c r="M140" s="202" t="s">
        <v>35</v>
      </c>
      <c r="N140" s="203" t="s">
        <v>52</v>
      </c>
      <c r="O140" s="42"/>
      <c r="P140" s="204">
        <f t="shared" si="21"/>
        <v>0</v>
      </c>
      <c r="Q140" s="204">
        <v>0</v>
      </c>
      <c r="R140" s="204">
        <f t="shared" si="22"/>
        <v>0</v>
      </c>
      <c r="S140" s="204">
        <v>0</v>
      </c>
      <c r="T140" s="205">
        <f t="shared" si="23"/>
        <v>0</v>
      </c>
      <c r="AR140" s="23" t="s">
        <v>359</v>
      </c>
      <c r="AT140" s="23" t="s">
        <v>287</v>
      </c>
      <c r="AU140" s="23" t="s">
        <v>89</v>
      </c>
      <c r="AY140" s="23" t="s">
        <v>285</v>
      </c>
      <c r="BE140" s="206">
        <f t="shared" si="24"/>
        <v>0</v>
      </c>
      <c r="BF140" s="206">
        <f t="shared" si="25"/>
        <v>0</v>
      </c>
      <c r="BG140" s="206">
        <f t="shared" si="26"/>
        <v>0</v>
      </c>
      <c r="BH140" s="206">
        <f t="shared" si="27"/>
        <v>0</v>
      </c>
      <c r="BI140" s="206">
        <f t="shared" si="28"/>
        <v>0</v>
      </c>
      <c r="BJ140" s="23" t="s">
        <v>10</v>
      </c>
      <c r="BK140" s="206">
        <f t="shared" si="29"/>
        <v>0</v>
      </c>
      <c r="BL140" s="23" t="s">
        <v>359</v>
      </c>
      <c r="BM140" s="23" t="s">
        <v>116</v>
      </c>
    </row>
    <row r="141" spans="2:65" s="1" customFormat="1" ht="22.5" customHeight="1">
      <c r="B141" s="41"/>
      <c r="C141" s="195" t="s">
        <v>536</v>
      </c>
      <c r="D141" s="195" t="s">
        <v>287</v>
      </c>
      <c r="E141" s="196" t="s">
        <v>1596</v>
      </c>
      <c r="F141" s="197" t="s">
        <v>1597</v>
      </c>
      <c r="G141" s="198" t="s">
        <v>380</v>
      </c>
      <c r="H141" s="199">
        <v>5</v>
      </c>
      <c r="I141" s="200"/>
      <c r="J141" s="201">
        <f t="shared" si="20"/>
        <v>0</v>
      </c>
      <c r="K141" s="197" t="s">
        <v>35</v>
      </c>
      <c r="L141" s="61"/>
      <c r="M141" s="202" t="s">
        <v>35</v>
      </c>
      <c r="N141" s="203" t="s">
        <v>52</v>
      </c>
      <c r="O141" s="42"/>
      <c r="P141" s="204">
        <f t="shared" si="21"/>
        <v>0</v>
      </c>
      <c r="Q141" s="204">
        <v>0</v>
      </c>
      <c r="R141" s="204">
        <f t="shared" si="22"/>
        <v>0</v>
      </c>
      <c r="S141" s="204">
        <v>0</v>
      </c>
      <c r="T141" s="205">
        <f t="shared" si="23"/>
        <v>0</v>
      </c>
      <c r="AR141" s="23" t="s">
        <v>359</v>
      </c>
      <c r="AT141" s="23" t="s">
        <v>287</v>
      </c>
      <c r="AU141" s="23" t="s">
        <v>89</v>
      </c>
      <c r="AY141" s="23" t="s">
        <v>285</v>
      </c>
      <c r="BE141" s="206">
        <f t="shared" si="24"/>
        <v>0</v>
      </c>
      <c r="BF141" s="206">
        <f t="shared" si="25"/>
        <v>0</v>
      </c>
      <c r="BG141" s="206">
        <f t="shared" si="26"/>
        <v>0</v>
      </c>
      <c r="BH141" s="206">
        <f t="shared" si="27"/>
        <v>0</v>
      </c>
      <c r="BI141" s="206">
        <f t="shared" si="28"/>
        <v>0</v>
      </c>
      <c r="BJ141" s="23" t="s">
        <v>10</v>
      </c>
      <c r="BK141" s="206">
        <f t="shared" si="29"/>
        <v>0</v>
      </c>
      <c r="BL141" s="23" t="s">
        <v>359</v>
      </c>
      <c r="BM141" s="23" t="s">
        <v>833</v>
      </c>
    </row>
    <row r="142" spans="2:65" s="1" customFormat="1" ht="22.5" customHeight="1">
      <c r="B142" s="41"/>
      <c r="C142" s="195" t="s">
        <v>542</v>
      </c>
      <c r="D142" s="195" t="s">
        <v>287</v>
      </c>
      <c r="E142" s="196" t="s">
        <v>1598</v>
      </c>
      <c r="F142" s="197" t="s">
        <v>1599</v>
      </c>
      <c r="G142" s="198" t="s">
        <v>380</v>
      </c>
      <c r="H142" s="199">
        <v>1</v>
      </c>
      <c r="I142" s="200"/>
      <c r="J142" s="201">
        <f t="shared" si="20"/>
        <v>0</v>
      </c>
      <c r="K142" s="197" t="s">
        <v>35</v>
      </c>
      <c r="L142" s="61"/>
      <c r="M142" s="202" t="s">
        <v>35</v>
      </c>
      <c r="N142" s="203" t="s">
        <v>52</v>
      </c>
      <c r="O142" s="42"/>
      <c r="P142" s="204">
        <f t="shared" si="21"/>
        <v>0</v>
      </c>
      <c r="Q142" s="204">
        <v>0</v>
      </c>
      <c r="R142" s="204">
        <f t="shared" si="22"/>
        <v>0</v>
      </c>
      <c r="S142" s="204">
        <v>0</v>
      </c>
      <c r="T142" s="205">
        <f t="shared" si="23"/>
        <v>0</v>
      </c>
      <c r="AR142" s="23" t="s">
        <v>359</v>
      </c>
      <c r="AT142" s="23" t="s">
        <v>287</v>
      </c>
      <c r="AU142" s="23" t="s">
        <v>89</v>
      </c>
      <c r="AY142" s="23" t="s">
        <v>285</v>
      </c>
      <c r="BE142" s="206">
        <f t="shared" si="24"/>
        <v>0</v>
      </c>
      <c r="BF142" s="206">
        <f t="shared" si="25"/>
        <v>0</v>
      </c>
      <c r="BG142" s="206">
        <f t="shared" si="26"/>
        <v>0</v>
      </c>
      <c r="BH142" s="206">
        <f t="shared" si="27"/>
        <v>0</v>
      </c>
      <c r="BI142" s="206">
        <f t="shared" si="28"/>
        <v>0</v>
      </c>
      <c r="BJ142" s="23" t="s">
        <v>10</v>
      </c>
      <c r="BK142" s="206">
        <f t="shared" si="29"/>
        <v>0</v>
      </c>
      <c r="BL142" s="23" t="s">
        <v>359</v>
      </c>
      <c r="BM142" s="23" t="s">
        <v>840</v>
      </c>
    </row>
    <row r="143" spans="2:65" s="1" customFormat="1" ht="22.5" customHeight="1">
      <c r="B143" s="41"/>
      <c r="C143" s="195" t="s">
        <v>546</v>
      </c>
      <c r="D143" s="195" t="s">
        <v>287</v>
      </c>
      <c r="E143" s="196" t="s">
        <v>1600</v>
      </c>
      <c r="F143" s="197" t="s">
        <v>1601</v>
      </c>
      <c r="G143" s="198" t="s">
        <v>380</v>
      </c>
      <c r="H143" s="199">
        <v>1</v>
      </c>
      <c r="I143" s="200"/>
      <c r="J143" s="201">
        <f t="shared" si="20"/>
        <v>0</v>
      </c>
      <c r="K143" s="197" t="s">
        <v>35</v>
      </c>
      <c r="L143" s="61"/>
      <c r="M143" s="202" t="s">
        <v>35</v>
      </c>
      <c r="N143" s="203" t="s">
        <v>52</v>
      </c>
      <c r="O143" s="42"/>
      <c r="P143" s="204">
        <f t="shared" si="21"/>
        <v>0</v>
      </c>
      <c r="Q143" s="204">
        <v>0</v>
      </c>
      <c r="R143" s="204">
        <f t="shared" si="22"/>
        <v>0</v>
      </c>
      <c r="S143" s="204">
        <v>0</v>
      </c>
      <c r="T143" s="205">
        <f t="shared" si="23"/>
        <v>0</v>
      </c>
      <c r="AR143" s="23" t="s">
        <v>359</v>
      </c>
      <c r="AT143" s="23" t="s">
        <v>287</v>
      </c>
      <c r="AU143" s="23" t="s">
        <v>89</v>
      </c>
      <c r="AY143" s="23" t="s">
        <v>285</v>
      </c>
      <c r="BE143" s="206">
        <f t="shared" si="24"/>
        <v>0</v>
      </c>
      <c r="BF143" s="206">
        <f t="shared" si="25"/>
        <v>0</v>
      </c>
      <c r="BG143" s="206">
        <f t="shared" si="26"/>
        <v>0</v>
      </c>
      <c r="BH143" s="206">
        <f t="shared" si="27"/>
        <v>0</v>
      </c>
      <c r="BI143" s="206">
        <f t="shared" si="28"/>
        <v>0</v>
      </c>
      <c r="BJ143" s="23" t="s">
        <v>10</v>
      </c>
      <c r="BK143" s="206">
        <f t="shared" si="29"/>
        <v>0</v>
      </c>
      <c r="BL143" s="23" t="s">
        <v>359</v>
      </c>
      <c r="BM143" s="23" t="s">
        <v>853</v>
      </c>
    </row>
    <row r="144" spans="2:65" s="1" customFormat="1" ht="22.5" customHeight="1">
      <c r="B144" s="41"/>
      <c r="C144" s="195" t="s">
        <v>554</v>
      </c>
      <c r="D144" s="195" t="s">
        <v>287</v>
      </c>
      <c r="E144" s="196" t="s">
        <v>1602</v>
      </c>
      <c r="F144" s="197" t="s">
        <v>1603</v>
      </c>
      <c r="G144" s="198" t="s">
        <v>380</v>
      </c>
      <c r="H144" s="199">
        <v>2</v>
      </c>
      <c r="I144" s="200"/>
      <c r="J144" s="201">
        <f t="shared" si="20"/>
        <v>0</v>
      </c>
      <c r="K144" s="197" t="s">
        <v>35</v>
      </c>
      <c r="L144" s="61"/>
      <c r="M144" s="202" t="s">
        <v>35</v>
      </c>
      <c r="N144" s="203" t="s">
        <v>52</v>
      </c>
      <c r="O144" s="42"/>
      <c r="P144" s="204">
        <f t="shared" si="21"/>
        <v>0</v>
      </c>
      <c r="Q144" s="204">
        <v>0</v>
      </c>
      <c r="R144" s="204">
        <f t="shared" si="22"/>
        <v>0</v>
      </c>
      <c r="S144" s="204">
        <v>0</v>
      </c>
      <c r="T144" s="205">
        <f t="shared" si="23"/>
        <v>0</v>
      </c>
      <c r="AR144" s="23" t="s">
        <v>359</v>
      </c>
      <c r="AT144" s="23" t="s">
        <v>287</v>
      </c>
      <c r="AU144" s="23" t="s">
        <v>89</v>
      </c>
      <c r="AY144" s="23" t="s">
        <v>285</v>
      </c>
      <c r="BE144" s="206">
        <f t="shared" si="24"/>
        <v>0</v>
      </c>
      <c r="BF144" s="206">
        <f t="shared" si="25"/>
        <v>0</v>
      </c>
      <c r="BG144" s="206">
        <f t="shared" si="26"/>
        <v>0</v>
      </c>
      <c r="BH144" s="206">
        <f t="shared" si="27"/>
        <v>0</v>
      </c>
      <c r="BI144" s="206">
        <f t="shared" si="28"/>
        <v>0</v>
      </c>
      <c r="BJ144" s="23" t="s">
        <v>10</v>
      </c>
      <c r="BK144" s="206">
        <f t="shared" si="29"/>
        <v>0</v>
      </c>
      <c r="BL144" s="23" t="s">
        <v>359</v>
      </c>
      <c r="BM144" s="23" t="s">
        <v>32</v>
      </c>
    </row>
    <row r="145" spans="2:65" s="1" customFormat="1" ht="22.5" customHeight="1">
      <c r="B145" s="41"/>
      <c r="C145" s="195" t="s">
        <v>560</v>
      </c>
      <c r="D145" s="195" t="s">
        <v>287</v>
      </c>
      <c r="E145" s="196" t="s">
        <v>1604</v>
      </c>
      <c r="F145" s="197" t="s">
        <v>1605</v>
      </c>
      <c r="G145" s="198" t="s">
        <v>380</v>
      </c>
      <c r="H145" s="199">
        <v>1</v>
      </c>
      <c r="I145" s="200"/>
      <c r="J145" s="201">
        <f t="shared" si="20"/>
        <v>0</v>
      </c>
      <c r="K145" s="197" t="s">
        <v>35</v>
      </c>
      <c r="L145" s="61"/>
      <c r="M145" s="202" t="s">
        <v>35</v>
      </c>
      <c r="N145" s="203" t="s">
        <v>52</v>
      </c>
      <c r="O145" s="42"/>
      <c r="P145" s="204">
        <f t="shared" si="21"/>
        <v>0</v>
      </c>
      <c r="Q145" s="204">
        <v>0</v>
      </c>
      <c r="R145" s="204">
        <f t="shared" si="22"/>
        <v>0</v>
      </c>
      <c r="S145" s="204">
        <v>0</v>
      </c>
      <c r="T145" s="205">
        <f t="shared" si="23"/>
        <v>0</v>
      </c>
      <c r="AR145" s="23" t="s">
        <v>359</v>
      </c>
      <c r="AT145" s="23" t="s">
        <v>287</v>
      </c>
      <c r="AU145" s="23" t="s">
        <v>89</v>
      </c>
      <c r="AY145" s="23" t="s">
        <v>285</v>
      </c>
      <c r="BE145" s="206">
        <f t="shared" si="24"/>
        <v>0</v>
      </c>
      <c r="BF145" s="206">
        <f t="shared" si="25"/>
        <v>0</v>
      </c>
      <c r="BG145" s="206">
        <f t="shared" si="26"/>
        <v>0</v>
      </c>
      <c r="BH145" s="206">
        <f t="shared" si="27"/>
        <v>0</v>
      </c>
      <c r="BI145" s="206">
        <f t="shared" si="28"/>
        <v>0</v>
      </c>
      <c r="BJ145" s="23" t="s">
        <v>10</v>
      </c>
      <c r="BK145" s="206">
        <f t="shared" si="29"/>
        <v>0</v>
      </c>
      <c r="BL145" s="23" t="s">
        <v>359</v>
      </c>
      <c r="BM145" s="23" t="s">
        <v>875</v>
      </c>
    </row>
    <row r="146" spans="2:65" s="1" customFormat="1" ht="22.5" customHeight="1">
      <c r="B146" s="41"/>
      <c r="C146" s="195" t="s">
        <v>568</v>
      </c>
      <c r="D146" s="195" t="s">
        <v>287</v>
      </c>
      <c r="E146" s="196" t="s">
        <v>1606</v>
      </c>
      <c r="F146" s="197" t="s">
        <v>1607</v>
      </c>
      <c r="G146" s="198" t="s">
        <v>320</v>
      </c>
      <c r="H146" s="199">
        <v>0.004</v>
      </c>
      <c r="I146" s="200"/>
      <c r="J146" s="201">
        <f t="shared" si="20"/>
        <v>0</v>
      </c>
      <c r="K146" s="197" t="s">
        <v>35</v>
      </c>
      <c r="L146" s="61"/>
      <c r="M146" s="202" t="s">
        <v>35</v>
      </c>
      <c r="N146" s="264" t="s">
        <v>52</v>
      </c>
      <c r="O146" s="265"/>
      <c r="P146" s="266">
        <f t="shared" si="21"/>
        <v>0</v>
      </c>
      <c r="Q146" s="266">
        <v>0</v>
      </c>
      <c r="R146" s="266">
        <f t="shared" si="22"/>
        <v>0</v>
      </c>
      <c r="S146" s="266">
        <v>0</v>
      </c>
      <c r="T146" s="267">
        <f t="shared" si="23"/>
        <v>0</v>
      </c>
      <c r="AR146" s="23" t="s">
        <v>359</v>
      </c>
      <c r="AT146" s="23" t="s">
        <v>287</v>
      </c>
      <c r="AU146" s="23" t="s">
        <v>89</v>
      </c>
      <c r="AY146" s="23" t="s">
        <v>285</v>
      </c>
      <c r="BE146" s="206">
        <f t="shared" si="24"/>
        <v>0</v>
      </c>
      <c r="BF146" s="206">
        <f t="shared" si="25"/>
        <v>0</v>
      </c>
      <c r="BG146" s="206">
        <f t="shared" si="26"/>
        <v>0</v>
      </c>
      <c r="BH146" s="206">
        <f t="shared" si="27"/>
        <v>0</v>
      </c>
      <c r="BI146" s="206">
        <f t="shared" si="28"/>
        <v>0</v>
      </c>
      <c r="BJ146" s="23" t="s">
        <v>10</v>
      </c>
      <c r="BK146" s="206">
        <f t="shared" si="29"/>
        <v>0</v>
      </c>
      <c r="BL146" s="23" t="s">
        <v>359</v>
      </c>
      <c r="BM146" s="23" t="s">
        <v>889</v>
      </c>
    </row>
    <row r="147" spans="2:12" s="1" customFormat="1" ht="6.95" customHeight="1">
      <c r="B147" s="56"/>
      <c r="C147" s="57"/>
      <c r="D147" s="57"/>
      <c r="E147" s="57"/>
      <c r="F147" s="57"/>
      <c r="G147" s="57"/>
      <c r="H147" s="57"/>
      <c r="I147" s="141"/>
      <c r="J147" s="57"/>
      <c r="K147" s="57"/>
      <c r="L147" s="61"/>
    </row>
  </sheetData>
  <sheetProtection password="CC35" sheet="1" objects="1" scenarios="1" formatCells="0" formatColumns="0" formatRows="0" sort="0" autoFilter="0"/>
  <autoFilter ref="C83:K146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1608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ROUND(J78,0)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ROUND(SUM(BE78:BE122),0)</f>
        <v>0</v>
      </c>
      <c r="G30" s="42"/>
      <c r="H30" s="42"/>
      <c r="I30" s="133">
        <v>0.21</v>
      </c>
      <c r="J30" s="132">
        <f>ROUND(ROUND((SUM(BE78:BE122)),0)*I30,0)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ROUND(SUM(BF78:BF122),0)</f>
        <v>0</v>
      </c>
      <c r="G31" s="42"/>
      <c r="H31" s="42"/>
      <c r="I31" s="133">
        <v>0.15</v>
      </c>
      <c r="J31" s="132">
        <f>ROUND(ROUND((SUM(BF78:BF122)),0)*I31,0)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ROUND(SUM(BG78:BG122),0)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ROUND(SUM(BH78:BH122),0)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ROUND(SUM(BI78:BI122),0)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3 - VZT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J78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1609</v>
      </c>
      <c r="E57" s="154"/>
      <c r="F57" s="154"/>
      <c r="G57" s="154"/>
      <c r="H57" s="154"/>
      <c r="I57" s="155"/>
      <c r="J57" s="156">
        <f>J79</f>
        <v>0</v>
      </c>
      <c r="K57" s="157"/>
    </row>
    <row r="58" spans="2:11" s="8" customFormat="1" ht="19.9" customHeight="1">
      <c r="B58" s="158"/>
      <c r="C58" s="159"/>
      <c r="D58" s="160" t="s">
        <v>1610</v>
      </c>
      <c r="E58" s="161"/>
      <c r="F58" s="161"/>
      <c r="G58" s="161"/>
      <c r="H58" s="161"/>
      <c r="I58" s="162"/>
      <c r="J58" s="163">
        <f>J80</f>
        <v>0</v>
      </c>
      <c r="K58" s="164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9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41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4"/>
      <c r="J64" s="60"/>
      <c r="K64" s="60"/>
      <c r="L64" s="61"/>
    </row>
    <row r="65" spans="2:12" s="1" customFormat="1" ht="36.95" customHeight="1">
      <c r="B65" s="41"/>
      <c r="C65" s="62" t="s">
        <v>269</v>
      </c>
      <c r="D65" s="63"/>
      <c r="E65" s="63"/>
      <c r="F65" s="63"/>
      <c r="G65" s="63"/>
      <c r="H65" s="63"/>
      <c r="I65" s="165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5"/>
      <c r="J66" s="63"/>
      <c r="K66" s="63"/>
      <c r="L66" s="61"/>
    </row>
    <row r="67" spans="2:12" s="1" customFormat="1" ht="14.45" customHeight="1">
      <c r="B67" s="41"/>
      <c r="C67" s="65" t="s">
        <v>19</v>
      </c>
      <c r="D67" s="63"/>
      <c r="E67" s="63"/>
      <c r="F67" s="63"/>
      <c r="G67" s="63"/>
      <c r="H67" s="63"/>
      <c r="I67" s="165"/>
      <c r="J67" s="63"/>
      <c r="K67" s="63"/>
      <c r="L67" s="61"/>
    </row>
    <row r="68" spans="2:12" s="1" customFormat="1" ht="22.5" customHeight="1">
      <c r="B68" s="41"/>
      <c r="C68" s="63"/>
      <c r="D68" s="63"/>
      <c r="E68" s="396" t="str">
        <f>E7</f>
        <v>PD - MŠ a ZŠ Barrandov I, objekt Chaplinovo nám. 615/1, Praha 5 - Hlubočepy - sociální zázemí pro sportovní areál</v>
      </c>
      <c r="F68" s="397"/>
      <c r="G68" s="397"/>
      <c r="H68" s="397"/>
      <c r="I68" s="165"/>
      <c r="J68" s="63"/>
      <c r="K68" s="63"/>
      <c r="L68" s="61"/>
    </row>
    <row r="69" spans="2:12" s="1" customFormat="1" ht="14.45" customHeight="1">
      <c r="B69" s="41"/>
      <c r="C69" s="65" t="s">
        <v>143</v>
      </c>
      <c r="D69" s="63"/>
      <c r="E69" s="63"/>
      <c r="F69" s="63"/>
      <c r="G69" s="63"/>
      <c r="H69" s="63"/>
      <c r="I69" s="165"/>
      <c r="J69" s="63"/>
      <c r="K69" s="63"/>
      <c r="L69" s="61"/>
    </row>
    <row r="70" spans="2:12" s="1" customFormat="1" ht="23.25" customHeight="1">
      <c r="B70" s="41"/>
      <c r="C70" s="63"/>
      <c r="D70" s="63"/>
      <c r="E70" s="372" t="str">
        <f>E9</f>
        <v>3 - VZT</v>
      </c>
      <c r="F70" s="398"/>
      <c r="G70" s="398"/>
      <c r="H70" s="398"/>
      <c r="I70" s="16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6" t="str">
        <f>F12</f>
        <v>Chaplinovo náměstí, Praha 5</v>
      </c>
      <c r="G72" s="63"/>
      <c r="H72" s="63"/>
      <c r="I72" s="167" t="s">
        <v>27</v>
      </c>
      <c r="J72" s="73" t="str">
        <f>IF(J12="","",J12)</f>
        <v>12.12.2016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13.5">
      <c r="B74" s="41"/>
      <c r="C74" s="65" t="s">
        <v>33</v>
      </c>
      <c r="D74" s="63"/>
      <c r="E74" s="63"/>
      <c r="F74" s="166" t="str">
        <f>E15</f>
        <v>MČ Praha 5, Náměstí 14 října 4, Praha 5</v>
      </c>
      <c r="G74" s="63"/>
      <c r="H74" s="63"/>
      <c r="I74" s="167" t="s">
        <v>40</v>
      </c>
      <c r="J74" s="166" t="str">
        <f>E21</f>
        <v>Ing. Ivan Šír, Projektování dopravních staveb CZ</v>
      </c>
      <c r="K74" s="63"/>
      <c r="L74" s="61"/>
    </row>
    <row r="75" spans="2:12" s="1" customFormat="1" ht="14.45" customHeight="1">
      <c r="B75" s="41"/>
      <c r="C75" s="65" t="s">
        <v>38</v>
      </c>
      <c r="D75" s="63"/>
      <c r="E75" s="63"/>
      <c r="F75" s="166" t="str">
        <f>IF(E18="","",E18)</f>
        <v/>
      </c>
      <c r="G75" s="63"/>
      <c r="H75" s="63"/>
      <c r="I75" s="165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20" s="9" customFormat="1" ht="29.25" customHeight="1">
      <c r="B77" s="168"/>
      <c r="C77" s="169" t="s">
        <v>270</v>
      </c>
      <c r="D77" s="170" t="s">
        <v>66</v>
      </c>
      <c r="E77" s="170" t="s">
        <v>62</v>
      </c>
      <c r="F77" s="170" t="s">
        <v>271</v>
      </c>
      <c r="G77" s="170" t="s">
        <v>272</v>
      </c>
      <c r="H77" s="170" t="s">
        <v>273</v>
      </c>
      <c r="I77" s="171" t="s">
        <v>274</v>
      </c>
      <c r="J77" s="170" t="s">
        <v>245</v>
      </c>
      <c r="K77" s="172" t="s">
        <v>275</v>
      </c>
      <c r="L77" s="173"/>
      <c r="M77" s="81" t="s">
        <v>276</v>
      </c>
      <c r="N77" s="82" t="s">
        <v>51</v>
      </c>
      <c r="O77" s="82" t="s">
        <v>277</v>
      </c>
      <c r="P77" s="82" t="s">
        <v>278</v>
      </c>
      <c r="Q77" s="82" t="s">
        <v>279</v>
      </c>
      <c r="R77" s="82" t="s">
        <v>280</v>
      </c>
      <c r="S77" s="82" t="s">
        <v>281</v>
      </c>
      <c r="T77" s="83" t="s">
        <v>282</v>
      </c>
    </row>
    <row r="78" spans="2:63" s="1" customFormat="1" ht="29.25" customHeight="1">
      <c r="B78" s="41"/>
      <c r="C78" s="87" t="s">
        <v>246</v>
      </c>
      <c r="D78" s="63"/>
      <c r="E78" s="63"/>
      <c r="F78" s="63"/>
      <c r="G78" s="63"/>
      <c r="H78" s="63"/>
      <c r="I78" s="165"/>
      <c r="J78" s="174">
        <f>BK78</f>
        <v>0</v>
      </c>
      <c r="K78" s="63"/>
      <c r="L78" s="61"/>
      <c r="M78" s="84"/>
      <c r="N78" s="85"/>
      <c r="O78" s="85"/>
      <c r="P78" s="175">
        <f>P79</f>
        <v>0</v>
      </c>
      <c r="Q78" s="85"/>
      <c r="R78" s="175">
        <f>R79</f>
        <v>0</v>
      </c>
      <c r="S78" s="85"/>
      <c r="T78" s="176">
        <f>T79</f>
        <v>0</v>
      </c>
      <c r="AT78" s="23" t="s">
        <v>80</v>
      </c>
      <c r="AU78" s="23" t="s">
        <v>247</v>
      </c>
      <c r="BK78" s="177">
        <f>BK79</f>
        <v>0</v>
      </c>
    </row>
    <row r="79" spans="2:63" s="10" customFormat="1" ht="37.35" customHeight="1">
      <c r="B79" s="178"/>
      <c r="C79" s="179"/>
      <c r="D79" s="180" t="s">
        <v>80</v>
      </c>
      <c r="E79" s="181" t="s">
        <v>537</v>
      </c>
      <c r="F79" s="181" t="s">
        <v>1611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P80</f>
        <v>0</v>
      </c>
      <c r="Q79" s="186"/>
      <c r="R79" s="187">
        <f>R80</f>
        <v>0</v>
      </c>
      <c r="S79" s="186"/>
      <c r="T79" s="188">
        <f>T80</f>
        <v>0</v>
      </c>
      <c r="AR79" s="189" t="s">
        <v>92</v>
      </c>
      <c r="AT79" s="190" t="s">
        <v>80</v>
      </c>
      <c r="AU79" s="190" t="s">
        <v>81</v>
      </c>
      <c r="AY79" s="189" t="s">
        <v>285</v>
      </c>
      <c r="BK79" s="191">
        <f>BK80</f>
        <v>0</v>
      </c>
    </row>
    <row r="80" spans="2:63" s="10" customFormat="1" ht="19.9" customHeight="1">
      <c r="B80" s="178"/>
      <c r="C80" s="179"/>
      <c r="D80" s="192" t="s">
        <v>80</v>
      </c>
      <c r="E80" s="193" t="s">
        <v>1612</v>
      </c>
      <c r="F80" s="193" t="s">
        <v>1613</v>
      </c>
      <c r="G80" s="179"/>
      <c r="H80" s="179"/>
      <c r="I80" s="182"/>
      <c r="J80" s="194">
        <f>BK80</f>
        <v>0</v>
      </c>
      <c r="K80" s="179"/>
      <c r="L80" s="184"/>
      <c r="M80" s="185"/>
      <c r="N80" s="186"/>
      <c r="O80" s="186"/>
      <c r="P80" s="187">
        <f>SUM(P81:P122)</f>
        <v>0</v>
      </c>
      <c r="Q80" s="186"/>
      <c r="R80" s="187">
        <f>SUM(R81:R122)</f>
        <v>0</v>
      </c>
      <c r="S80" s="186"/>
      <c r="T80" s="188">
        <f>SUM(T81:T122)</f>
        <v>0</v>
      </c>
      <c r="AR80" s="189" t="s">
        <v>10</v>
      </c>
      <c r="AT80" s="190" t="s">
        <v>80</v>
      </c>
      <c r="AU80" s="190" t="s">
        <v>10</v>
      </c>
      <c r="AY80" s="189" t="s">
        <v>285</v>
      </c>
      <c r="BK80" s="191">
        <f>SUM(BK81:BK122)</f>
        <v>0</v>
      </c>
    </row>
    <row r="81" spans="2:65" s="1" customFormat="1" ht="22.5" customHeight="1">
      <c r="B81" s="41"/>
      <c r="C81" s="195" t="s">
        <v>10</v>
      </c>
      <c r="D81" s="195" t="s">
        <v>287</v>
      </c>
      <c r="E81" s="196" t="s">
        <v>1614</v>
      </c>
      <c r="F81" s="197" t="s">
        <v>1615</v>
      </c>
      <c r="G81" s="198" t="s">
        <v>380</v>
      </c>
      <c r="H81" s="199">
        <v>1</v>
      </c>
      <c r="I81" s="200"/>
      <c r="J81" s="201">
        <f aca="true" t="shared" si="0" ref="J81:J122">ROUND(I81*H81,0)</f>
        <v>0</v>
      </c>
      <c r="K81" s="197" t="s">
        <v>35</v>
      </c>
      <c r="L81" s="61"/>
      <c r="M81" s="202" t="s">
        <v>35</v>
      </c>
      <c r="N81" s="203" t="s">
        <v>52</v>
      </c>
      <c r="O81" s="42"/>
      <c r="P81" s="204">
        <f aca="true" t="shared" si="1" ref="P81:P122">O81*H81</f>
        <v>0</v>
      </c>
      <c r="Q81" s="204">
        <v>0</v>
      </c>
      <c r="R81" s="204">
        <f aca="true" t="shared" si="2" ref="R81:R122">Q81*H81</f>
        <v>0</v>
      </c>
      <c r="S81" s="204">
        <v>0</v>
      </c>
      <c r="T81" s="205">
        <f aca="true" t="shared" si="3" ref="T81:T122">S81*H81</f>
        <v>0</v>
      </c>
      <c r="AR81" s="23" t="s">
        <v>95</v>
      </c>
      <c r="AT81" s="23" t="s">
        <v>287</v>
      </c>
      <c r="AU81" s="23" t="s">
        <v>89</v>
      </c>
      <c r="AY81" s="23" t="s">
        <v>285</v>
      </c>
      <c r="BE81" s="206">
        <f aca="true" t="shared" si="4" ref="BE81:BE122">IF(N81="základní",J81,0)</f>
        <v>0</v>
      </c>
      <c r="BF81" s="206">
        <f aca="true" t="shared" si="5" ref="BF81:BF122">IF(N81="snížená",J81,0)</f>
        <v>0</v>
      </c>
      <c r="BG81" s="206">
        <f aca="true" t="shared" si="6" ref="BG81:BG122">IF(N81="zákl. přenesená",J81,0)</f>
        <v>0</v>
      </c>
      <c r="BH81" s="206">
        <f aca="true" t="shared" si="7" ref="BH81:BH122">IF(N81="sníž. přenesená",J81,0)</f>
        <v>0</v>
      </c>
      <c r="BI81" s="206">
        <f aca="true" t="shared" si="8" ref="BI81:BI122">IF(N81="nulová",J81,0)</f>
        <v>0</v>
      </c>
      <c r="BJ81" s="23" t="s">
        <v>10</v>
      </c>
      <c r="BK81" s="206">
        <f aca="true" t="shared" si="9" ref="BK81:BK122">ROUND(I81*H81,0)</f>
        <v>0</v>
      </c>
      <c r="BL81" s="23" t="s">
        <v>95</v>
      </c>
      <c r="BM81" s="23" t="s">
        <v>89</v>
      </c>
    </row>
    <row r="82" spans="2:65" s="1" customFormat="1" ht="22.5" customHeight="1">
      <c r="B82" s="41"/>
      <c r="C82" s="195" t="s">
        <v>89</v>
      </c>
      <c r="D82" s="195" t="s">
        <v>287</v>
      </c>
      <c r="E82" s="196" t="s">
        <v>1616</v>
      </c>
      <c r="F82" s="197" t="s">
        <v>1617</v>
      </c>
      <c r="G82" s="198" t="s">
        <v>380</v>
      </c>
      <c r="H82" s="199">
        <v>1</v>
      </c>
      <c r="I82" s="200"/>
      <c r="J82" s="201">
        <f t="shared" si="0"/>
        <v>0</v>
      </c>
      <c r="K82" s="197" t="s">
        <v>35</v>
      </c>
      <c r="L82" s="61"/>
      <c r="M82" s="202" t="s">
        <v>35</v>
      </c>
      <c r="N82" s="203" t="s">
        <v>52</v>
      </c>
      <c r="O82" s="42"/>
      <c r="P82" s="204">
        <f t="shared" si="1"/>
        <v>0</v>
      </c>
      <c r="Q82" s="204">
        <v>0</v>
      </c>
      <c r="R82" s="204">
        <f t="shared" si="2"/>
        <v>0</v>
      </c>
      <c r="S82" s="204">
        <v>0</v>
      </c>
      <c r="T82" s="205">
        <f t="shared" si="3"/>
        <v>0</v>
      </c>
      <c r="AR82" s="23" t="s">
        <v>95</v>
      </c>
      <c r="AT82" s="23" t="s">
        <v>287</v>
      </c>
      <c r="AU82" s="23" t="s">
        <v>89</v>
      </c>
      <c r="AY82" s="23" t="s">
        <v>285</v>
      </c>
      <c r="BE82" s="206">
        <f t="shared" si="4"/>
        <v>0</v>
      </c>
      <c r="BF82" s="206">
        <f t="shared" si="5"/>
        <v>0</v>
      </c>
      <c r="BG82" s="206">
        <f t="shared" si="6"/>
        <v>0</v>
      </c>
      <c r="BH82" s="206">
        <f t="shared" si="7"/>
        <v>0</v>
      </c>
      <c r="BI82" s="206">
        <f t="shared" si="8"/>
        <v>0</v>
      </c>
      <c r="BJ82" s="23" t="s">
        <v>10</v>
      </c>
      <c r="BK82" s="206">
        <f t="shared" si="9"/>
        <v>0</v>
      </c>
      <c r="BL82" s="23" t="s">
        <v>95</v>
      </c>
      <c r="BM82" s="23" t="s">
        <v>95</v>
      </c>
    </row>
    <row r="83" spans="2:65" s="1" customFormat="1" ht="22.5" customHeight="1">
      <c r="B83" s="41"/>
      <c r="C83" s="195" t="s">
        <v>92</v>
      </c>
      <c r="D83" s="195" t="s">
        <v>287</v>
      </c>
      <c r="E83" s="196" t="s">
        <v>1618</v>
      </c>
      <c r="F83" s="197" t="s">
        <v>1619</v>
      </c>
      <c r="G83" s="198" t="s">
        <v>380</v>
      </c>
      <c r="H83" s="199">
        <v>11</v>
      </c>
      <c r="I83" s="200"/>
      <c r="J83" s="201">
        <f t="shared" si="0"/>
        <v>0</v>
      </c>
      <c r="K83" s="197" t="s">
        <v>35</v>
      </c>
      <c r="L83" s="61"/>
      <c r="M83" s="202" t="s">
        <v>35</v>
      </c>
      <c r="N83" s="203" t="s">
        <v>52</v>
      </c>
      <c r="O83" s="42"/>
      <c r="P83" s="204">
        <f t="shared" si="1"/>
        <v>0</v>
      </c>
      <c r="Q83" s="204">
        <v>0</v>
      </c>
      <c r="R83" s="204">
        <f t="shared" si="2"/>
        <v>0</v>
      </c>
      <c r="S83" s="204">
        <v>0</v>
      </c>
      <c r="T83" s="205">
        <f t="shared" si="3"/>
        <v>0</v>
      </c>
      <c r="AR83" s="23" t="s">
        <v>95</v>
      </c>
      <c r="AT83" s="23" t="s">
        <v>287</v>
      </c>
      <c r="AU83" s="23" t="s">
        <v>89</v>
      </c>
      <c r="AY83" s="23" t="s">
        <v>285</v>
      </c>
      <c r="BE83" s="206">
        <f t="shared" si="4"/>
        <v>0</v>
      </c>
      <c r="BF83" s="206">
        <f t="shared" si="5"/>
        <v>0</v>
      </c>
      <c r="BG83" s="206">
        <f t="shared" si="6"/>
        <v>0</v>
      </c>
      <c r="BH83" s="206">
        <f t="shared" si="7"/>
        <v>0</v>
      </c>
      <c r="BI83" s="206">
        <f t="shared" si="8"/>
        <v>0</v>
      </c>
      <c r="BJ83" s="23" t="s">
        <v>10</v>
      </c>
      <c r="BK83" s="206">
        <f t="shared" si="9"/>
        <v>0</v>
      </c>
      <c r="BL83" s="23" t="s">
        <v>95</v>
      </c>
      <c r="BM83" s="23" t="s">
        <v>101</v>
      </c>
    </row>
    <row r="84" spans="2:65" s="1" customFormat="1" ht="22.5" customHeight="1">
      <c r="B84" s="41"/>
      <c r="C84" s="195" t="s">
        <v>95</v>
      </c>
      <c r="D84" s="195" t="s">
        <v>287</v>
      </c>
      <c r="E84" s="196" t="s">
        <v>1620</v>
      </c>
      <c r="F84" s="197" t="s">
        <v>1621</v>
      </c>
      <c r="G84" s="198" t="s">
        <v>380</v>
      </c>
      <c r="H84" s="199">
        <v>1</v>
      </c>
      <c r="I84" s="200"/>
      <c r="J84" s="201">
        <f t="shared" si="0"/>
        <v>0</v>
      </c>
      <c r="K84" s="197" t="s">
        <v>35</v>
      </c>
      <c r="L84" s="61"/>
      <c r="M84" s="202" t="s">
        <v>35</v>
      </c>
      <c r="N84" s="203" t="s">
        <v>52</v>
      </c>
      <c r="O84" s="42"/>
      <c r="P84" s="204">
        <f t="shared" si="1"/>
        <v>0</v>
      </c>
      <c r="Q84" s="204">
        <v>0</v>
      </c>
      <c r="R84" s="204">
        <f t="shared" si="2"/>
        <v>0</v>
      </c>
      <c r="S84" s="204">
        <v>0</v>
      </c>
      <c r="T84" s="205">
        <f t="shared" si="3"/>
        <v>0</v>
      </c>
      <c r="AR84" s="23" t="s">
        <v>95</v>
      </c>
      <c r="AT84" s="23" t="s">
        <v>287</v>
      </c>
      <c r="AU84" s="23" t="s">
        <v>89</v>
      </c>
      <c r="AY84" s="23" t="s">
        <v>285</v>
      </c>
      <c r="BE84" s="206">
        <f t="shared" si="4"/>
        <v>0</v>
      </c>
      <c r="BF84" s="206">
        <f t="shared" si="5"/>
        <v>0</v>
      </c>
      <c r="BG84" s="206">
        <f t="shared" si="6"/>
        <v>0</v>
      </c>
      <c r="BH84" s="206">
        <f t="shared" si="7"/>
        <v>0</v>
      </c>
      <c r="BI84" s="206">
        <f t="shared" si="8"/>
        <v>0</v>
      </c>
      <c r="BJ84" s="23" t="s">
        <v>10</v>
      </c>
      <c r="BK84" s="206">
        <f t="shared" si="9"/>
        <v>0</v>
      </c>
      <c r="BL84" s="23" t="s">
        <v>95</v>
      </c>
      <c r="BM84" s="23" t="s">
        <v>107</v>
      </c>
    </row>
    <row r="85" spans="2:65" s="1" customFormat="1" ht="22.5" customHeight="1">
      <c r="B85" s="41"/>
      <c r="C85" s="195" t="s">
        <v>98</v>
      </c>
      <c r="D85" s="195" t="s">
        <v>287</v>
      </c>
      <c r="E85" s="196" t="s">
        <v>1622</v>
      </c>
      <c r="F85" s="197" t="s">
        <v>1623</v>
      </c>
      <c r="G85" s="198" t="s">
        <v>380</v>
      </c>
      <c r="H85" s="199">
        <v>23</v>
      </c>
      <c r="I85" s="200"/>
      <c r="J85" s="201">
        <f t="shared" si="0"/>
        <v>0</v>
      </c>
      <c r="K85" s="197" t="s">
        <v>35</v>
      </c>
      <c r="L85" s="61"/>
      <c r="M85" s="202" t="s">
        <v>35</v>
      </c>
      <c r="N85" s="203" t="s">
        <v>52</v>
      </c>
      <c r="O85" s="42"/>
      <c r="P85" s="204">
        <f t="shared" si="1"/>
        <v>0</v>
      </c>
      <c r="Q85" s="204">
        <v>0</v>
      </c>
      <c r="R85" s="204">
        <f t="shared" si="2"/>
        <v>0</v>
      </c>
      <c r="S85" s="204">
        <v>0</v>
      </c>
      <c r="T85" s="205">
        <f t="shared" si="3"/>
        <v>0</v>
      </c>
      <c r="AR85" s="23" t="s">
        <v>95</v>
      </c>
      <c r="AT85" s="23" t="s">
        <v>287</v>
      </c>
      <c r="AU85" s="23" t="s">
        <v>89</v>
      </c>
      <c r="AY85" s="23" t="s">
        <v>285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23" t="s">
        <v>10</v>
      </c>
      <c r="BK85" s="206">
        <f t="shared" si="9"/>
        <v>0</v>
      </c>
      <c r="BL85" s="23" t="s">
        <v>95</v>
      </c>
      <c r="BM85" s="23" t="s">
        <v>29</v>
      </c>
    </row>
    <row r="86" spans="2:65" s="1" customFormat="1" ht="22.5" customHeight="1">
      <c r="B86" s="41"/>
      <c r="C86" s="195" t="s">
        <v>101</v>
      </c>
      <c r="D86" s="195" t="s">
        <v>287</v>
      </c>
      <c r="E86" s="196" t="s">
        <v>1624</v>
      </c>
      <c r="F86" s="197" t="s">
        <v>1625</v>
      </c>
      <c r="G86" s="198" t="s">
        <v>380</v>
      </c>
      <c r="H86" s="199">
        <v>2</v>
      </c>
      <c r="I86" s="200"/>
      <c r="J86" s="201">
        <f t="shared" si="0"/>
        <v>0</v>
      </c>
      <c r="K86" s="197" t="s">
        <v>35</v>
      </c>
      <c r="L86" s="61"/>
      <c r="M86" s="202" t="s">
        <v>35</v>
      </c>
      <c r="N86" s="203" t="s">
        <v>52</v>
      </c>
      <c r="O86" s="42"/>
      <c r="P86" s="204">
        <f t="shared" si="1"/>
        <v>0</v>
      </c>
      <c r="Q86" s="204">
        <v>0</v>
      </c>
      <c r="R86" s="204">
        <f t="shared" si="2"/>
        <v>0</v>
      </c>
      <c r="S86" s="204">
        <v>0</v>
      </c>
      <c r="T86" s="205">
        <f t="shared" si="3"/>
        <v>0</v>
      </c>
      <c r="AR86" s="23" t="s">
        <v>95</v>
      </c>
      <c r="AT86" s="23" t="s">
        <v>287</v>
      </c>
      <c r="AU86" s="23" t="s">
        <v>89</v>
      </c>
      <c r="AY86" s="23" t="s">
        <v>285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23" t="s">
        <v>10</v>
      </c>
      <c r="BK86" s="206">
        <f t="shared" si="9"/>
        <v>0</v>
      </c>
      <c r="BL86" s="23" t="s">
        <v>95</v>
      </c>
      <c r="BM86" s="23" t="s">
        <v>339</v>
      </c>
    </row>
    <row r="87" spans="2:65" s="1" customFormat="1" ht="22.5" customHeight="1">
      <c r="B87" s="41"/>
      <c r="C87" s="195" t="s">
        <v>104</v>
      </c>
      <c r="D87" s="195" t="s">
        <v>287</v>
      </c>
      <c r="E87" s="196" t="s">
        <v>1626</v>
      </c>
      <c r="F87" s="197" t="s">
        <v>1627</v>
      </c>
      <c r="G87" s="198" t="s">
        <v>380</v>
      </c>
      <c r="H87" s="199">
        <v>1</v>
      </c>
      <c r="I87" s="200"/>
      <c r="J87" s="201">
        <f t="shared" si="0"/>
        <v>0</v>
      </c>
      <c r="K87" s="197" t="s">
        <v>35</v>
      </c>
      <c r="L87" s="61"/>
      <c r="M87" s="202" t="s">
        <v>35</v>
      </c>
      <c r="N87" s="203" t="s">
        <v>52</v>
      </c>
      <c r="O87" s="42"/>
      <c r="P87" s="204">
        <f t="shared" si="1"/>
        <v>0</v>
      </c>
      <c r="Q87" s="204">
        <v>0</v>
      </c>
      <c r="R87" s="204">
        <f t="shared" si="2"/>
        <v>0</v>
      </c>
      <c r="S87" s="204">
        <v>0</v>
      </c>
      <c r="T87" s="205">
        <f t="shared" si="3"/>
        <v>0</v>
      </c>
      <c r="AR87" s="23" t="s">
        <v>95</v>
      </c>
      <c r="AT87" s="23" t="s">
        <v>287</v>
      </c>
      <c r="AU87" s="23" t="s">
        <v>89</v>
      </c>
      <c r="AY87" s="23" t="s">
        <v>285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23" t="s">
        <v>10</v>
      </c>
      <c r="BK87" s="206">
        <f t="shared" si="9"/>
        <v>0</v>
      </c>
      <c r="BL87" s="23" t="s">
        <v>95</v>
      </c>
      <c r="BM87" s="23" t="s">
        <v>350</v>
      </c>
    </row>
    <row r="88" spans="2:65" s="1" customFormat="1" ht="22.5" customHeight="1">
      <c r="B88" s="41"/>
      <c r="C88" s="195" t="s">
        <v>107</v>
      </c>
      <c r="D88" s="195" t="s">
        <v>287</v>
      </c>
      <c r="E88" s="196" t="s">
        <v>1628</v>
      </c>
      <c r="F88" s="197" t="s">
        <v>1629</v>
      </c>
      <c r="G88" s="198" t="s">
        <v>380</v>
      </c>
      <c r="H88" s="199">
        <v>1</v>
      </c>
      <c r="I88" s="200"/>
      <c r="J88" s="201">
        <f t="shared" si="0"/>
        <v>0</v>
      </c>
      <c r="K88" s="197" t="s">
        <v>35</v>
      </c>
      <c r="L88" s="61"/>
      <c r="M88" s="202" t="s">
        <v>35</v>
      </c>
      <c r="N88" s="203" t="s">
        <v>52</v>
      </c>
      <c r="O88" s="42"/>
      <c r="P88" s="204">
        <f t="shared" si="1"/>
        <v>0</v>
      </c>
      <c r="Q88" s="204">
        <v>0</v>
      </c>
      <c r="R88" s="204">
        <f t="shared" si="2"/>
        <v>0</v>
      </c>
      <c r="S88" s="204">
        <v>0</v>
      </c>
      <c r="T88" s="205">
        <f t="shared" si="3"/>
        <v>0</v>
      </c>
      <c r="AR88" s="23" t="s">
        <v>95</v>
      </c>
      <c r="AT88" s="23" t="s">
        <v>287</v>
      </c>
      <c r="AU88" s="23" t="s">
        <v>89</v>
      </c>
      <c r="AY88" s="23" t="s">
        <v>285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23" t="s">
        <v>10</v>
      </c>
      <c r="BK88" s="206">
        <f t="shared" si="9"/>
        <v>0</v>
      </c>
      <c r="BL88" s="23" t="s">
        <v>95</v>
      </c>
      <c r="BM88" s="23" t="s">
        <v>359</v>
      </c>
    </row>
    <row r="89" spans="2:65" s="1" customFormat="1" ht="22.5" customHeight="1">
      <c r="B89" s="41"/>
      <c r="C89" s="195" t="s">
        <v>110</v>
      </c>
      <c r="D89" s="195" t="s">
        <v>287</v>
      </c>
      <c r="E89" s="196" t="s">
        <v>1630</v>
      </c>
      <c r="F89" s="197" t="s">
        <v>1631</v>
      </c>
      <c r="G89" s="198" t="s">
        <v>380</v>
      </c>
      <c r="H89" s="199">
        <v>47</v>
      </c>
      <c r="I89" s="200"/>
      <c r="J89" s="201">
        <f t="shared" si="0"/>
        <v>0</v>
      </c>
      <c r="K89" s="197" t="s">
        <v>35</v>
      </c>
      <c r="L89" s="61"/>
      <c r="M89" s="202" t="s">
        <v>35</v>
      </c>
      <c r="N89" s="203" t="s">
        <v>52</v>
      </c>
      <c r="O89" s="42"/>
      <c r="P89" s="204">
        <f t="shared" si="1"/>
        <v>0</v>
      </c>
      <c r="Q89" s="204">
        <v>0</v>
      </c>
      <c r="R89" s="204">
        <f t="shared" si="2"/>
        <v>0</v>
      </c>
      <c r="S89" s="204">
        <v>0</v>
      </c>
      <c r="T89" s="205">
        <f t="shared" si="3"/>
        <v>0</v>
      </c>
      <c r="AR89" s="23" t="s">
        <v>95</v>
      </c>
      <c r="AT89" s="23" t="s">
        <v>287</v>
      </c>
      <c r="AU89" s="23" t="s">
        <v>89</v>
      </c>
      <c r="AY89" s="23" t="s">
        <v>285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23" t="s">
        <v>10</v>
      </c>
      <c r="BK89" s="206">
        <f t="shared" si="9"/>
        <v>0</v>
      </c>
      <c r="BL89" s="23" t="s">
        <v>95</v>
      </c>
      <c r="BM89" s="23" t="s">
        <v>370</v>
      </c>
    </row>
    <row r="90" spans="2:65" s="1" customFormat="1" ht="22.5" customHeight="1">
      <c r="B90" s="41"/>
      <c r="C90" s="195" t="s">
        <v>29</v>
      </c>
      <c r="D90" s="195" t="s">
        <v>287</v>
      </c>
      <c r="E90" s="196" t="s">
        <v>1632</v>
      </c>
      <c r="F90" s="197" t="s">
        <v>1633</v>
      </c>
      <c r="G90" s="198" t="s">
        <v>380</v>
      </c>
      <c r="H90" s="199">
        <v>4</v>
      </c>
      <c r="I90" s="200"/>
      <c r="J90" s="201">
        <f t="shared" si="0"/>
        <v>0</v>
      </c>
      <c r="K90" s="197" t="s">
        <v>35</v>
      </c>
      <c r="L90" s="61"/>
      <c r="M90" s="202" t="s">
        <v>35</v>
      </c>
      <c r="N90" s="203" t="s">
        <v>52</v>
      </c>
      <c r="O90" s="42"/>
      <c r="P90" s="204">
        <f t="shared" si="1"/>
        <v>0</v>
      </c>
      <c r="Q90" s="204">
        <v>0</v>
      </c>
      <c r="R90" s="204">
        <f t="shared" si="2"/>
        <v>0</v>
      </c>
      <c r="S90" s="204">
        <v>0</v>
      </c>
      <c r="T90" s="205">
        <f t="shared" si="3"/>
        <v>0</v>
      </c>
      <c r="AR90" s="23" t="s">
        <v>95</v>
      </c>
      <c r="AT90" s="23" t="s">
        <v>287</v>
      </c>
      <c r="AU90" s="23" t="s">
        <v>89</v>
      </c>
      <c r="AY90" s="23" t="s">
        <v>285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23" t="s">
        <v>10</v>
      </c>
      <c r="BK90" s="206">
        <f t="shared" si="9"/>
        <v>0</v>
      </c>
      <c r="BL90" s="23" t="s">
        <v>95</v>
      </c>
      <c r="BM90" s="23" t="s">
        <v>383</v>
      </c>
    </row>
    <row r="91" spans="2:65" s="1" customFormat="1" ht="22.5" customHeight="1">
      <c r="B91" s="41"/>
      <c r="C91" s="195" t="s">
        <v>334</v>
      </c>
      <c r="D91" s="195" t="s">
        <v>287</v>
      </c>
      <c r="E91" s="196" t="s">
        <v>1634</v>
      </c>
      <c r="F91" s="197" t="s">
        <v>1635</v>
      </c>
      <c r="G91" s="198" t="s">
        <v>380</v>
      </c>
      <c r="H91" s="199">
        <v>4</v>
      </c>
      <c r="I91" s="200"/>
      <c r="J91" s="201">
        <f t="shared" si="0"/>
        <v>0</v>
      </c>
      <c r="K91" s="197" t="s">
        <v>35</v>
      </c>
      <c r="L91" s="61"/>
      <c r="M91" s="202" t="s">
        <v>35</v>
      </c>
      <c r="N91" s="203" t="s">
        <v>52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3" t="s">
        <v>95</v>
      </c>
      <c r="AT91" s="23" t="s">
        <v>287</v>
      </c>
      <c r="AU91" s="23" t="s">
        <v>89</v>
      </c>
      <c r="AY91" s="23" t="s">
        <v>285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3" t="s">
        <v>10</v>
      </c>
      <c r="BK91" s="206">
        <f t="shared" si="9"/>
        <v>0</v>
      </c>
      <c r="BL91" s="23" t="s">
        <v>95</v>
      </c>
      <c r="BM91" s="23" t="s">
        <v>396</v>
      </c>
    </row>
    <row r="92" spans="2:65" s="1" customFormat="1" ht="22.5" customHeight="1">
      <c r="B92" s="41"/>
      <c r="C92" s="195" t="s">
        <v>339</v>
      </c>
      <c r="D92" s="195" t="s">
        <v>287</v>
      </c>
      <c r="E92" s="196" t="s">
        <v>1636</v>
      </c>
      <c r="F92" s="197" t="s">
        <v>1637</v>
      </c>
      <c r="G92" s="198" t="s">
        <v>380</v>
      </c>
      <c r="H92" s="199">
        <v>1</v>
      </c>
      <c r="I92" s="200"/>
      <c r="J92" s="201">
        <f t="shared" si="0"/>
        <v>0</v>
      </c>
      <c r="K92" s="197" t="s">
        <v>35</v>
      </c>
      <c r="L92" s="61"/>
      <c r="M92" s="202" t="s">
        <v>35</v>
      </c>
      <c r="N92" s="203" t="s">
        <v>52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3" t="s">
        <v>95</v>
      </c>
      <c r="AT92" s="23" t="s">
        <v>287</v>
      </c>
      <c r="AU92" s="23" t="s">
        <v>89</v>
      </c>
      <c r="AY92" s="23" t="s">
        <v>285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3" t="s">
        <v>10</v>
      </c>
      <c r="BK92" s="206">
        <f t="shared" si="9"/>
        <v>0</v>
      </c>
      <c r="BL92" s="23" t="s">
        <v>95</v>
      </c>
      <c r="BM92" s="23" t="s">
        <v>407</v>
      </c>
    </row>
    <row r="93" spans="2:65" s="1" customFormat="1" ht="22.5" customHeight="1">
      <c r="B93" s="41"/>
      <c r="C93" s="195" t="s">
        <v>344</v>
      </c>
      <c r="D93" s="195" t="s">
        <v>287</v>
      </c>
      <c r="E93" s="196" t="s">
        <v>1638</v>
      </c>
      <c r="F93" s="197" t="s">
        <v>1639</v>
      </c>
      <c r="G93" s="198" t="s">
        <v>326</v>
      </c>
      <c r="H93" s="199">
        <v>20</v>
      </c>
      <c r="I93" s="200"/>
      <c r="J93" s="201">
        <f t="shared" si="0"/>
        <v>0</v>
      </c>
      <c r="K93" s="197" t="s">
        <v>35</v>
      </c>
      <c r="L93" s="61"/>
      <c r="M93" s="202" t="s">
        <v>35</v>
      </c>
      <c r="N93" s="203" t="s">
        <v>52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3" t="s">
        <v>95</v>
      </c>
      <c r="AT93" s="23" t="s">
        <v>287</v>
      </c>
      <c r="AU93" s="23" t="s">
        <v>89</v>
      </c>
      <c r="AY93" s="23" t="s">
        <v>285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3" t="s">
        <v>10</v>
      </c>
      <c r="BK93" s="206">
        <f t="shared" si="9"/>
        <v>0</v>
      </c>
      <c r="BL93" s="23" t="s">
        <v>95</v>
      </c>
      <c r="BM93" s="23" t="s">
        <v>415</v>
      </c>
    </row>
    <row r="94" spans="2:65" s="1" customFormat="1" ht="22.5" customHeight="1">
      <c r="B94" s="41"/>
      <c r="C94" s="195" t="s">
        <v>350</v>
      </c>
      <c r="D94" s="195" t="s">
        <v>287</v>
      </c>
      <c r="E94" s="196" t="s">
        <v>1640</v>
      </c>
      <c r="F94" s="197" t="s">
        <v>1641</v>
      </c>
      <c r="G94" s="198" t="s">
        <v>326</v>
      </c>
      <c r="H94" s="199">
        <v>11.5</v>
      </c>
      <c r="I94" s="200"/>
      <c r="J94" s="201">
        <f t="shared" si="0"/>
        <v>0</v>
      </c>
      <c r="K94" s="197" t="s">
        <v>35</v>
      </c>
      <c r="L94" s="61"/>
      <c r="M94" s="202" t="s">
        <v>35</v>
      </c>
      <c r="N94" s="203" t="s">
        <v>52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3" t="s">
        <v>95</v>
      </c>
      <c r="AT94" s="23" t="s">
        <v>287</v>
      </c>
      <c r="AU94" s="23" t="s">
        <v>89</v>
      </c>
      <c r="AY94" s="23" t="s">
        <v>285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3" t="s">
        <v>10</v>
      </c>
      <c r="BK94" s="206">
        <f t="shared" si="9"/>
        <v>0</v>
      </c>
      <c r="BL94" s="23" t="s">
        <v>95</v>
      </c>
      <c r="BM94" s="23" t="s">
        <v>423</v>
      </c>
    </row>
    <row r="95" spans="2:65" s="1" customFormat="1" ht="22.5" customHeight="1">
      <c r="B95" s="41"/>
      <c r="C95" s="195" t="s">
        <v>11</v>
      </c>
      <c r="D95" s="195" t="s">
        <v>287</v>
      </c>
      <c r="E95" s="196" t="s">
        <v>1642</v>
      </c>
      <c r="F95" s="197" t="s">
        <v>1643</v>
      </c>
      <c r="G95" s="198" t="s">
        <v>326</v>
      </c>
      <c r="H95" s="199">
        <v>32.4</v>
      </c>
      <c r="I95" s="200"/>
      <c r="J95" s="201">
        <f t="shared" si="0"/>
        <v>0</v>
      </c>
      <c r="K95" s="197" t="s">
        <v>35</v>
      </c>
      <c r="L95" s="61"/>
      <c r="M95" s="202" t="s">
        <v>35</v>
      </c>
      <c r="N95" s="203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95</v>
      </c>
      <c r="AT95" s="23" t="s">
        <v>287</v>
      </c>
      <c r="AU95" s="23" t="s">
        <v>89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95</v>
      </c>
      <c r="BM95" s="23" t="s">
        <v>431</v>
      </c>
    </row>
    <row r="96" spans="2:65" s="1" customFormat="1" ht="22.5" customHeight="1">
      <c r="B96" s="41"/>
      <c r="C96" s="195" t="s">
        <v>359</v>
      </c>
      <c r="D96" s="195" t="s">
        <v>287</v>
      </c>
      <c r="E96" s="196" t="s">
        <v>1644</v>
      </c>
      <c r="F96" s="197" t="s">
        <v>1645</v>
      </c>
      <c r="G96" s="198" t="s">
        <v>326</v>
      </c>
      <c r="H96" s="199">
        <v>9.5</v>
      </c>
      <c r="I96" s="200"/>
      <c r="J96" s="201">
        <f t="shared" si="0"/>
        <v>0</v>
      </c>
      <c r="K96" s="197" t="s">
        <v>35</v>
      </c>
      <c r="L96" s="61"/>
      <c r="M96" s="202" t="s">
        <v>35</v>
      </c>
      <c r="N96" s="203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95</v>
      </c>
      <c r="AT96" s="23" t="s">
        <v>287</v>
      </c>
      <c r="AU96" s="23" t="s">
        <v>89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95</v>
      </c>
      <c r="BM96" s="23" t="s">
        <v>440</v>
      </c>
    </row>
    <row r="97" spans="2:65" s="1" customFormat="1" ht="22.5" customHeight="1">
      <c r="B97" s="41"/>
      <c r="C97" s="195" t="s">
        <v>365</v>
      </c>
      <c r="D97" s="195" t="s">
        <v>287</v>
      </c>
      <c r="E97" s="196" t="s">
        <v>1646</v>
      </c>
      <c r="F97" s="197" t="s">
        <v>1647</v>
      </c>
      <c r="G97" s="198" t="s">
        <v>326</v>
      </c>
      <c r="H97" s="199">
        <v>16.7</v>
      </c>
      <c r="I97" s="200"/>
      <c r="J97" s="201">
        <f t="shared" si="0"/>
        <v>0</v>
      </c>
      <c r="K97" s="197" t="s">
        <v>35</v>
      </c>
      <c r="L97" s="61"/>
      <c r="M97" s="202" t="s">
        <v>35</v>
      </c>
      <c r="N97" s="203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95</v>
      </c>
      <c r="AT97" s="23" t="s">
        <v>287</v>
      </c>
      <c r="AU97" s="23" t="s">
        <v>89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95</v>
      </c>
      <c r="BM97" s="23" t="s">
        <v>454</v>
      </c>
    </row>
    <row r="98" spans="2:65" s="1" customFormat="1" ht="22.5" customHeight="1">
      <c r="B98" s="41"/>
      <c r="C98" s="195" t="s">
        <v>370</v>
      </c>
      <c r="D98" s="195" t="s">
        <v>287</v>
      </c>
      <c r="E98" s="196" t="s">
        <v>1648</v>
      </c>
      <c r="F98" s="197" t="s">
        <v>1649</v>
      </c>
      <c r="G98" s="198" t="s">
        <v>326</v>
      </c>
      <c r="H98" s="199">
        <v>45</v>
      </c>
      <c r="I98" s="200"/>
      <c r="J98" s="201">
        <f t="shared" si="0"/>
        <v>0</v>
      </c>
      <c r="K98" s="197" t="s">
        <v>35</v>
      </c>
      <c r="L98" s="61"/>
      <c r="M98" s="202" t="s">
        <v>35</v>
      </c>
      <c r="N98" s="203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95</v>
      </c>
      <c r="AT98" s="23" t="s">
        <v>287</v>
      </c>
      <c r="AU98" s="23" t="s">
        <v>89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95</v>
      </c>
      <c r="BM98" s="23" t="s">
        <v>171</v>
      </c>
    </row>
    <row r="99" spans="2:65" s="1" customFormat="1" ht="22.5" customHeight="1">
      <c r="B99" s="41"/>
      <c r="C99" s="195" t="s">
        <v>377</v>
      </c>
      <c r="D99" s="195" t="s">
        <v>287</v>
      </c>
      <c r="E99" s="196" t="s">
        <v>1650</v>
      </c>
      <c r="F99" s="197" t="s">
        <v>1651</v>
      </c>
      <c r="G99" s="198" t="s">
        <v>326</v>
      </c>
      <c r="H99" s="199">
        <v>17.4</v>
      </c>
      <c r="I99" s="200"/>
      <c r="J99" s="201">
        <f t="shared" si="0"/>
        <v>0</v>
      </c>
      <c r="K99" s="197" t="s">
        <v>35</v>
      </c>
      <c r="L99" s="61"/>
      <c r="M99" s="202" t="s">
        <v>35</v>
      </c>
      <c r="N99" s="203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95</v>
      </c>
      <c r="AT99" s="23" t="s">
        <v>287</v>
      </c>
      <c r="AU99" s="23" t="s">
        <v>89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95</v>
      </c>
      <c r="BM99" s="23" t="s">
        <v>481</v>
      </c>
    </row>
    <row r="100" spans="2:65" s="1" customFormat="1" ht="22.5" customHeight="1">
      <c r="B100" s="41"/>
      <c r="C100" s="195" t="s">
        <v>383</v>
      </c>
      <c r="D100" s="195" t="s">
        <v>287</v>
      </c>
      <c r="E100" s="196" t="s">
        <v>1652</v>
      </c>
      <c r="F100" s="197" t="s">
        <v>1653</v>
      </c>
      <c r="G100" s="198" t="s">
        <v>326</v>
      </c>
      <c r="H100" s="199">
        <v>12</v>
      </c>
      <c r="I100" s="200"/>
      <c r="J100" s="201">
        <f t="shared" si="0"/>
        <v>0</v>
      </c>
      <c r="K100" s="197" t="s">
        <v>35</v>
      </c>
      <c r="L100" s="61"/>
      <c r="M100" s="202" t="s">
        <v>35</v>
      </c>
      <c r="N100" s="203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95</v>
      </c>
      <c r="AT100" s="23" t="s">
        <v>287</v>
      </c>
      <c r="AU100" s="23" t="s">
        <v>89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95</v>
      </c>
      <c r="BM100" s="23" t="s">
        <v>489</v>
      </c>
    </row>
    <row r="101" spans="2:65" s="1" customFormat="1" ht="22.5" customHeight="1">
      <c r="B101" s="41"/>
      <c r="C101" s="195" t="s">
        <v>9</v>
      </c>
      <c r="D101" s="195" t="s">
        <v>287</v>
      </c>
      <c r="E101" s="196" t="s">
        <v>1654</v>
      </c>
      <c r="F101" s="197" t="s">
        <v>1655</v>
      </c>
      <c r="G101" s="198" t="s">
        <v>326</v>
      </c>
      <c r="H101" s="199">
        <v>3</v>
      </c>
      <c r="I101" s="200"/>
      <c r="J101" s="201">
        <f t="shared" si="0"/>
        <v>0</v>
      </c>
      <c r="K101" s="197" t="s">
        <v>35</v>
      </c>
      <c r="L101" s="61"/>
      <c r="M101" s="202" t="s">
        <v>35</v>
      </c>
      <c r="N101" s="203" t="s">
        <v>52</v>
      </c>
      <c r="O101" s="42"/>
      <c r="P101" s="204">
        <f t="shared" si="1"/>
        <v>0</v>
      </c>
      <c r="Q101" s="204">
        <v>0</v>
      </c>
      <c r="R101" s="204">
        <f t="shared" si="2"/>
        <v>0</v>
      </c>
      <c r="S101" s="204">
        <v>0</v>
      </c>
      <c r="T101" s="205">
        <f t="shared" si="3"/>
        <v>0</v>
      </c>
      <c r="AR101" s="23" t="s">
        <v>95</v>
      </c>
      <c r="AT101" s="23" t="s">
        <v>287</v>
      </c>
      <c r="AU101" s="23" t="s">
        <v>89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95</v>
      </c>
      <c r="BM101" s="23" t="s">
        <v>500</v>
      </c>
    </row>
    <row r="102" spans="2:65" s="1" customFormat="1" ht="22.5" customHeight="1">
      <c r="B102" s="41"/>
      <c r="C102" s="195" t="s">
        <v>396</v>
      </c>
      <c r="D102" s="195" t="s">
        <v>287</v>
      </c>
      <c r="E102" s="196" t="s">
        <v>1656</v>
      </c>
      <c r="F102" s="197" t="s">
        <v>1657</v>
      </c>
      <c r="G102" s="198" t="s">
        <v>326</v>
      </c>
      <c r="H102" s="199">
        <v>33</v>
      </c>
      <c r="I102" s="200"/>
      <c r="J102" s="201">
        <f t="shared" si="0"/>
        <v>0</v>
      </c>
      <c r="K102" s="197" t="s">
        <v>35</v>
      </c>
      <c r="L102" s="61"/>
      <c r="M102" s="202" t="s">
        <v>35</v>
      </c>
      <c r="N102" s="203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95</v>
      </c>
      <c r="AT102" s="23" t="s">
        <v>287</v>
      </c>
      <c r="AU102" s="23" t="s">
        <v>89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95</v>
      </c>
      <c r="BM102" s="23" t="s">
        <v>510</v>
      </c>
    </row>
    <row r="103" spans="2:65" s="1" customFormat="1" ht="22.5" customHeight="1">
      <c r="B103" s="41"/>
      <c r="C103" s="195" t="s">
        <v>400</v>
      </c>
      <c r="D103" s="195" t="s">
        <v>287</v>
      </c>
      <c r="E103" s="196" t="s">
        <v>1658</v>
      </c>
      <c r="F103" s="197" t="s">
        <v>1659</v>
      </c>
      <c r="G103" s="198" t="s">
        <v>380</v>
      </c>
      <c r="H103" s="199">
        <v>20</v>
      </c>
      <c r="I103" s="200"/>
      <c r="J103" s="201">
        <f t="shared" si="0"/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 t="shared" si="1"/>
        <v>0</v>
      </c>
      <c r="Q103" s="204">
        <v>0</v>
      </c>
      <c r="R103" s="204">
        <f t="shared" si="2"/>
        <v>0</v>
      </c>
      <c r="S103" s="204">
        <v>0</v>
      </c>
      <c r="T103" s="205">
        <f t="shared" si="3"/>
        <v>0</v>
      </c>
      <c r="AR103" s="23" t="s">
        <v>95</v>
      </c>
      <c r="AT103" s="23" t="s">
        <v>287</v>
      </c>
      <c r="AU103" s="23" t="s">
        <v>89</v>
      </c>
      <c r="AY103" s="23" t="s">
        <v>285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23" t="s">
        <v>10</v>
      </c>
      <c r="BK103" s="206">
        <f t="shared" si="9"/>
        <v>0</v>
      </c>
      <c r="BL103" s="23" t="s">
        <v>95</v>
      </c>
      <c r="BM103" s="23" t="s">
        <v>531</v>
      </c>
    </row>
    <row r="104" spans="2:65" s="1" customFormat="1" ht="22.5" customHeight="1">
      <c r="B104" s="41"/>
      <c r="C104" s="195" t="s">
        <v>407</v>
      </c>
      <c r="D104" s="195" t="s">
        <v>287</v>
      </c>
      <c r="E104" s="196" t="s">
        <v>1660</v>
      </c>
      <c r="F104" s="197" t="s">
        <v>1661</v>
      </c>
      <c r="G104" s="198" t="s">
        <v>380</v>
      </c>
      <c r="H104" s="199">
        <v>1</v>
      </c>
      <c r="I104" s="200"/>
      <c r="J104" s="201">
        <f t="shared" si="0"/>
        <v>0</v>
      </c>
      <c r="K104" s="197" t="s">
        <v>35</v>
      </c>
      <c r="L104" s="61"/>
      <c r="M104" s="202" t="s">
        <v>35</v>
      </c>
      <c r="N104" s="203" t="s">
        <v>52</v>
      </c>
      <c r="O104" s="42"/>
      <c r="P104" s="204">
        <f t="shared" si="1"/>
        <v>0</v>
      </c>
      <c r="Q104" s="204">
        <v>0</v>
      </c>
      <c r="R104" s="204">
        <f t="shared" si="2"/>
        <v>0</v>
      </c>
      <c r="S104" s="204">
        <v>0</v>
      </c>
      <c r="T104" s="205">
        <f t="shared" si="3"/>
        <v>0</v>
      </c>
      <c r="AR104" s="23" t="s">
        <v>95</v>
      </c>
      <c r="AT104" s="23" t="s">
        <v>287</v>
      </c>
      <c r="AU104" s="23" t="s">
        <v>89</v>
      </c>
      <c r="AY104" s="23" t="s">
        <v>285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23" t="s">
        <v>10</v>
      </c>
      <c r="BK104" s="206">
        <f t="shared" si="9"/>
        <v>0</v>
      </c>
      <c r="BL104" s="23" t="s">
        <v>95</v>
      </c>
      <c r="BM104" s="23" t="s">
        <v>542</v>
      </c>
    </row>
    <row r="105" spans="2:65" s="1" customFormat="1" ht="22.5" customHeight="1">
      <c r="B105" s="41"/>
      <c r="C105" s="195" t="s">
        <v>411</v>
      </c>
      <c r="D105" s="195" t="s">
        <v>287</v>
      </c>
      <c r="E105" s="196" t="s">
        <v>1662</v>
      </c>
      <c r="F105" s="197" t="s">
        <v>1663</v>
      </c>
      <c r="G105" s="198" t="s">
        <v>380</v>
      </c>
      <c r="H105" s="199">
        <v>91</v>
      </c>
      <c r="I105" s="200"/>
      <c r="J105" s="201">
        <f t="shared" si="0"/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 t="shared" si="1"/>
        <v>0</v>
      </c>
      <c r="Q105" s="204">
        <v>0</v>
      </c>
      <c r="R105" s="204">
        <f t="shared" si="2"/>
        <v>0</v>
      </c>
      <c r="S105" s="204">
        <v>0</v>
      </c>
      <c r="T105" s="205">
        <f t="shared" si="3"/>
        <v>0</v>
      </c>
      <c r="AR105" s="23" t="s">
        <v>95</v>
      </c>
      <c r="AT105" s="23" t="s">
        <v>287</v>
      </c>
      <c r="AU105" s="23" t="s">
        <v>89</v>
      </c>
      <c r="AY105" s="23" t="s">
        <v>285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23" t="s">
        <v>10</v>
      </c>
      <c r="BK105" s="206">
        <f t="shared" si="9"/>
        <v>0</v>
      </c>
      <c r="BL105" s="23" t="s">
        <v>95</v>
      </c>
      <c r="BM105" s="23" t="s">
        <v>554</v>
      </c>
    </row>
    <row r="106" spans="2:65" s="1" customFormat="1" ht="22.5" customHeight="1">
      <c r="B106" s="41"/>
      <c r="C106" s="195" t="s">
        <v>415</v>
      </c>
      <c r="D106" s="195" t="s">
        <v>287</v>
      </c>
      <c r="E106" s="196" t="s">
        <v>1664</v>
      </c>
      <c r="F106" s="197" t="s">
        <v>1665</v>
      </c>
      <c r="G106" s="198" t="s">
        <v>380</v>
      </c>
      <c r="H106" s="199">
        <v>51</v>
      </c>
      <c r="I106" s="200"/>
      <c r="J106" s="201">
        <f t="shared" si="0"/>
        <v>0</v>
      </c>
      <c r="K106" s="197" t="s">
        <v>35</v>
      </c>
      <c r="L106" s="61"/>
      <c r="M106" s="202" t="s">
        <v>35</v>
      </c>
      <c r="N106" s="203" t="s">
        <v>52</v>
      </c>
      <c r="O106" s="42"/>
      <c r="P106" s="204">
        <f t="shared" si="1"/>
        <v>0</v>
      </c>
      <c r="Q106" s="204">
        <v>0</v>
      </c>
      <c r="R106" s="204">
        <f t="shared" si="2"/>
        <v>0</v>
      </c>
      <c r="S106" s="204">
        <v>0</v>
      </c>
      <c r="T106" s="205">
        <f t="shared" si="3"/>
        <v>0</v>
      </c>
      <c r="AR106" s="23" t="s">
        <v>95</v>
      </c>
      <c r="AT106" s="23" t="s">
        <v>287</v>
      </c>
      <c r="AU106" s="23" t="s">
        <v>89</v>
      </c>
      <c r="AY106" s="23" t="s">
        <v>285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23" t="s">
        <v>10</v>
      </c>
      <c r="BK106" s="206">
        <f t="shared" si="9"/>
        <v>0</v>
      </c>
      <c r="BL106" s="23" t="s">
        <v>95</v>
      </c>
      <c r="BM106" s="23" t="s">
        <v>568</v>
      </c>
    </row>
    <row r="107" spans="2:65" s="1" customFormat="1" ht="22.5" customHeight="1">
      <c r="B107" s="41"/>
      <c r="C107" s="195" t="s">
        <v>419</v>
      </c>
      <c r="D107" s="195" t="s">
        <v>287</v>
      </c>
      <c r="E107" s="196" t="s">
        <v>1666</v>
      </c>
      <c r="F107" s="197" t="s">
        <v>1667</v>
      </c>
      <c r="G107" s="198" t="s">
        <v>380</v>
      </c>
      <c r="H107" s="199">
        <v>1</v>
      </c>
      <c r="I107" s="200"/>
      <c r="J107" s="201">
        <f t="shared" si="0"/>
        <v>0</v>
      </c>
      <c r="K107" s="197" t="s">
        <v>35</v>
      </c>
      <c r="L107" s="61"/>
      <c r="M107" s="202" t="s">
        <v>35</v>
      </c>
      <c r="N107" s="203" t="s">
        <v>52</v>
      </c>
      <c r="O107" s="42"/>
      <c r="P107" s="204">
        <f t="shared" si="1"/>
        <v>0</v>
      </c>
      <c r="Q107" s="204">
        <v>0</v>
      </c>
      <c r="R107" s="204">
        <f t="shared" si="2"/>
        <v>0</v>
      </c>
      <c r="S107" s="204">
        <v>0</v>
      </c>
      <c r="T107" s="205">
        <f t="shared" si="3"/>
        <v>0</v>
      </c>
      <c r="AR107" s="23" t="s">
        <v>95</v>
      </c>
      <c r="AT107" s="23" t="s">
        <v>287</v>
      </c>
      <c r="AU107" s="23" t="s">
        <v>89</v>
      </c>
      <c r="AY107" s="23" t="s">
        <v>285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23" t="s">
        <v>10</v>
      </c>
      <c r="BK107" s="206">
        <f t="shared" si="9"/>
        <v>0</v>
      </c>
      <c r="BL107" s="23" t="s">
        <v>95</v>
      </c>
      <c r="BM107" s="23" t="s">
        <v>587</v>
      </c>
    </row>
    <row r="108" spans="2:65" s="1" customFormat="1" ht="22.5" customHeight="1">
      <c r="B108" s="41"/>
      <c r="C108" s="195" t="s">
        <v>423</v>
      </c>
      <c r="D108" s="195" t="s">
        <v>287</v>
      </c>
      <c r="E108" s="196" t="s">
        <v>1668</v>
      </c>
      <c r="F108" s="197" t="s">
        <v>1669</v>
      </c>
      <c r="G108" s="198" t="s">
        <v>380</v>
      </c>
      <c r="H108" s="199">
        <v>1</v>
      </c>
      <c r="I108" s="200"/>
      <c r="J108" s="201">
        <f t="shared" si="0"/>
        <v>0</v>
      </c>
      <c r="K108" s="197" t="s">
        <v>35</v>
      </c>
      <c r="L108" s="61"/>
      <c r="M108" s="202" t="s">
        <v>35</v>
      </c>
      <c r="N108" s="203" t="s">
        <v>52</v>
      </c>
      <c r="O108" s="42"/>
      <c r="P108" s="204">
        <f t="shared" si="1"/>
        <v>0</v>
      </c>
      <c r="Q108" s="204">
        <v>0</v>
      </c>
      <c r="R108" s="204">
        <f t="shared" si="2"/>
        <v>0</v>
      </c>
      <c r="S108" s="204">
        <v>0</v>
      </c>
      <c r="T108" s="205">
        <f t="shared" si="3"/>
        <v>0</v>
      </c>
      <c r="AR108" s="23" t="s">
        <v>95</v>
      </c>
      <c r="AT108" s="23" t="s">
        <v>287</v>
      </c>
      <c r="AU108" s="23" t="s">
        <v>89</v>
      </c>
      <c r="AY108" s="23" t="s">
        <v>285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23" t="s">
        <v>10</v>
      </c>
      <c r="BK108" s="206">
        <f t="shared" si="9"/>
        <v>0</v>
      </c>
      <c r="BL108" s="23" t="s">
        <v>95</v>
      </c>
      <c r="BM108" s="23" t="s">
        <v>602</v>
      </c>
    </row>
    <row r="109" spans="2:65" s="1" customFormat="1" ht="22.5" customHeight="1">
      <c r="B109" s="41"/>
      <c r="C109" s="195" t="s">
        <v>427</v>
      </c>
      <c r="D109" s="195" t="s">
        <v>287</v>
      </c>
      <c r="E109" s="196" t="s">
        <v>1670</v>
      </c>
      <c r="F109" s="197" t="s">
        <v>1671</v>
      </c>
      <c r="G109" s="198" t="s">
        <v>380</v>
      </c>
      <c r="H109" s="199">
        <v>1</v>
      </c>
      <c r="I109" s="200"/>
      <c r="J109" s="201">
        <f t="shared" si="0"/>
        <v>0</v>
      </c>
      <c r="K109" s="197" t="s">
        <v>35</v>
      </c>
      <c r="L109" s="61"/>
      <c r="M109" s="202" t="s">
        <v>35</v>
      </c>
      <c r="N109" s="203" t="s">
        <v>52</v>
      </c>
      <c r="O109" s="42"/>
      <c r="P109" s="204">
        <f t="shared" si="1"/>
        <v>0</v>
      </c>
      <c r="Q109" s="204">
        <v>0</v>
      </c>
      <c r="R109" s="204">
        <f t="shared" si="2"/>
        <v>0</v>
      </c>
      <c r="S109" s="204">
        <v>0</v>
      </c>
      <c r="T109" s="205">
        <f t="shared" si="3"/>
        <v>0</v>
      </c>
      <c r="AR109" s="23" t="s">
        <v>95</v>
      </c>
      <c r="AT109" s="23" t="s">
        <v>287</v>
      </c>
      <c r="AU109" s="23" t="s">
        <v>89</v>
      </c>
      <c r="AY109" s="23" t="s">
        <v>285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23" t="s">
        <v>10</v>
      </c>
      <c r="BK109" s="206">
        <f t="shared" si="9"/>
        <v>0</v>
      </c>
      <c r="BL109" s="23" t="s">
        <v>95</v>
      </c>
      <c r="BM109" s="23" t="s">
        <v>614</v>
      </c>
    </row>
    <row r="110" spans="2:65" s="1" customFormat="1" ht="22.5" customHeight="1">
      <c r="B110" s="41"/>
      <c r="C110" s="195" t="s">
        <v>431</v>
      </c>
      <c r="D110" s="195" t="s">
        <v>287</v>
      </c>
      <c r="E110" s="196" t="s">
        <v>1672</v>
      </c>
      <c r="F110" s="197" t="s">
        <v>1673</v>
      </c>
      <c r="G110" s="198" t="s">
        <v>380</v>
      </c>
      <c r="H110" s="199">
        <v>4</v>
      </c>
      <c r="I110" s="200"/>
      <c r="J110" s="201">
        <f t="shared" si="0"/>
        <v>0</v>
      </c>
      <c r="K110" s="197" t="s">
        <v>35</v>
      </c>
      <c r="L110" s="61"/>
      <c r="M110" s="202" t="s">
        <v>35</v>
      </c>
      <c r="N110" s="203" t="s">
        <v>52</v>
      </c>
      <c r="O110" s="42"/>
      <c r="P110" s="204">
        <f t="shared" si="1"/>
        <v>0</v>
      </c>
      <c r="Q110" s="204">
        <v>0</v>
      </c>
      <c r="R110" s="204">
        <f t="shared" si="2"/>
        <v>0</v>
      </c>
      <c r="S110" s="204">
        <v>0</v>
      </c>
      <c r="T110" s="205">
        <f t="shared" si="3"/>
        <v>0</v>
      </c>
      <c r="AR110" s="23" t="s">
        <v>95</v>
      </c>
      <c r="AT110" s="23" t="s">
        <v>287</v>
      </c>
      <c r="AU110" s="23" t="s">
        <v>89</v>
      </c>
      <c r="AY110" s="23" t="s">
        <v>285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23" t="s">
        <v>10</v>
      </c>
      <c r="BK110" s="206">
        <f t="shared" si="9"/>
        <v>0</v>
      </c>
      <c r="BL110" s="23" t="s">
        <v>95</v>
      </c>
      <c r="BM110" s="23" t="s">
        <v>624</v>
      </c>
    </row>
    <row r="111" spans="2:65" s="1" customFormat="1" ht="22.5" customHeight="1">
      <c r="B111" s="41"/>
      <c r="C111" s="195" t="s">
        <v>435</v>
      </c>
      <c r="D111" s="195" t="s">
        <v>287</v>
      </c>
      <c r="E111" s="196" t="s">
        <v>1674</v>
      </c>
      <c r="F111" s="197" t="s">
        <v>1675</v>
      </c>
      <c r="G111" s="198" t="s">
        <v>380</v>
      </c>
      <c r="H111" s="199">
        <v>6</v>
      </c>
      <c r="I111" s="200"/>
      <c r="J111" s="201">
        <f t="shared" si="0"/>
        <v>0</v>
      </c>
      <c r="K111" s="197" t="s">
        <v>35</v>
      </c>
      <c r="L111" s="61"/>
      <c r="M111" s="202" t="s">
        <v>35</v>
      </c>
      <c r="N111" s="203" t="s">
        <v>52</v>
      </c>
      <c r="O111" s="42"/>
      <c r="P111" s="204">
        <f t="shared" si="1"/>
        <v>0</v>
      </c>
      <c r="Q111" s="204">
        <v>0</v>
      </c>
      <c r="R111" s="204">
        <f t="shared" si="2"/>
        <v>0</v>
      </c>
      <c r="S111" s="204">
        <v>0</v>
      </c>
      <c r="T111" s="205">
        <f t="shared" si="3"/>
        <v>0</v>
      </c>
      <c r="AR111" s="23" t="s">
        <v>95</v>
      </c>
      <c r="AT111" s="23" t="s">
        <v>287</v>
      </c>
      <c r="AU111" s="23" t="s">
        <v>89</v>
      </c>
      <c r="AY111" s="23" t="s">
        <v>285</v>
      </c>
      <c r="BE111" s="206">
        <f t="shared" si="4"/>
        <v>0</v>
      </c>
      <c r="BF111" s="206">
        <f t="shared" si="5"/>
        <v>0</v>
      </c>
      <c r="BG111" s="206">
        <f t="shared" si="6"/>
        <v>0</v>
      </c>
      <c r="BH111" s="206">
        <f t="shared" si="7"/>
        <v>0</v>
      </c>
      <c r="BI111" s="206">
        <f t="shared" si="8"/>
        <v>0</v>
      </c>
      <c r="BJ111" s="23" t="s">
        <v>10</v>
      </c>
      <c r="BK111" s="206">
        <f t="shared" si="9"/>
        <v>0</v>
      </c>
      <c r="BL111" s="23" t="s">
        <v>95</v>
      </c>
      <c r="BM111" s="23" t="s">
        <v>647</v>
      </c>
    </row>
    <row r="112" spans="2:65" s="1" customFormat="1" ht="22.5" customHeight="1">
      <c r="B112" s="41"/>
      <c r="C112" s="195" t="s">
        <v>440</v>
      </c>
      <c r="D112" s="195" t="s">
        <v>287</v>
      </c>
      <c r="E112" s="196" t="s">
        <v>1676</v>
      </c>
      <c r="F112" s="197" t="s">
        <v>1677</v>
      </c>
      <c r="G112" s="198" t="s">
        <v>380</v>
      </c>
      <c r="H112" s="199">
        <v>25</v>
      </c>
      <c r="I112" s="200"/>
      <c r="J112" s="201">
        <f t="shared" si="0"/>
        <v>0</v>
      </c>
      <c r="K112" s="197" t="s">
        <v>35</v>
      </c>
      <c r="L112" s="61"/>
      <c r="M112" s="202" t="s">
        <v>35</v>
      </c>
      <c r="N112" s="203" t="s">
        <v>52</v>
      </c>
      <c r="O112" s="42"/>
      <c r="P112" s="204">
        <f t="shared" si="1"/>
        <v>0</v>
      </c>
      <c r="Q112" s="204">
        <v>0</v>
      </c>
      <c r="R112" s="204">
        <f t="shared" si="2"/>
        <v>0</v>
      </c>
      <c r="S112" s="204">
        <v>0</v>
      </c>
      <c r="T112" s="205">
        <f t="shared" si="3"/>
        <v>0</v>
      </c>
      <c r="AR112" s="23" t="s">
        <v>95</v>
      </c>
      <c r="AT112" s="23" t="s">
        <v>287</v>
      </c>
      <c r="AU112" s="23" t="s">
        <v>89</v>
      </c>
      <c r="AY112" s="23" t="s">
        <v>285</v>
      </c>
      <c r="BE112" s="206">
        <f t="shared" si="4"/>
        <v>0</v>
      </c>
      <c r="BF112" s="206">
        <f t="shared" si="5"/>
        <v>0</v>
      </c>
      <c r="BG112" s="206">
        <f t="shared" si="6"/>
        <v>0</v>
      </c>
      <c r="BH112" s="206">
        <f t="shared" si="7"/>
        <v>0</v>
      </c>
      <c r="BI112" s="206">
        <f t="shared" si="8"/>
        <v>0</v>
      </c>
      <c r="BJ112" s="23" t="s">
        <v>10</v>
      </c>
      <c r="BK112" s="206">
        <f t="shared" si="9"/>
        <v>0</v>
      </c>
      <c r="BL112" s="23" t="s">
        <v>95</v>
      </c>
      <c r="BM112" s="23" t="s">
        <v>657</v>
      </c>
    </row>
    <row r="113" spans="2:65" s="1" customFormat="1" ht="22.5" customHeight="1">
      <c r="B113" s="41"/>
      <c r="C113" s="195" t="s">
        <v>445</v>
      </c>
      <c r="D113" s="195" t="s">
        <v>287</v>
      </c>
      <c r="E113" s="196" t="s">
        <v>1678</v>
      </c>
      <c r="F113" s="197" t="s">
        <v>1679</v>
      </c>
      <c r="G113" s="198" t="s">
        <v>380</v>
      </c>
      <c r="H113" s="199">
        <v>2</v>
      </c>
      <c r="I113" s="200"/>
      <c r="J113" s="201">
        <f t="shared" si="0"/>
        <v>0</v>
      </c>
      <c r="K113" s="197" t="s">
        <v>35</v>
      </c>
      <c r="L113" s="61"/>
      <c r="M113" s="202" t="s">
        <v>35</v>
      </c>
      <c r="N113" s="203" t="s">
        <v>52</v>
      </c>
      <c r="O113" s="42"/>
      <c r="P113" s="204">
        <f t="shared" si="1"/>
        <v>0</v>
      </c>
      <c r="Q113" s="204">
        <v>0</v>
      </c>
      <c r="R113" s="204">
        <f t="shared" si="2"/>
        <v>0</v>
      </c>
      <c r="S113" s="204">
        <v>0</v>
      </c>
      <c r="T113" s="205">
        <f t="shared" si="3"/>
        <v>0</v>
      </c>
      <c r="AR113" s="23" t="s">
        <v>95</v>
      </c>
      <c r="AT113" s="23" t="s">
        <v>287</v>
      </c>
      <c r="AU113" s="23" t="s">
        <v>89</v>
      </c>
      <c r="AY113" s="23" t="s">
        <v>285</v>
      </c>
      <c r="BE113" s="206">
        <f t="shared" si="4"/>
        <v>0</v>
      </c>
      <c r="BF113" s="206">
        <f t="shared" si="5"/>
        <v>0</v>
      </c>
      <c r="BG113" s="206">
        <f t="shared" si="6"/>
        <v>0</v>
      </c>
      <c r="BH113" s="206">
        <f t="shared" si="7"/>
        <v>0</v>
      </c>
      <c r="BI113" s="206">
        <f t="shared" si="8"/>
        <v>0</v>
      </c>
      <c r="BJ113" s="23" t="s">
        <v>10</v>
      </c>
      <c r="BK113" s="206">
        <f t="shared" si="9"/>
        <v>0</v>
      </c>
      <c r="BL113" s="23" t="s">
        <v>95</v>
      </c>
      <c r="BM113" s="23" t="s">
        <v>666</v>
      </c>
    </row>
    <row r="114" spans="2:65" s="1" customFormat="1" ht="22.5" customHeight="1">
      <c r="B114" s="41"/>
      <c r="C114" s="195" t="s">
        <v>454</v>
      </c>
      <c r="D114" s="195" t="s">
        <v>287</v>
      </c>
      <c r="E114" s="196" t="s">
        <v>1680</v>
      </c>
      <c r="F114" s="197" t="s">
        <v>1681</v>
      </c>
      <c r="G114" s="198" t="s">
        <v>380</v>
      </c>
      <c r="H114" s="199">
        <v>1</v>
      </c>
      <c r="I114" s="200"/>
      <c r="J114" s="201">
        <f t="shared" si="0"/>
        <v>0</v>
      </c>
      <c r="K114" s="197" t="s">
        <v>35</v>
      </c>
      <c r="L114" s="61"/>
      <c r="M114" s="202" t="s">
        <v>35</v>
      </c>
      <c r="N114" s="203" t="s">
        <v>52</v>
      </c>
      <c r="O114" s="42"/>
      <c r="P114" s="204">
        <f t="shared" si="1"/>
        <v>0</v>
      </c>
      <c r="Q114" s="204">
        <v>0</v>
      </c>
      <c r="R114" s="204">
        <f t="shared" si="2"/>
        <v>0</v>
      </c>
      <c r="S114" s="204">
        <v>0</v>
      </c>
      <c r="T114" s="205">
        <f t="shared" si="3"/>
        <v>0</v>
      </c>
      <c r="AR114" s="23" t="s">
        <v>95</v>
      </c>
      <c r="AT114" s="23" t="s">
        <v>287</v>
      </c>
      <c r="AU114" s="23" t="s">
        <v>89</v>
      </c>
      <c r="AY114" s="23" t="s">
        <v>285</v>
      </c>
      <c r="BE114" s="206">
        <f t="shared" si="4"/>
        <v>0</v>
      </c>
      <c r="BF114" s="206">
        <f t="shared" si="5"/>
        <v>0</v>
      </c>
      <c r="BG114" s="206">
        <f t="shared" si="6"/>
        <v>0</v>
      </c>
      <c r="BH114" s="206">
        <f t="shared" si="7"/>
        <v>0</v>
      </c>
      <c r="BI114" s="206">
        <f t="shared" si="8"/>
        <v>0</v>
      </c>
      <c r="BJ114" s="23" t="s">
        <v>10</v>
      </c>
      <c r="BK114" s="206">
        <f t="shared" si="9"/>
        <v>0</v>
      </c>
      <c r="BL114" s="23" t="s">
        <v>95</v>
      </c>
      <c r="BM114" s="23" t="s">
        <v>682</v>
      </c>
    </row>
    <row r="115" spans="2:65" s="1" customFormat="1" ht="22.5" customHeight="1">
      <c r="B115" s="41"/>
      <c r="C115" s="195" t="s">
        <v>464</v>
      </c>
      <c r="D115" s="195" t="s">
        <v>287</v>
      </c>
      <c r="E115" s="196" t="s">
        <v>1682</v>
      </c>
      <c r="F115" s="197" t="s">
        <v>1683</v>
      </c>
      <c r="G115" s="198" t="s">
        <v>380</v>
      </c>
      <c r="H115" s="199">
        <v>5</v>
      </c>
      <c r="I115" s="200"/>
      <c r="J115" s="201">
        <f t="shared" si="0"/>
        <v>0</v>
      </c>
      <c r="K115" s="197" t="s">
        <v>35</v>
      </c>
      <c r="L115" s="61"/>
      <c r="M115" s="202" t="s">
        <v>35</v>
      </c>
      <c r="N115" s="203" t="s">
        <v>52</v>
      </c>
      <c r="O115" s="42"/>
      <c r="P115" s="204">
        <f t="shared" si="1"/>
        <v>0</v>
      </c>
      <c r="Q115" s="204">
        <v>0</v>
      </c>
      <c r="R115" s="204">
        <f t="shared" si="2"/>
        <v>0</v>
      </c>
      <c r="S115" s="204">
        <v>0</v>
      </c>
      <c r="T115" s="205">
        <f t="shared" si="3"/>
        <v>0</v>
      </c>
      <c r="AR115" s="23" t="s">
        <v>95</v>
      </c>
      <c r="AT115" s="23" t="s">
        <v>287</v>
      </c>
      <c r="AU115" s="23" t="s">
        <v>89</v>
      </c>
      <c r="AY115" s="23" t="s">
        <v>285</v>
      </c>
      <c r="BE115" s="206">
        <f t="shared" si="4"/>
        <v>0</v>
      </c>
      <c r="BF115" s="206">
        <f t="shared" si="5"/>
        <v>0</v>
      </c>
      <c r="BG115" s="206">
        <f t="shared" si="6"/>
        <v>0</v>
      </c>
      <c r="BH115" s="206">
        <f t="shared" si="7"/>
        <v>0</v>
      </c>
      <c r="BI115" s="206">
        <f t="shared" si="8"/>
        <v>0</v>
      </c>
      <c r="BJ115" s="23" t="s">
        <v>10</v>
      </c>
      <c r="BK115" s="206">
        <f t="shared" si="9"/>
        <v>0</v>
      </c>
      <c r="BL115" s="23" t="s">
        <v>95</v>
      </c>
      <c r="BM115" s="23" t="s">
        <v>690</v>
      </c>
    </row>
    <row r="116" spans="2:65" s="1" customFormat="1" ht="22.5" customHeight="1">
      <c r="B116" s="41"/>
      <c r="C116" s="195" t="s">
        <v>171</v>
      </c>
      <c r="D116" s="195" t="s">
        <v>287</v>
      </c>
      <c r="E116" s="196" t="s">
        <v>1684</v>
      </c>
      <c r="F116" s="197" t="s">
        <v>1685</v>
      </c>
      <c r="G116" s="198" t="s">
        <v>380</v>
      </c>
      <c r="H116" s="199">
        <v>8</v>
      </c>
      <c r="I116" s="200"/>
      <c r="J116" s="201">
        <f t="shared" si="0"/>
        <v>0</v>
      </c>
      <c r="K116" s="197" t="s">
        <v>35</v>
      </c>
      <c r="L116" s="61"/>
      <c r="M116" s="202" t="s">
        <v>35</v>
      </c>
      <c r="N116" s="203" t="s">
        <v>52</v>
      </c>
      <c r="O116" s="42"/>
      <c r="P116" s="204">
        <f t="shared" si="1"/>
        <v>0</v>
      </c>
      <c r="Q116" s="204">
        <v>0</v>
      </c>
      <c r="R116" s="204">
        <f t="shared" si="2"/>
        <v>0</v>
      </c>
      <c r="S116" s="204">
        <v>0</v>
      </c>
      <c r="T116" s="205">
        <f t="shared" si="3"/>
        <v>0</v>
      </c>
      <c r="AR116" s="23" t="s">
        <v>95</v>
      </c>
      <c r="AT116" s="23" t="s">
        <v>287</v>
      </c>
      <c r="AU116" s="23" t="s">
        <v>89</v>
      </c>
      <c r="AY116" s="23" t="s">
        <v>285</v>
      </c>
      <c r="BE116" s="206">
        <f t="shared" si="4"/>
        <v>0</v>
      </c>
      <c r="BF116" s="206">
        <f t="shared" si="5"/>
        <v>0</v>
      </c>
      <c r="BG116" s="206">
        <f t="shared" si="6"/>
        <v>0</v>
      </c>
      <c r="BH116" s="206">
        <f t="shared" si="7"/>
        <v>0</v>
      </c>
      <c r="BI116" s="206">
        <f t="shared" si="8"/>
        <v>0</v>
      </c>
      <c r="BJ116" s="23" t="s">
        <v>10</v>
      </c>
      <c r="BK116" s="206">
        <f t="shared" si="9"/>
        <v>0</v>
      </c>
      <c r="BL116" s="23" t="s">
        <v>95</v>
      </c>
      <c r="BM116" s="23" t="s">
        <v>702</v>
      </c>
    </row>
    <row r="117" spans="2:65" s="1" customFormat="1" ht="22.5" customHeight="1">
      <c r="B117" s="41"/>
      <c r="C117" s="195" t="s">
        <v>475</v>
      </c>
      <c r="D117" s="195" t="s">
        <v>287</v>
      </c>
      <c r="E117" s="196" t="s">
        <v>1686</v>
      </c>
      <c r="F117" s="197" t="s">
        <v>1687</v>
      </c>
      <c r="G117" s="198" t="s">
        <v>380</v>
      </c>
      <c r="H117" s="199">
        <v>1</v>
      </c>
      <c r="I117" s="200"/>
      <c r="J117" s="201">
        <f t="shared" si="0"/>
        <v>0</v>
      </c>
      <c r="K117" s="197" t="s">
        <v>35</v>
      </c>
      <c r="L117" s="61"/>
      <c r="M117" s="202" t="s">
        <v>35</v>
      </c>
      <c r="N117" s="203" t="s">
        <v>52</v>
      </c>
      <c r="O117" s="42"/>
      <c r="P117" s="204">
        <f t="shared" si="1"/>
        <v>0</v>
      </c>
      <c r="Q117" s="204">
        <v>0</v>
      </c>
      <c r="R117" s="204">
        <f t="shared" si="2"/>
        <v>0</v>
      </c>
      <c r="S117" s="204">
        <v>0</v>
      </c>
      <c r="T117" s="205">
        <f t="shared" si="3"/>
        <v>0</v>
      </c>
      <c r="AR117" s="23" t="s">
        <v>95</v>
      </c>
      <c r="AT117" s="23" t="s">
        <v>287</v>
      </c>
      <c r="AU117" s="23" t="s">
        <v>89</v>
      </c>
      <c r="AY117" s="23" t="s">
        <v>285</v>
      </c>
      <c r="BE117" s="206">
        <f t="shared" si="4"/>
        <v>0</v>
      </c>
      <c r="BF117" s="206">
        <f t="shared" si="5"/>
        <v>0</v>
      </c>
      <c r="BG117" s="206">
        <f t="shared" si="6"/>
        <v>0</v>
      </c>
      <c r="BH117" s="206">
        <f t="shared" si="7"/>
        <v>0</v>
      </c>
      <c r="BI117" s="206">
        <f t="shared" si="8"/>
        <v>0</v>
      </c>
      <c r="BJ117" s="23" t="s">
        <v>10</v>
      </c>
      <c r="BK117" s="206">
        <f t="shared" si="9"/>
        <v>0</v>
      </c>
      <c r="BL117" s="23" t="s">
        <v>95</v>
      </c>
      <c r="BM117" s="23" t="s">
        <v>713</v>
      </c>
    </row>
    <row r="118" spans="2:65" s="1" customFormat="1" ht="22.5" customHeight="1">
      <c r="B118" s="41"/>
      <c r="C118" s="195" t="s">
        <v>481</v>
      </c>
      <c r="D118" s="195" t="s">
        <v>287</v>
      </c>
      <c r="E118" s="196" t="s">
        <v>1688</v>
      </c>
      <c r="F118" s="197" t="s">
        <v>1689</v>
      </c>
      <c r="G118" s="198" t="s">
        <v>380</v>
      </c>
      <c r="H118" s="199">
        <v>1</v>
      </c>
      <c r="I118" s="200"/>
      <c r="J118" s="201">
        <f t="shared" si="0"/>
        <v>0</v>
      </c>
      <c r="K118" s="197" t="s">
        <v>35</v>
      </c>
      <c r="L118" s="61"/>
      <c r="M118" s="202" t="s">
        <v>35</v>
      </c>
      <c r="N118" s="203" t="s">
        <v>52</v>
      </c>
      <c r="O118" s="42"/>
      <c r="P118" s="204">
        <f t="shared" si="1"/>
        <v>0</v>
      </c>
      <c r="Q118" s="204">
        <v>0</v>
      </c>
      <c r="R118" s="204">
        <f t="shared" si="2"/>
        <v>0</v>
      </c>
      <c r="S118" s="204">
        <v>0</v>
      </c>
      <c r="T118" s="205">
        <f t="shared" si="3"/>
        <v>0</v>
      </c>
      <c r="AR118" s="23" t="s">
        <v>95</v>
      </c>
      <c r="AT118" s="23" t="s">
        <v>287</v>
      </c>
      <c r="AU118" s="23" t="s">
        <v>89</v>
      </c>
      <c r="AY118" s="23" t="s">
        <v>285</v>
      </c>
      <c r="BE118" s="206">
        <f t="shared" si="4"/>
        <v>0</v>
      </c>
      <c r="BF118" s="206">
        <f t="shared" si="5"/>
        <v>0</v>
      </c>
      <c r="BG118" s="206">
        <f t="shared" si="6"/>
        <v>0</v>
      </c>
      <c r="BH118" s="206">
        <f t="shared" si="7"/>
        <v>0</v>
      </c>
      <c r="BI118" s="206">
        <f t="shared" si="8"/>
        <v>0</v>
      </c>
      <c r="BJ118" s="23" t="s">
        <v>10</v>
      </c>
      <c r="BK118" s="206">
        <f t="shared" si="9"/>
        <v>0</v>
      </c>
      <c r="BL118" s="23" t="s">
        <v>95</v>
      </c>
      <c r="BM118" s="23" t="s">
        <v>722</v>
      </c>
    </row>
    <row r="119" spans="2:65" s="1" customFormat="1" ht="22.5" customHeight="1">
      <c r="B119" s="41"/>
      <c r="C119" s="195" t="s">
        <v>485</v>
      </c>
      <c r="D119" s="195" t="s">
        <v>287</v>
      </c>
      <c r="E119" s="196" t="s">
        <v>1690</v>
      </c>
      <c r="F119" s="197" t="s">
        <v>1691</v>
      </c>
      <c r="G119" s="198" t="s">
        <v>380</v>
      </c>
      <c r="H119" s="199">
        <v>1</v>
      </c>
      <c r="I119" s="200"/>
      <c r="J119" s="201">
        <f t="shared" si="0"/>
        <v>0</v>
      </c>
      <c r="K119" s="197" t="s">
        <v>35</v>
      </c>
      <c r="L119" s="61"/>
      <c r="M119" s="202" t="s">
        <v>35</v>
      </c>
      <c r="N119" s="203" t="s">
        <v>52</v>
      </c>
      <c r="O119" s="42"/>
      <c r="P119" s="204">
        <f t="shared" si="1"/>
        <v>0</v>
      </c>
      <c r="Q119" s="204">
        <v>0</v>
      </c>
      <c r="R119" s="204">
        <f t="shared" si="2"/>
        <v>0</v>
      </c>
      <c r="S119" s="204">
        <v>0</v>
      </c>
      <c r="T119" s="205">
        <f t="shared" si="3"/>
        <v>0</v>
      </c>
      <c r="AR119" s="23" t="s">
        <v>95</v>
      </c>
      <c r="AT119" s="23" t="s">
        <v>287</v>
      </c>
      <c r="AU119" s="23" t="s">
        <v>89</v>
      </c>
      <c r="AY119" s="23" t="s">
        <v>285</v>
      </c>
      <c r="BE119" s="206">
        <f t="shared" si="4"/>
        <v>0</v>
      </c>
      <c r="BF119" s="206">
        <f t="shared" si="5"/>
        <v>0</v>
      </c>
      <c r="BG119" s="206">
        <f t="shared" si="6"/>
        <v>0</v>
      </c>
      <c r="BH119" s="206">
        <f t="shared" si="7"/>
        <v>0</v>
      </c>
      <c r="BI119" s="206">
        <f t="shared" si="8"/>
        <v>0</v>
      </c>
      <c r="BJ119" s="23" t="s">
        <v>10</v>
      </c>
      <c r="BK119" s="206">
        <f t="shared" si="9"/>
        <v>0</v>
      </c>
      <c r="BL119" s="23" t="s">
        <v>95</v>
      </c>
      <c r="BM119" s="23" t="s">
        <v>732</v>
      </c>
    </row>
    <row r="120" spans="2:65" s="1" customFormat="1" ht="22.5" customHeight="1">
      <c r="B120" s="41"/>
      <c r="C120" s="195" t="s">
        <v>489</v>
      </c>
      <c r="D120" s="195" t="s">
        <v>287</v>
      </c>
      <c r="E120" s="196" t="s">
        <v>1692</v>
      </c>
      <c r="F120" s="197" t="s">
        <v>1693</v>
      </c>
      <c r="G120" s="198" t="s">
        <v>380</v>
      </c>
      <c r="H120" s="199">
        <v>2</v>
      </c>
      <c r="I120" s="200"/>
      <c r="J120" s="201">
        <f t="shared" si="0"/>
        <v>0</v>
      </c>
      <c r="K120" s="197" t="s">
        <v>35</v>
      </c>
      <c r="L120" s="61"/>
      <c r="M120" s="202" t="s">
        <v>35</v>
      </c>
      <c r="N120" s="203" t="s">
        <v>52</v>
      </c>
      <c r="O120" s="42"/>
      <c r="P120" s="204">
        <f t="shared" si="1"/>
        <v>0</v>
      </c>
      <c r="Q120" s="204">
        <v>0</v>
      </c>
      <c r="R120" s="204">
        <f t="shared" si="2"/>
        <v>0</v>
      </c>
      <c r="S120" s="204">
        <v>0</v>
      </c>
      <c r="T120" s="205">
        <f t="shared" si="3"/>
        <v>0</v>
      </c>
      <c r="AR120" s="23" t="s">
        <v>95</v>
      </c>
      <c r="AT120" s="23" t="s">
        <v>287</v>
      </c>
      <c r="AU120" s="23" t="s">
        <v>89</v>
      </c>
      <c r="AY120" s="23" t="s">
        <v>285</v>
      </c>
      <c r="BE120" s="206">
        <f t="shared" si="4"/>
        <v>0</v>
      </c>
      <c r="BF120" s="206">
        <f t="shared" si="5"/>
        <v>0</v>
      </c>
      <c r="BG120" s="206">
        <f t="shared" si="6"/>
        <v>0</v>
      </c>
      <c r="BH120" s="206">
        <f t="shared" si="7"/>
        <v>0</v>
      </c>
      <c r="BI120" s="206">
        <f t="shared" si="8"/>
        <v>0</v>
      </c>
      <c r="BJ120" s="23" t="s">
        <v>10</v>
      </c>
      <c r="BK120" s="206">
        <f t="shared" si="9"/>
        <v>0</v>
      </c>
      <c r="BL120" s="23" t="s">
        <v>95</v>
      </c>
      <c r="BM120" s="23" t="s">
        <v>740</v>
      </c>
    </row>
    <row r="121" spans="2:65" s="1" customFormat="1" ht="22.5" customHeight="1">
      <c r="B121" s="41"/>
      <c r="C121" s="195" t="s">
        <v>493</v>
      </c>
      <c r="D121" s="195" t="s">
        <v>287</v>
      </c>
      <c r="E121" s="196" t="s">
        <v>1694</v>
      </c>
      <c r="F121" s="197" t="s">
        <v>1695</v>
      </c>
      <c r="G121" s="198" t="s">
        <v>380</v>
      </c>
      <c r="H121" s="199">
        <v>2</v>
      </c>
      <c r="I121" s="200"/>
      <c r="J121" s="201">
        <f t="shared" si="0"/>
        <v>0</v>
      </c>
      <c r="K121" s="197" t="s">
        <v>35</v>
      </c>
      <c r="L121" s="61"/>
      <c r="M121" s="202" t="s">
        <v>35</v>
      </c>
      <c r="N121" s="203" t="s">
        <v>52</v>
      </c>
      <c r="O121" s="42"/>
      <c r="P121" s="204">
        <f t="shared" si="1"/>
        <v>0</v>
      </c>
      <c r="Q121" s="204">
        <v>0</v>
      </c>
      <c r="R121" s="204">
        <f t="shared" si="2"/>
        <v>0</v>
      </c>
      <c r="S121" s="204">
        <v>0</v>
      </c>
      <c r="T121" s="205">
        <f t="shared" si="3"/>
        <v>0</v>
      </c>
      <c r="AR121" s="23" t="s">
        <v>95</v>
      </c>
      <c r="AT121" s="23" t="s">
        <v>287</v>
      </c>
      <c r="AU121" s="23" t="s">
        <v>89</v>
      </c>
      <c r="AY121" s="23" t="s">
        <v>285</v>
      </c>
      <c r="BE121" s="206">
        <f t="shared" si="4"/>
        <v>0</v>
      </c>
      <c r="BF121" s="206">
        <f t="shared" si="5"/>
        <v>0</v>
      </c>
      <c r="BG121" s="206">
        <f t="shared" si="6"/>
        <v>0</v>
      </c>
      <c r="BH121" s="206">
        <f t="shared" si="7"/>
        <v>0</v>
      </c>
      <c r="BI121" s="206">
        <f t="shared" si="8"/>
        <v>0</v>
      </c>
      <c r="BJ121" s="23" t="s">
        <v>10</v>
      </c>
      <c r="BK121" s="206">
        <f t="shared" si="9"/>
        <v>0</v>
      </c>
      <c r="BL121" s="23" t="s">
        <v>95</v>
      </c>
      <c r="BM121" s="23" t="s">
        <v>749</v>
      </c>
    </row>
    <row r="122" spans="2:65" s="1" customFormat="1" ht="22.5" customHeight="1">
      <c r="B122" s="41"/>
      <c r="C122" s="195" t="s">
        <v>500</v>
      </c>
      <c r="D122" s="195" t="s">
        <v>287</v>
      </c>
      <c r="E122" s="196" t="s">
        <v>1696</v>
      </c>
      <c r="F122" s="197" t="s">
        <v>1697</v>
      </c>
      <c r="G122" s="198" t="s">
        <v>380</v>
      </c>
      <c r="H122" s="199">
        <v>1</v>
      </c>
      <c r="I122" s="200"/>
      <c r="J122" s="201">
        <f t="shared" si="0"/>
        <v>0</v>
      </c>
      <c r="K122" s="197" t="s">
        <v>35</v>
      </c>
      <c r="L122" s="61"/>
      <c r="M122" s="202" t="s">
        <v>35</v>
      </c>
      <c r="N122" s="264" t="s">
        <v>52</v>
      </c>
      <c r="O122" s="265"/>
      <c r="P122" s="266">
        <f t="shared" si="1"/>
        <v>0</v>
      </c>
      <c r="Q122" s="266">
        <v>0</v>
      </c>
      <c r="R122" s="266">
        <f t="shared" si="2"/>
        <v>0</v>
      </c>
      <c r="S122" s="266">
        <v>0</v>
      </c>
      <c r="T122" s="267">
        <f t="shared" si="3"/>
        <v>0</v>
      </c>
      <c r="AR122" s="23" t="s">
        <v>95</v>
      </c>
      <c r="AT122" s="23" t="s">
        <v>287</v>
      </c>
      <c r="AU122" s="23" t="s">
        <v>89</v>
      </c>
      <c r="AY122" s="23" t="s">
        <v>285</v>
      </c>
      <c r="BE122" s="206">
        <f t="shared" si="4"/>
        <v>0</v>
      </c>
      <c r="BF122" s="206">
        <f t="shared" si="5"/>
        <v>0</v>
      </c>
      <c r="BG122" s="206">
        <f t="shared" si="6"/>
        <v>0</v>
      </c>
      <c r="BH122" s="206">
        <f t="shared" si="7"/>
        <v>0</v>
      </c>
      <c r="BI122" s="206">
        <f t="shared" si="8"/>
        <v>0</v>
      </c>
      <c r="BJ122" s="23" t="s">
        <v>10</v>
      </c>
      <c r="BK122" s="206">
        <f t="shared" si="9"/>
        <v>0</v>
      </c>
      <c r="BL122" s="23" t="s">
        <v>95</v>
      </c>
      <c r="BM122" s="23" t="s">
        <v>760</v>
      </c>
    </row>
    <row r="123" spans="2:12" s="1" customFormat="1" ht="6.95" customHeight="1">
      <c r="B123" s="56"/>
      <c r="C123" s="57"/>
      <c r="D123" s="57"/>
      <c r="E123" s="57"/>
      <c r="F123" s="57"/>
      <c r="G123" s="57"/>
      <c r="H123" s="57"/>
      <c r="I123" s="141"/>
      <c r="J123" s="57"/>
      <c r="K123" s="57"/>
      <c r="L123" s="61"/>
    </row>
  </sheetData>
  <sheetProtection password="CC35" sheet="1" objects="1" scenarios="1" formatCells="0" formatColumns="0" formatRows="0" sort="0" autoFilter="0"/>
  <autoFilter ref="C77:K12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1698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ROUND(J84,0)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ROUND(SUM(BE84:BE159),0)</f>
        <v>0</v>
      </c>
      <c r="G30" s="42"/>
      <c r="H30" s="42"/>
      <c r="I30" s="133">
        <v>0.21</v>
      </c>
      <c r="J30" s="132">
        <f>ROUND(ROUND((SUM(BE84:BE159)),0)*I30,0)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ROUND(SUM(BF84:BF159),0)</f>
        <v>0</v>
      </c>
      <c r="G31" s="42"/>
      <c r="H31" s="42"/>
      <c r="I31" s="133">
        <v>0.15</v>
      </c>
      <c r="J31" s="132">
        <f>ROUND(ROUND((SUM(BF84:BF159)),0)*I31,0)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ROUND(SUM(BG84:BG159),0)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ROUND(SUM(BH84:BH159),0)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ROUND(SUM(BI84:BI159),0)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4 - ÚT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J84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J85</f>
        <v>0</v>
      </c>
      <c r="K57" s="157"/>
    </row>
    <row r="58" spans="2:11" s="8" customFormat="1" ht="19.9" customHeight="1">
      <c r="B58" s="158"/>
      <c r="C58" s="159"/>
      <c r="D58" s="160" t="s">
        <v>1480</v>
      </c>
      <c r="E58" s="161"/>
      <c r="F58" s="161"/>
      <c r="G58" s="161"/>
      <c r="H58" s="161"/>
      <c r="I58" s="162"/>
      <c r="J58" s="163">
        <f>J86</f>
        <v>0</v>
      </c>
      <c r="K58" s="164"/>
    </row>
    <row r="59" spans="2:11" s="7" customFormat="1" ht="24.95" customHeight="1">
      <c r="B59" s="151"/>
      <c r="C59" s="152"/>
      <c r="D59" s="153" t="s">
        <v>256</v>
      </c>
      <c r="E59" s="154"/>
      <c r="F59" s="154"/>
      <c r="G59" s="154"/>
      <c r="H59" s="154"/>
      <c r="I59" s="155"/>
      <c r="J59" s="156">
        <f>J88</f>
        <v>0</v>
      </c>
      <c r="K59" s="157"/>
    </row>
    <row r="60" spans="2:11" s="8" customFormat="1" ht="19.9" customHeight="1">
      <c r="B60" s="158"/>
      <c r="C60" s="159"/>
      <c r="D60" s="160" t="s">
        <v>259</v>
      </c>
      <c r="E60" s="161"/>
      <c r="F60" s="161"/>
      <c r="G60" s="161"/>
      <c r="H60" s="161"/>
      <c r="I60" s="162"/>
      <c r="J60" s="163">
        <f>J89</f>
        <v>0</v>
      </c>
      <c r="K60" s="164"/>
    </row>
    <row r="61" spans="2:11" s="8" customFormat="1" ht="19.9" customHeight="1">
      <c r="B61" s="158"/>
      <c r="C61" s="159"/>
      <c r="D61" s="160" t="s">
        <v>1699</v>
      </c>
      <c r="E61" s="161"/>
      <c r="F61" s="161"/>
      <c r="G61" s="161"/>
      <c r="H61" s="161"/>
      <c r="I61" s="162"/>
      <c r="J61" s="163">
        <f>J93</f>
        <v>0</v>
      </c>
      <c r="K61" s="164"/>
    </row>
    <row r="62" spans="2:11" s="8" customFormat="1" ht="19.9" customHeight="1">
      <c r="B62" s="158"/>
      <c r="C62" s="159"/>
      <c r="D62" s="160" t="s">
        <v>1700</v>
      </c>
      <c r="E62" s="161"/>
      <c r="F62" s="161"/>
      <c r="G62" s="161"/>
      <c r="H62" s="161"/>
      <c r="I62" s="162"/>
      <c r="J62" s="163">
        <f>J104</f>
        <v>0</v>
      </c>
      <c r="K62" s="164"/>
    </row>
    <row r="63" spans="2:11" s="8" customFormat="1" ht="19.9" customHeight="1">
      <c r="B63" s="158"/>
      <c r="C63" s="159"/>
      <c r="D63" s="160" t="s">
        <v>1701</v>
      </c>
      <c r="E63" s="161"/>
      <c r="F63" s="161"/>
      <c r="G63" s="161"/>
      <c r="H63" s="161"/>
      <c r="I63" s="162"/>
      <c r="J63" s="163">
        <f>J123</f>
        <v>0</v>
      </c>
      <c r="K63" s="164"/>
    </row>
    <row r="64" spans="2:11" s="8" customFormat="1" ht="19.9" customHeight="1">
      <c r="B64" s="158"/>
      <c r="C64" s="159"/>
      <c r="D64" s="160" t="s">
        <v>1702</v>
      </c>
      <c r="E64" s="161"/>
      <c r="F64" s="161"/>
      <c r="G64" s="161"/>
      <c r="H64" s="161"/>
      <c r="I64" s="162"/>
      <c r="J64" s="163">
        <f>J143</f>
        <v>0</v>
      </c>
      <c r="K64" s="164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19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1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4"/>
      <c r="J70" s="60"/>
      <c r="K70" s="60"/>
      <c r="L70" s="61"/>
    </row>
    <row r="71" spans="2:12" s="1" customFormat="1" ht="36.95" customHeight="1">
      <c r="B71" s="41"/>
      <c r="C71" s="62" t="s">
        <v>269</v>
      </c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14.45" customHeight="1">
      <c r="B73" s="41"/>
      <c r="C73" s="65" t="s">
        <v>19</v>
      </c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22.5" customHeight="1">
      <c r="B74" s="41"/>
      <c r="C74" s="63"/>
      <c r="D74" s="63"/>
      <c r="E74" s="396" t="str">
        <f>E7</f>
        <v>PD - MŠ a ZŠ Barrandov I, objekt Chaplinovo nám. 615/1, Praha 5 - Hlubočepy - sociální zázemí pro sportovní areál</v>
      </c>
      <c r="F74" s="397"/>
      <c r="G74" s="397"/>
      <c r="H74" s="397"/>
      <c r="I74" s="165"/>
      <c r="J74" s="63"/>
      <c r="K74" s="63"/>
      <c r="L74" s="61"/>
    </row>
    <row r="75" spans="2:12" s="1" customFormat="1" ht="14.45" customHeight="1">
      <c r="B75" s="41"/>
      <c r="C75" s="65" t="s">
        <v>143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23.25" customHeight="1">
      <c r="B76" s="41"/>
      <c r="C76" s="63"/>
      <c r="D76" s="63"/>
      <c r="E76" s="372" t="str">
        <f>E9</f>
        <v>4 - ÚT</v>
      </c>
      <c r="F76" s="398"/>
      <c r="G76" s="398"/>
      <c r="H76" s="398"/>
      <c r="I76" s="165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66" t="str">
        <f>F12</f>
        <v>Chaplinovo náměstí, Praha 5</v>
      </c>
      <c r="G78" s="63"/>
      <c r="H78" s="63"/>
      <c r="I78" s="167" t="s">
        <v>27</v>
      </c>
      <c r="J78" s="73" t="str">
        <f>IF(J12="","",J12)</f>
        <v>12.12.2016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5"/>
      <c r="J79" s="63"/>
      <c r="K79" s="63"/>
      <c r="L79" s="61"/>
    </row>
    <row r="80" spans="2:12" s="1" customFormat="1" ht="13.5">
      <c r="B80" s="41"/>
      <c r="C80" s="65" t="s">
        <v>33</v>
      </c>
      <c r="D80" s="63"/>
      <c r="E80" s="63"/>
      <c r="F80" s="166" t="str">
        <f>E15</f>
        <v>MČ Praha 5, Náměstí 14 října 4, Praha 5</v>
      </c>
      <c r="G80" s="63"/>
      <c r="H80" s="63"/>
      <c r="I80" s="167" t="s">
        <v>40</v>
      </c>
      <c r="J80" s="166" t="str">
        <f>E21</f>
        <v>Ing. Ivan Šír, Projektování dopravních staveb CZ</v>
      </c>
      <c r="K80" s="63"/>
      <c r="L80" s="61"/>
    </row>
    <row r="81" spans="2:12" s="1" customFormat="1" ht="14.45" customHeight="1">
      <c r="B81" s="41"/>
      <c r="C81" s="65" t="s">
        <v>38</v>
      </c>
      <c r="D81" s="63"/>
      <c r="E81" s="63"/>
      <c r="F81" s="166" t="str">
        <f>IF(E18="","",E18)</f>
        <v/>
      </c>
      <c r="G81" s="63"/>
      <c r="H81" s="63"/>
      <c r="I81" s="165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65"/>
      <c r="J82" s="63"/>
      <c r="K82" s="63"/>
      <c r="L82" s="61"/>
    </row>
    <row r="83" spans="2:20" s="9" customFormat="1" ht="29.25" customHeight="1">
      <c r="B83" s="168"/>
      <c r="C83" s="169" t="s">
        <v>270</v>
      </c>
      <c r="D83" s="170" t="s">
        <v>66</v>
      </c>
      <c r="E83" s="170" t="s">
        <v>62</v>
      </c>
      <c r="F83" s="170" t="s">
        <v>271</v>
      </c>
      <c r="G83" s="170" t="s">
        <v>272</v>
      </c>
      <c r="H83" s="170" t="s">
        <v>273</v>
      </c>
      <c r="I83" s="171" t="s">
        <v>274</v>
      </c>
      <c r="J83" s="170" t="s">
        <v>245</v>
      </c>
      <c r="K83" s="172" t="s">
        <v>275</v>
      </c>
      <c r="L83" s="173"/>
      <c r="M83" s="81" t="s">
        <v>276</v>
      </c>
      <c r="N83" s="82" t="s">
        <v>51</v>
      </c>
      <c r="O83" s="82" t="s">
        <v>277</v>
      </c>
      <c r="P83" s="82" t="s">
        <v>278</v>
      </c>
      <c r="Q83" s="82" t="s">
        <v>279</v>
      </c>
      <c r="R83" s="82" t="s">
        <v>280</v>
      </c>
      <c r="S83" s="82" t="s">
        <v>281</v>
      </c>
      <c r="T83" s="83" t="s">
        <v>282</v>
      </c>
    </row>
    <row r="84" spans="2:63" s="1" customFormat="1" ht="29.25" customHeight="1">
      <c r="B84" s="41"/>
      <c r="C84" s="87" t="s">
        <v>246</v>
      </c>
      <c r="D84" s="63"/>
      <c r="E84" s="63"/>
      <c r="F84" s="63"/>
      <c r="G84" s="63"/>
      <c r="H84" s="63"/>
      <c r="I84" s="165"/>
      <c r="J84" s="174">
        <f>BK84</f>
        <v>0</v>
      </c>
      <c r="K84" s="63"/>
      <c r="L84" s="61"/>
      <c r="M84" s="84"/>
      <c r="N84" s="85"/>
      <c r="O84" s="85"/>
      <c r="P84" s="175">
        <f>P85+P88</f>
        <v>0</v>
      </c>
      <c r="Q84" s="85"/>
      <c r="R84" s="175">
        <f>R85+R88</f>
        <v>0</v>
      </c>
      <c r="S84" s="85"/>
      <c r="T84" s="176">
        <f>T85+T88</f>
        <v>0</v>
      </c>
      <c r="AT84" s="23" t="s">
        <v>80</v>
      </c>
      <c r="AU84" s="23" t="s">
        <v>247</v>
      </c>
      <c r="BK84" s="177">
        <f>BK85+BK88</f>
        <v>0</v>
      </c>
    </row>
    <row r="85" spans="2:63" s="10" customFormat="1" ht="37.35" customHeight="1">
      <c r="B85" s="178"/>
      <c r="C85" s="179"/>
      <c r="D85" s="180" t="s">
        <v>80</v>
      </c>
      <c r="E85" s="181" t="s">
        <v>283</v>
      </c>
      <c r="F85" s="181" t="s">
        <v>284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</f>
        <v>0</v>
      </c>
      <c r="Q85" s="186"/>
      <c r="R85" s="187">
        <f>R86</f>
        <v>0</v>
      </c>
      <c r="S85" s="186"/>
      <c r="T85" s="188">
        <f>T86</f>
        <v>0</v>
      </c>
      <c r="AR85" s="189" t="s">
        <v>10</v>
      </c>
      <c r="AT85" s="190" t="s">
        <v>80</v>
      </c>
      <c r="AU85" s="190" t="s">
        <v>81</v>
      </c>
      <c r="AY85" s="189" t="s">
        <v>285</v>
      </c>
      <c r="BK85" s="191">
        <f>BK86</f>
        <v>0</v>
      </c>
    </row>
    <row r="86" spans="2:63" s="10" customFormat="1" ht="19.9" customHeight="1">
      <c r="B86" s="178"/>
      <c r="C86" s="179"/>
      <c r="D86" s="192" t="s">
        <v>80</v>
      </c>
      <c r="E86" s="193" t="s">
        <v>833</v>
      </c>
      <c r="F86" s="193" t="s">
        <v>1486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P87</f>
        <v>0</v>
      </c>
      <c r="Q86" s="186"/>
      <c r="R86" s="187">
        <f>R87</f>
        <v>0</v>
      </c>
      <c r="S86" s="186"/>
      <c r="T86" s="188">
        <f>T87</f>
        <v>0</v>
      </c>
      <c r="AR86" s="189" t="s">
        <v>10</v>
      </c>
      <c r="AT86" s="190" t="s">
        <v>80</v>
      </c>
      <c r="AU86" s="190" t="s">
        <v>10</v>
      </c>
      <c r="AY86" s="189" t="s">
        <v>285</v>
      </c>
      <c r="BK86" s="191">
        <f>BK87</f>
        <v>0</v>
      </c>
    </row>
    <row r="87" spans="2:65" s="1" customFormat="1" ht="22.5" customHeight="1">
      <c r="B87" s="41"/>
      <c r="C87" s="195" t="s">
        <v>10</v>
      </c>
      <c r="D87" s="195" t="s">
        <v>287</v>
      </c>
      <c r="E87" s="196" t="s">
        <v>1703</v>
      </c>
      <c r="F87" s="197" t="s">
        <v>1704</v>
      </c>
      <c r="G87" s="198" t="s">
        <v>347</v>
      </c>
      <c r="H87" s="199">
        <v>96</v>
      </c>
      <c r="I87" s="200"/>
      <c r="J87" s="201">
        <f>ROUND(I87*H87,0)</f>
        <v>0</v>
      </c>
      <c r="K87" s="197" t="s">
        <v>35</v>
      </c>
      <c r="L87" s="61"/>
      <c r="M87" s="202" t="s">
        <v>35</v>
      </c>
      <c r="N87" s="203" t="s">
        <v>52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3" t="s">
        <v>95</v>
      </c>
      <c r="AT87" s="23" t="s">
        <v>287</v>
      </c>
      <c r="AU87" s="23" t="s">
        <v>89</v>
      </c>
      <c r="AY87" s="23" t="s">
        <v>285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3" t="s">
        <v>10</v>
      </c>
      <c r="BK87" s="206">
        <f>ROUND(I87*H87,0)</f>
        <v>0</v>
      </c>
      <c r="BL87" s="23" t="s">
        <v>95</v>
      </c>
      <c r="BM87" s="23" t="s">
        <v>89</v>
      </c>
    </row>
    <row r="88" spans="2:63" s="10" customFormat="1" ht="37.35" customHeight="1">
      <c r="B88" s="178"/>
      <c r="C88" s="179"/>
      <c r="D88" s="180" t="s">
        <v>80</v>
      </c>
      <c r="E88" s="181" t="s">
        <v>764</v>
      </c>
      <c r="F88" s="181" t="s">
        <v>765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P89+P93+P104+P123+P143</f>
        <v>0</v>
      </c>
      <c r="Q88" s="186"/>
      <c r="R88" s="187">
        <f>R89+R93+R104+R123+R143</f>
        <v>0</v>
      </c>
      <c r="S88" s="186"/>
      <c r="T88" s="188">
        <f>T89+T93+T104+T123+T143</f>
        <v>0</v>
      </c>
      <c r="AR88" s="189" t="s">
        <v>89</v>
      </c>
      <c r="AT88" s="190" t="s">
        <v>80</v>
      </c>
      <c r="AU88" s="190" t="s">
        <v>81</v>
      </c>
      <c r="AY88" s="189" t="s">
        <v>285</v>
      </c>
      <c r="BK88" s="191">
        <f>BK89+BK93+BK104+BK123+BK143</f>
        <v>0</v>
      </c>
    </row>
    <row r="89" spans="2:63" s="10" customFormat="1" ht="19.9" customHeight="1">
      <c r="B89" s="178"/>
      <c r="C89" s="179"/>
      <c r="D89" s="192" t="s">
        <v>80</v>
      </c>
      <c r="E89" s="193" t="s">
        <v>903</v>
      </c>
      <c r="F89" s="193" t="s">
        <v>904</v>
      </c>
      <c r="G89" s="179"/>
      <c r="H89" s="179"/>
      <c r="I89" s="182"/>
      <c r="J89" s="194">
        <f>BK89</f>
        <v>0</v>
      </c>
      <c r="K89" s="179"/>
      <c r="L89" s="184"/>
      <c r="M89" s="185"/>
      <c r="N89" s="186"/>
      <c r="O89" s="186"/>
      <c r="P89" s="187">
        <f>SUM(P90:P92)</f>
        <v>0</v>
      </c>
      <c r="Q89" s="186"/>
      <c r="R89" s="187">
        <f>SUM(R90:R92)</f>
        <v>0</v>
      </c>
      <c r="S89" s="186"/>
      <c r="T89" s="188">
        <f>SUM(T90:T92)</f>
        <v>0</v>
      </c>
      <c r="AR89" s="189" t="s">
        <v>89</v>
      </c>
      <c r="AT89" s="190" t="s">
        <v>80</v>
      </c>
      <c r="AU89" s="190" t="s">
        <v>10</v>
      </c>
      <c r="AY89" s="189" t="s">
        <v>285</v>
      </c>
      <c r="BK89" s="191">
        <f>SUM(BK90:BK92)</f>
        <v>0</v>
      </c>
    </row>
    <row r="90" spans="2:65" s="1" customFormat="1" ht="22.5" customHeight="1">
      <c r="B90" s="41"/>
      <c r="C90" s="195" t="s">
        <v>89</v>
      </c>
      <c r="D90" s="195" t="s">
        <v>287</v>
      </c>
      <c r="E90" s="196" t="s">
        <v>1705</v>
      </c>
      <c r="F90" s="197" t="s">
        <v>1706</v>
      </c>
      <c r="G90" s="198" t="s">
        <v>347</v>
      </c>
      <c r="H90" s="199">
        <v>1.256</v>
      </c>
      <c r="I90" s="200"/>
      <c r="J90" s="201">
        <f>ROUND(I90*H90,0)</f>
        <v>0</v>
      </c>
      <c r="K90" s="197" t="s">
        <v>35</v>
      </c>
      <c r="L90" s="61"/>
      <c r="M90" s="202" t="s">
        <v>35</v>
      </c>
      <c r="N90" s="203" t="s">
        <v>52</v>
      </c>
      <c r="O90" s="42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23" t="s">
        <v>359</v>
      </c>
      <c r="AT90" s="23" t="s">
        <v>287</v>
      </c>
      <c r="AU90" s="23" t="s">
        <v>89</v>
      </c>
      <c r="AY90" s="23" t="s">
        <v>285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3" t="s">
        <v>10</v>
      </c>
      <c r="BK90" s="206">
        <f>ROUND(I90*H90,0)</f>
        <v>0</v>
      </c>
      <c r="BL90" s="23" t="s">
        <v>359</v>
      </c>
      <c r="BM90" s="23" t="s">
        <v>95</v>
      </c>
    </row>
    <row r="91" spans="2:65" s="1" customFormat="1" ht="22.5" customHeight="1">
      <c r="B91" s="41"/>
      <c r="C91" s="248" t="s">
        <v>92</v>
      </c>
      <c r="D91" s="248" t="s">
        <v>537</v>
      </c>
      <c r="E91" s="249" t="s">
        <v>1707</v>
      </c>
      <c r="F91" s="250" t="s">
        <v>1708</v>
      </c>
      <c r="G91" s="251" t="s">
        <v>1275</v>
      </c>
      <c r="H91" s="252">
        <v>10</v>
      </c>
      <c r="I91" s="253"/>
      <c r="J91" s="254">
        <f>ROUND(I91*H91,0)</f>
        <v>0</v>
      </c>
      <c r="K91" s="250" t="s">
        <v>35</v>
      </c>
      <c r="L91" s="255"/>
      <c r="M91" s="256" t="s">
        <v>35</v>
      </c>
      <c r="N91" s="257" t="s">
        <v>52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3" t="s">
        <v>440</v>
      </c>
      <c r="AT91" s="23" t="s">
        <v>537</v>
      </c>
      <c r="AU91" s="23" t="s">
        <v>89</v>
      </c>
      <c r="AY91" s="23" t="s">
        <v>285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3" t="s">
        <v>10</v>
      </c>
      <c r="BK91" s="206">
        <f>ROUND(I91*H91,0)</f>
        <v>0</v>
      </c>
      <c r="BL91" s="23" t="s">
        <v>359</v>
      </c>
      <c r="BM91" s="23" t="s">
        <v>101</v>
      </c>
    </row>
    <row r="92" spans="2:65" s="1" customFormat="1" ht="22.5" customHeight="1">
      <c r="B92" s="41"/>
      <c r="C92" s="195" t="s">
        <v>95</v>
      </c>
      <c r="D92" s="195" t="s">
        <v>287</v>
      </c>
      <c r="E92" s="196" t="s">
        <v>1709</v>
      </c>
      <c r="F92" s="197" t="s">
        <v>1710</v>
      </c>
      <c r="G92" s="198" t="s">
        <v>320</v>
      </c>
      <c r="H92" s="199">
        <v>0.01</v>
      </c>
      <c r="I92" s="200"/>
      <c r="J92" s="201">
        <f>ROUND(I92*H92,0)</f>
        <v>0</v>
      </c>
      <c r="K92" s="197" t="s">
        <v>35</v>
      </c>
      <c r="L92" s="61"/>
      <c r="M92" s="202" t="s">
        <v>35</v>
      </c>
      <c r="N92" s="203" t="s">
        <v>52</v>
      </c>
      <c r="O92" s="42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23" t="s">
        <v>359</v>
      </c>
      <c r="AT92" s="23" t="s">
        <v>287</v>
      </c>
      <c r="AU92" s="23" t="s">
        <v>89</v>
      </c>
      <c r="AY92" s="23" t="s">
        <v>285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23" t="s">
        <v>10</v>
      </c>
      <c r="BK92" s="206">
        <f>ROUND(I92*H92,0)</f>
        <v>0</v>
      </c>
      <c r="BL92" s="23" t="s">
        <v>359</v>
      </c>
      <c r="BM92" s="23" t="s">
        <v>107</v>
      </c>
    </row>
    <row r="93" spans="2:63" s="10" customFormat="1" ht="29.85" customHeight="1">
      <c r="B93" s="178"/>
      <c r="C93" s="179"/>
      <c r="D93" s="192" t="s">
        <v>80</v>
      </c>
      <c r="E93" s="193" t="s">
        <v>1574</v>
      </c>
      <c r="F93" s="193" t="s">
        <v>1711</v>
      </c>
      <c r="G93" s="179"/>
      <c r="H93" s="179"/>
      <c r="I93" s="182"/>
      <c r="J93" s="194">
        <f>BK93</f>
        <v>0</v>
      </c>
      <c r="K93" s="179"/>
      <c r="L93" s="184"/>
      <c r="M93" s="185"/>
      <c r="N93" s="186"/>
      <c r="O93" s="186"/>
      <c r="P93" s="187">
        <f>SUM(P94:P103)</f>
        <v>0</v>
      </c>
      <c r="Q93" s="186"/>
      <c r="R93" s="187">
        <f>SUM(R94:R103)</f>
        <v>0</v>
      </c>
      <c r="S93" s="186"/>
      <c r="T93" s="188">
        <f>SUM(T94:T103)</f>
        <v>0</v>
      </c>
      <c r="AR93" s="189" t="s">
        <v>89</v>
      </c>
      <c r="AT93" s="190" t="s">
        <v>80</v>
      </c>
      <c r="AU93" s="190" t="s">
        <v>10</v>
      </c>
      <c r="AY93" s="189" t="s">
        <v>285</v>
      </c>
      <c r="BK93" s="191">
        <f>SUM(BK94:BK103)</f>
        <v>0</v>
      </c>
    </row>
    <row r="94" spans="2:65" s="1" customFormat="1" ht="22.5" customHeight="1">
      <c r="B94" s="41"/>
      <c r="C94" s="195" t="s">
        <v>98</v>
      </c>
      <c r="D94" s="195" t="s">
        <v>287</v>
      </c>
      <c r="E94" s="196" t="s">
        <v>1712</v>
      </c>
      <c r="F94" s="197" t="s">
        <v>1713</v>
      </c>
      <c r="G94" s="198" t="s">
        <v>380</v>
      </c>
      <c r="H94" s="199">
        <v>1</v>
      </c>
      <c r="I94" s="200"/>
      <c r="J94" s="201">
        <f aca="true" t="shared" si="0" ref="J94:J103">ROUND(I94*H94,0)</f>
        <v>0</v>
      </c>
      <c r="K94" s="197" t="s">
        <v>35</v>
      </c>
      <c r="L94" s="61"/>
      <c r="M94" s="202" t="s">
        <v>35</v>
      </c>
      <c r="N94" s="203" t="s">
        <v>52</v>
      </c>
      <c r="O94" s="42"/>
      <c r="P94" s="204">
        <f aca="true" t="shared" si="1" ref="P94:P103">O94*H94</f>
        <v>0</v>
      </c>
      <c r="Q94" s="204">
        <v>0</v>
      </c>
      <c r="R94" s="204">
        <f aca="true" t="shared" si="2" ref="R94:R103">Q94*H94</f>
        <v>0</v>
      </c>
      <c r="S94" s="204">
        <v>0</v>
      </c>
      <c r="T94" s="205">
        <f aca="true" t="shared" si="3" ref="T94:T103">S94*H94</f>
        <v>0</v>
      </c>
      <c r="AR94" s="23" t="s">
        <v>359</v>
      </c>
      <c r="AT94" s="23" t="s">
        <v>287</v>
      </c>
      <c r="AU94" s="23" t="s">
        <v>89</v>
      </c>
      <c r="AY94" s="23" t="s">
        <v>285</v>
      </c>
      <c r="BE94" s="206">
        <f aca="true" t="shared" si="4" ref="BE94:BE103">IF(N94="základní",J94,0)</f>
        <v>0</v>
      </c>
      <c r="BF94" s="206">
        <f aca="true" t="shared" si="5" ref="BF94:BF103">IF(N94="snížená",J94,0)</f>
        <v>0</v>
      </c>
      <c r="BG94" s="206">
        <f aca="true" t="shared" si="6" ref="BG94:BG103">IF(N94="zákl. přenesená",J94,0)</f>
        <v>0</v>
      </c>
      <c r="BH94" s="206">
        <f aca="true" t="shared" si="7" ref="BH94:BH103">IF(N94="sníž. přenesená",J94,0)</f>
        <v>0</v>
      </c>
      <c r="BI94" s="206">
        <f aca="true" t="shared" si="8" ref="BI94:BI103">IF(N94="nulová",J94,0)</f>
        <v>0</v>
      </c>
      <c r="BJ94" s="23" t="s">
        <v>10</v>
      </c>
      <c r="BK94" s="206">
        <f aca="true" t="shared" si="9" ref="BK94:BK103">ROUND(I94*H94,0)</f>
        <v>0</v>
      </c>
      <c r="BL94" s="23" t="s">
        <v>359</v>
      </c>
      <c r="BM94" s="23" t="s">
        <v>29</v>
      </c>
    </row>
    <row r="95" spans="2:65" s="1" customFormat="1" ht="22.5" customHeight="1">
      <c r="B95" s="41"/>
      <c r="C95" s="195" t="s">
        <v>101</v>
      </c>
      <c r="D95" s="195" t="s">
        <v>287</v>
      </c>
      <c r="E95" s="196" t="s">
        <v>1714</v>
      </c>
      <c r="F95" s="197" t="s">
        <v>1715</v>
      </c>
      <c r="G95" s="198" t="s">
        <v>1523</v>
      </c>
      <c r="H95" s="199">
        <v>12</v>
      </c>
      <c r="I95" s="200"/>
      <c r="J95" s="201">
        <f t="shared" si="0"/>
        <v>0</v>
      </c>
      <c r="K95" s="197" t="s">
        <v>35</v>
      </c>
      <c r="L95" s="61"/>
      <c r="M95" s="202" t="s">
        <v>35</v>
      </c>
      <c r="N95" s="203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359</v>
      </c>
      <c r="AT95" s="23" t="s">
        <v>287</v>
      </c>
      <c r="AU95" s="23" t="s">
        <v>89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359</v>
      </c>
      <c r="BM95" s="23" t="s">
        <v>339</v>
      </c>
    </row>
    <row r="96" spans="2:65" s="1" customFormat="1" ht="22.5" customHeight="1">
      <c r="B96" s="41"/>
      <c r="C96" s="195" t="s">
        <v>104</v>
      </c>
      <c r="D96" s="195" t="s">
        <v>287</v>
      </c>
      <c r="E96" s="196" t="s">
        <v>1578</v>
      </c>
      <c r="F96" s="197" t="s">
        <v>1579</v>
      </c>
      <c r="G96" s="198" t="s">
        <v>1523</v>
      </c>
      <c r="H96" s="199">
        <v>3</v>
      </c>
      <c r="I96" s="200"/>
      <c r="J96" s="201">
        <f t="shared" si="0"/>
        <v>0</v>
      </c>
      <c r="K96" s="197" t="s">
        <v>35</v>
      </c>
      <c r="L96" s="61"/>
      <c r="M96" s="202" t="s">
        <v>35</v>
      </c>
      <c r="N96" s="203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359</v>
      </c>
      <c r="AT96" s="23" t="s">
        <v>287</v>
      </c>
      <c r="AU96" s="23" t="s">
        <v>89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359</v>
      </c>
      <c r="BM96" s="23" t="s">
        <v>350</v>
      </c>
    </row>
    <row r="97" spans="2:65" s="1" customFormat="1" ht="22.5" customHeight="1">
      <c r="B97" s="41"/>
      <c r="C97" s="195" t="s">
        <v>107</v>
      </c>
      <c r="D97" s="195" t="s">
        <v>287</v>
      </c>
      <c r="E97" s="196" t="s">
        <v>1716</v>
      </c>
      <c r="F97" s="197" t="s">
        <v>1717</v>
      </c>
      <c r="G97" s="198" t="s">
        <v>380</v>
      </c>
      <c r="H97" s="199">
        <v>1</v>
      </c>
      <c r="I97" s="200"/>
      <c r="J97" s="201">
        <f t="shared" si="0"/>
        <v>0</v>
      </c>
      <c r="K97" s="197" t="s">
        <v>35</v>
      </c>
      <c r="L97" s="61"/>
      <c r="M97" s="202" t="s">
        <v>35</v>
      </c>
      <c r="N97" s="203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359</v>
      </c>
      <c r="AT97" s="23" t="s">
        <v>287</v>
      </c>
      <c r="AU97" s="23" t="s">
        <v>89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359</v>
      </c>
      <c r="BM97" s="23" t="s">
        <v>359</v>
      </c>
    </row>
    <row r="98" spans="2:65" s="1" customFormat="1" ht="22.5" customHeight="1">
      <c r="B98" s="41"/>
      <c r="C98" s="195" t="s">
        <v>110</v>
      </c>
      <c r="D98" s="195" t="s">
        <v>287</v>
      </c>
      <c r="E98" s="196" t="s">
        <v>1718</v>
      </c>
      <c r="F98" s="197" t="s">
        <v>1719</v>
      </c>
      <c r="G98" s="198" t="s">
        <v>380</v>
      </c>
      <c r="H98" s="199">
        <v>1</v>
      </c>
      <c r="I98" s="200"/>
      <c r="J98" s="201">
        <f t="shared" si="0"/>
        <v>0</v>
      </c>
      <c r="K98" s="197" t="s">
        <v>35</v>
      </c>
      <c r="L98" s="61"/>
      <c r="M98" s="202" t="s">
        <v>35</v>
      </c>
      <c r="N98" s="203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359</v>
      </c>
      <c r="AT98" s="23" t="s">
        <v>287</v>
      </c>
      <c r="AU98" s="23" t="s">
        <v>89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359</v>
      </c>
      <c r="BM98" s="23" t="s">
        <v>370</v>
      </c>
    </row>
    <row r="99" spans="2:65" s="1" customFormat="1" ht="22.5" customHeight="1">
      <c r="B99" s="41"/>
      <c r="C99" s="248" t="s">
        <v>29</v>
      </c>
      <c r="D99" s="248" t="s">
        <v>537</v>
      </c>
      <c r="E99" s="249" t="s">
        <v>1720</v>
      </c>
      <c r="F99" s="250" t="s">
        <v>1721</v>
      </c>
      <c r="G99" s="251" t="s">
        <v>380</v>
      </c>
      <c r="H99" s="252">
        <v>1</v>
      </c>
      <c r="I99" s="253"/>
      <c r="J99" s="254">
        <f t="shared" si="0"/>
        <v>0</v>
      </c>
      <c r="K99" s="250" t="s">
        <v>35</v>
      </c>
      <c r="L99" s="255"/>
      <c r="M99" s="256" t="s">
        <v>35</v>
      </c>
      <c r="N99" s="257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440</v>
      </c>
      <c r="AT99" s="23" t="s">
        <v>537</v>
      </c>
      <c r="AU99" s="23" t="s">
        <v>89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359</v>
      </c>
      <c r="BM99" s="23" t="s">
        <v>383</v>
      </c>
    </row>
    <row r="100" spans="2:65" s="1" customFormat="1" ht="22.5" customHeight="1">
      <c r="B100" s="41"/>
      <c r="C100" s="248" t="s">
        <v>334</v>
      </c>
      <c r="D100" s="248" t="s">
        <v>537</v>
      </c>
      <c r="E100" s="249" t="s">
        <v>1580</v>
      </c>
      <c r="F100" s="250" t="s">
        <v>1722</v>
      </c>
      <c r="G100" s="251" t="s">
        <v>380</v>
      </c>
      <c r="H100" s="252">
        <v>1</v>
      </c>
      <c r="I100" s="253"/>
      <c r="J100" s="254">
        <f t="shared" si="0"/>
        <v>0</v>
      </c>
      <c r="K100" s="250" t="s">
        <v>35</v>
      </c>
      <c r="L100" s="255"/>
      <c r="M100" s="256" t="s">
        <v>35</v>
      </c>
      <c r="N100" s="257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440</v>
      </c>
      <c r="AT100" s="23" t="s">
        <v>537</v>
      </c>
      <c r="AU100" s="23" t="s">
        <v>89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359</v>
      </c>
      <c r="BM100" s="23" t="s">
        <v>396</v>
      </c>
    </row>
    <row r="101" spans="2:65" s="1" customFormat="1" ht="22.5" customHeight="1">
      <c r="B101" s="41"/>
      <c r="C101" s="248" t="s">
        <v>339</v>
      </c>
      <c r="D101" s="248" t="s">
        <v>537</v>
      </c>
      <c r="E101" s="249" t="s">
        <v>1582</v>
      </c>
      <c r="F101" s="250" t="s">
        <v>1723</v>
      </c>
      <c r="G101" s="251" t="s">
        <v>380</v>
      </c>
      <c r="H101" s="252">
        <v>1</v>
      </c>
      <c r="I101" s="253"/>
      <c r="J101" s="254">
        <f t="shared" si="0"/>
        <v>0</v>
      </c>
      <c r="K101" s="250" t="s">
        <v>35</v>
      </c>
      <c r="L101" s="255"/>
      <c r="M101" s="256" t="s">
        <v>35</v>
      </c>
      <c r="N101" s="257" t="s">
        <v>52</v>
      </c>
      <c r="O101" s="42"/>
      <c r="P101" s="204">
        <f t="shared" si="1"/>
        <v>0</v>
      </c>
      <c r="Q101" s="204">
        <v>0</v>
      </c>
      <c r="R101" s="204">
        <f t="shared" si="2"/>
        <v>0</v>
      </c>
      <c r="S101" s="204">
        <v>0</v>
      </c>
      <c r="T101" s="205">
        <f t="shared" si="3"/>
        <v>0</v>
      </c>
      <c r="AR101" s="23" t="s">
        <v>440</v>
      </c>
      <c r="AT101" s="23" t="s">
        <v>537</v>
      </c>
      <c r="AU101" s="23" t="s">
        <v>89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359</v>
      </c>
      <c r="BM101" s="23" t="s">
        <v>407</v>
      </c>
    </row>
    <row r="102" spans="2:65" s="1" customFormat="1" ht="22.5" customHeight="1">
      <c r="B102" s="41"/>
      <c r="C102" s="248" t="s">
        <v>344</v>
      </c>
      <c r="D102" s="248" t="s">
        <v>537</v>
      </c>
      <c r="E102" s="249" t="s">
        <v>1584</v>
      </c>
      <c r="F102" s="250" t="s">
        <v>1724</v>
      </c>
      <c r="G102" s="251" t="s">
        <v>380</v>
      </c>
      <c r="H102" s="252">
        <v>1</v>
      </c>
      <c r="I102" s="253"/>
      <c r="J102" s="254">
        <f t="shared" si="0"/>
        <v>0</v>
      </c>
      <c r="K102" s="250" t="s">
        <v>35</v>
      </c>
      <c r="L102" s="255"/>
      <c r="M102" s="256" t="s">
        <v>35</v>
      </c>
      <c r="N102" s="257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440</v>
      </c>
      <c r="AT102" s="23" t="s">
        <v>537</v>
      </c>
      <c r="AU102" s="23" t="s">
        <v>89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359</v>
      </c>
      <c r="BM102" s="23" t="s">
        <v>415</v>
      </c>
    </row>
    <row r="103" spans="2:65" s="1" customFormat="1" ht="22.5" customHeight="1">
      <c r="B103" s="41"/>
      <c r="C103" s="195" t="s">
        <v>350</v>
      </c>
      <c r="D103" s="195" t="s">
        <v>287</v>
      </c>
      <c r="E103" s="196" t="s">
        <v>1725</v>
      </c>
      <c r="F103" s="197" t="s">
        <v>1726</v>
      </c>
      <c r="G103" s="198" t="s">
        <v>320</v>
      </c>
      <c r="H103" s="199">
        <v>0.209</v>
      </c>
      <c r="I103" s="200"/>
      <c r="J103" s="201">
        <f t="shared" si="0"/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 t="shared" si="1"/>
        <v>0</v>
      </c>
      <c r="Q103" s="204">
        <v>0</v>
      </c>
      <c r="R103" s="204">
        <f t="shared" si="2"/>
        <v>0</v>
      </c>
      <c r="S103" s="204">
        <v>0</v>
      </c>
      <c r="T103" s="205">
        <f t="shared" si="3"/>
        <v>0</v>
      </c>
      <c r="AR103" s="23" t="s">
        <v>359</v>
      </c>
      <c r="AT103" s="23" t="s">
        <v>287</v>
      </c>
      <c r="AU103" s="23" t="s">
        <v>89</v>
      </c>
      <c r="AY103" s="23" t="s">
        <v>285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23" t="s">
        <v>10</v>
      </c>
      <c r="BK103" s="206">
        <f t="shared" si="9"/>
        <v>0</v>
      </c>
      <c r="BL103" s="23" t="s">
        <v>359</v>
      </c>
      <c r="BM103" s="23" t="s">
        <v>423</v>
      </c>
    </row>
    <row r="104" spans="2:63" s="10" customFormat="1" ht="29.85" customHeight="1">
      <c r="B104" s="178"/>
      <c r="C104" s="179"/>
      <c r="D104" s="192" t="s">
        <v>80</v>
      </c>
      <c r="E104" s="193" t="s">
        <v>1727</v>
      </c>
      <c r="F104" s="193" t="s">
        <v>1728</v>
      </c>
      <c r="G104" s="179"/>
      <c r="H104" s="179"/>
      <c r="I104" s="182"/>
      <c r="J104" s="194">
        <f>BK104</f>
        <v>0</v>
      </c>
      <c r="K104" s="179"/>
      <c r="L104" s="184"/>
      <c r="M104" s="185"/>
      <c r="N104" s="186"/>
      <c r="O104" s="186"/>
      <c r="P104" s="187">
        <f>SUM(P105:P122)</f>
        <v>0</v>
      </c>
      <c r="Q104" s="186"/>
      <c r="R104" s="187">
        <f>SUM(R105:R122)</f>
        <v>0</v>
      </c>
      <c r="S104" s="186"/>
      <c r="T104" s="188">
        <f>SUM(T105:T122)</f>
        <v>0</v>
      </c>
      <c r="AR104" s="189" t="s">
        <v>89</v>
      </c>
      <c r="AT104" s="190" t="s">
        <v>80</v>
      </c>
      <c r="AU104" s="190" t="s">
        <v>10</v>
      </c>
      <c r="AY104" s="189" t="s">
        <v>285</v>
      </c>
      <c r="BK104" s="191">
        <f>SUM(BK105:BK122)</f>
        <v>0</v>
      </c>
    </row>
    <row r="105" spans="2:65" s="1" customFormat="1" ht="22.5" customHeight="1">
      <c r="B105" s="41"/>
      <c r="C105" s="195" t="s">
        <v>11</v>
      </c>
      <c r="D105" s="195" t="s">
        <v>287</v>
      </c>
      <c r="E105" s="196" t="s">
        <v>1729</v>
      </c>
      <c r="F105" s="197" t="s">
        <v>1730</v>
      </c>
      <c r="G105" s="198" t="s">
        <v>326</v>
      </c>
      <c r="H105" s="199">
        <v>234</v>
      </c>
      <c r="I105" s="200"/>
      <c r="J105" s="201">
        <f aca="true" t="shared" si="10" ref="J105:J122">ROUND(I105*H105,0)</f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 aca="true" t="shared" si="11" ref="P105:P122">O105*H105</f>
        <v>0</v>
      </c>
      <c r="Q105" s="204">
        <v>0</v>
      </c>
      <c r="R105" s="204">
        <f aca="true" t="shared" si="12" ref="R105:R122">Q105*H105</f>
        <v>0</v>
      </c>
      <c r="S105" s="204">
        <v>0</v>
      </c>
      <c r="T105" s="205">
        <f aca="true" t="shared" si="13" ref="T105:T122">S105*H105</f>
        <v>0</v>
      </c>
      <c r="AR105" s="23" t="s">
        <v>359</v>
      </c>
      <c r="AT105" s="23" t="s">
        <v>287</v>
      </c>
      <c r="AU105" s="23" t="s">
        <v>89</v>
      </c>
      <c r="AY105" s="23" t="s">
        <v>285</v>
      </c>
      <c r="BE105" s="206">
        <f aca="true" t="shared" si="14" ref="BE105:BE122">IF(N105="základní",J105,0)</f>
        <v>0</v>
      </c>
      <c r="BF105" s="206">
        <f aca="true" t="shared" si="15" ref="BF105:BF122">IF(N105="snížená",J105,0)</f>
        <v>0</v>
      </c>
      <c r="BG105" s="206">
        <f aca="true" t="shared" si="16" ref="BG105:BG122">IF(N105="zákl. přenesená",J105,0)</f>
        <v>0</v>
      </c>
      <c r="BH105" s="206">
        <f aca="true" t="shared" si="17" ref="BH105:BH122">IF(N105="sníž. přenesená",J105,0)</f>
        <v>0</v>
      </c>
      <c r="BI105" s="206">
        <f aca="true" t="shared" si="18" ref="BI105:BI122">IF(N105="nulová",J105,0)</f>
        <v>0</v>
      </c>
      <c r="BJ105" s="23" t="s">
        <v>10</v>
      </c>
      <c r="BK105" s="206">
        <f aca="true" t="shared" si="19" ref="BK105:BK122">ROUND(I105*H105,0)</f>
        <v>0</v>
      </c>
      <c r="BL105" s="23" t="s">
        <v>359</v>
      </c>
      <c r="BM105" s="23" t="s">
        <v>431</v>
      </c>
    </row>
    <row r="106" spans="2:65" s="1" customFormat="1" ht="22.5" customHeight="1">
      <c r="B106" s="41"/>
      <c r="C106" s="195" t="s">
        <v>675</v>
      </c>
      <c r="D106" s="195" t="s">
        <v>287</v>
      </c>
      <c r="E106" s="196" t="s">
        <v>1731</v>
      </c>
      <c r="F106" s="197" t="s">
        <v>1732</v>
      </c>
      <c r="G106" s="198" t="s">
        <v>326</v>
      </c>
      <c r="H106" s="199">
        <v>230</v>
      </c>
      <c r="I106" s="200"/>
      <c r="J106" s="201">
        <f t="shared" si="10"/>
        <v>0</v>
      </c>
      <c r="K106" s="197" t="s">
        <v>35</v>
      </c>
      <c r="L106" s="61"/>
      <c r="M106" s="202" t="s">
        <v>35</v>
      </c>
      <c r="N106" s="203" t="s">
        <v>52</v>
      </c>
      <c r="O106" s="42"/>
      <c r="P106" s="204">
        <f t="shared" si="11"/>
        <v>0</v>
      </c>
      <c r="Q106" s="204">
        <v>0</v>
      </c>
      <c r="R106" s="204">
        <f t="shared" si="12"/>
        <v>0</v>
      </c>
      <c r="S106" s="204">
        <v>0</v>
      </c>
      <c r="T106" s="205">
        <f t="shared" si="13"/>
        <v>0</v>
      </c>
      <c r="AR106" s="23" t="s">
        <v>359</v>
      </c>
      <c r="AT106" s="23" t="s">
        <v>287</v>
      </c>
      <c r="AU106" s="23" t="s">
        <v>89</v>
      </c>
      <c r="AY106" s="23" t="s">
        <v>285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23" t="s">
        <v>10</v>
      </c>
      <c r="BK106" s="206">
        <f t="shared" si="19"/>
        <v>0</v>
      </c>
      <c r="BL106" s="23" t="s">
        <v>359</v>
      </c>
      <c r="BM106" s="23" t="s">
        <v>1733</v>
      </c>
    </row>
    <row r="107" spans="2:65" s="1" customFormat="1" ht="22.5" customHeight="1">
      <c r="B107" s="41"/>
      <c r="C107" s="195" t="s">
        <v>359</v>
      </c>
      <c r="D107" s="195" t="s">
        <v>287</v>
      </c>
      <c r="E107" s="196" t="s">
        <v>1734</v>
      </c>
      <c r="F107" s="197" t="s">
        <v>1735</v>
      </c>
      <c r="G107" s="198" t="s">
        <v>326</v>
      </c>
      <c r="H107" s="199">
        <v>455</v>
      </c>
      <c r="I107" s="200"/>
      <c r="J107" s="201">
        <f t="shared" si="10"/>
        <v>0</v>
      </c>
      <c r="K107" s="197" t="s">
        <v>35</v>
      </c>
      <c r="L107" s="61"/>
      <c r="M107" s="202" t="s">
        <v>35</v>
      </c>
      <c r="N107" s="203" t="s">
        <v>52</v>
      </c>
      <c r="O107" s="42"/>
      <c r="P107" s="204">
        <f t="shared" si="11"/>
        <v>0</v>
      </c>
      <c r="Q107" s="204">
        <v>0</v>
      </c>
      <c r="R107" s="204">
        <f t="shared" si="12"/>
        <v>0</v>
      </c>
      <c r="S107" s="204">
        <v>0</v>
      </c>
      <c r="T107" s="205">
        <f t="shared" si="13"/>
        <v>0</v>
      </c>
      <c r="AR107" s="23" t="s">
        <v>359</v>
      </c>
      <c r="AT107" s="23" t="s">
        <v>287</v>
      </c>
      <c r="AU107" s="23" t="s">
        <v>89</v>
      </c>
      <c r="AY107" s="23" t="s">
        <v>285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23" t="s">
        <v>10</v>
      </c>
      <c r="BK107" s="206">
        <f t="shared" si="19"/>
        <v>0</v>
      </c>
      <c r="BL107" s="23" t="s">
        <v>359</v>
      </c>
      <c r="BM107" s="23" t="s">
        <v>440</v>
      </c>
    </row>
    <row r="108" spans="2:65" s="1" customFormat="1" ht="22.5" customHeight="1">
      <c r="B108" s="41"/>
      <c r="C108" s="195" t="s">
        <v>365</v>
      </c>
      <c r="D108" s="195" t="s">
        <v>287</v>
      </c>
      <c r="E108" s="196" t="s">
        <v>1736</v>
      </c>
      <c r="F108" s="197" t="s">
        <v>1737</v>
      </c>
      <c r="G108" s="198" t="s">
        <v>326</v>
      </c>
      <c r="H108" s="199">
        <v>177</v>
      </c>
      <c r="I108" s="200"/>
      <c r="J108" s="201">
        <f t="shared" si="10"/>
        <v>0</v>
      </c>
      <c r="K108" s="197" t="s">
        <v>35</v>
      </c>
      <c r="L108" s="61"/>
      <c r="M108" s="202" t="s">
        <v>35</v>
      </c>
      <c r="N108" s="203" t="s">
        <v>52</v>
      </c>
      <c r="O108" s="42"/>
      <c r="P108" s="204">
        <f t="shared" si="11"/>
        <v>0</v>
      </c>
      <c r="Q108" s="204">
        <v>0</v>
      </c>
      <c r="R108" s="204">
        <f t="shared" si="12"/>
        <v>0</v>
      </c>
      <c r="S108" s="204">
        <v>0</v>
      </c>
      <c r="T108" s="205">
        <f t="shared" si="13"/>
        <v>0</v>
      </c>
      <c r="AR108" s="23" t="s">
        <v>359</v>
      </c>
      <c r="AT108" s="23" t="s">
        <v>287</v>
      </c>
      <c r="AU108" s="23" t="s">
        <v>89</v>
      </c>
      <c r="AY108" s="23" t="s">
        <v>285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23" t="s">
        <v>10</v>
      </c>
      <c r="BK108" s="206">
        <f t="shared" si="19"/>
        <v>0</v>
      </c>
      <c r="BL108" s="23" t="s">
        <v>359</v>
      </c>
      <c r="BM108" s="23" t="s">
        <v>454</v>
      </c>
    </row>
    <row r="109" spans="2:65" s="1" customFormat="1" ht="22.5" customHeight="1">
      <c r="B109" s="41"/>
      <c r="C109" s="195" t="s">
        <v>370</v>
      </c>
      <c r="D109" s="195" t="s">
        <v>287</v>
      </c>
      <c r="E109" s="196" t="s">
        <v>1738</v>
      </c>
      <c r="F109" s="197" t="s">
        <v>1739</v>
      </c>
      <c r="G109" s="198" t="s">
        <v>326</v>
      </c>
      <c r="H109" s="199">
        <v>20</v>
      </c>
      <c r="I109" s="200"/>
      <c r="J109" s="201">
        <f t="shared" si="10"/>
        <v>0</v>
      </c>
      <c r="K109" s="197" t="s">
        <v>35</v>
      </c>
      <c r="L109" s="61"/>
      <c r="M109" s="202" t="s">
        <v>35</v>
      </c>
      <c r="N109" s="203" t="s">
        <v>52</v>
      </c>
      <c r="O109" s="42"/>
      <c r="P109" s="204">
        <f t="shared" si="11"/>
        <v>0</v>
      </c>
      <c r="Q109" s="204">
        <v>0</v>
      </c>
      <c r="R109" s="204">
        <f t="shared" si="12"/>
        <v>0</v>
      </c>
      <c r="S109" s="204">
        <v>0</v>
      </c>
      <c r="T109" s="205">
        <f t="shared" si="13"/>
        <v>0</v>
      </c>
      <c r="AR109" s="23" t="s">
        <v>359</v>
      </c>
      <c r="AT109" s="23" t="s">
        <v>287</v>
      </c>
      <c r="AU109" s="23" t="s">
        <v>89</v>
      </c>
      <c r="AY109" s="23" t="s">
        <v>285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23" t="s">
        <v>10</v>
      </c>
      <c r="BK109" s="206">
        <f t="shared" si="19"/>
        <v>0</v>
      </c>
      <c r="BL109" s="23" t="s">
        <v>359</v>
      </c>
      <c r="BM109" s="23" t="s">
        <v>171</v>
      </c>
    </row>
    <row r="110" spans="2:65" s="1" customFormat="1" ht="22.5" customHeight="1">
      <c r="B110" s="41"/>
      <c r="C110" s="195" t="s">
        <v>377</v>
      </c>
      <c r="D110" s="195" t="s">
        <v>287</v>
      </c>
      <c r="E110" s="196" t="s">
        <v>1740</v>
      </c>
      <c r="F110" s="197" t="s">
        <v>1741</v>
      </c>
      <c r="G110" s="198" t="s">
        <v>326</v>
      </c>
      <c r="H110" s="199">
        <v>33</v>
      </c>
      <c r="I110" s="200"/>
      <c r="J110" s="201">
        <f t="shared" si="10"/>
        <v>0</v>
      </c>
      <c r="K110" s="197" t="s">
        <v>35</v>
      </c>
      <c r="L110" s="61"/>
      <c r="M110" s="202" t="s">
        <v>35</v>
      </c>
      <c r="N110" s="203" t="s">
        <v>52</v>
      </c>
      <c r="O110" s="42"/>
      <c r="P110" s="204">
        <f t="shared" si="11"/>
        <v>0</v>
      </c>
      <c r="Q110" s="204">
        <v>0</v>
      </c>
      <c r="R110" s="204">
        <f t="shared" si="12"/>
        <v>0</v>
      </c>
      <c r="S110" s="204">
        <v>0</v>
      </c>
      <c r="T110" s="205">
        <f t="shared" si="13"/>
        <v>0</v>
      </c>
      <c r="AR110" s="23" t="s">
        <v>359</v>
      </c>
      <c r="AT110" s="23" t="s">
        <v>287</v>
      </c>
      <c r="AU110" s="23" t="s">
        <v>89</v>
      </c>
      <c r="AY110" s="23" t="s">
        <v>285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23" t="s">
        <v>10</v>
      </c>
      <c r="BK110" s="206">
        <f t="shared" si="19"/>
        <v>0</v>
      </c>
      <c r="BL110" s="23" t="s">
        <v>359</v>
      </c>
      <c r="BM110" s="23" t="s">
        <v>481</v>
      </c>
    </row>
    <row r="111" spans="2:65" s="1" customFormat="1" ht="22.5" customHeight="1">
      <c r="B111" s="41"/>
      <c r="C111" s="195" t="s">
        <v>383</v>
      </c>
      <c r="D111" s="195" t="s">
        <v>287</v>
      </c>
      <c r="E111" s="196" t="s">
        <v>1742</v>
      </c>
      <c r="F111" s="197" t="s">
        <v>1743</v>
      </c>
      <c r="G111" s="198" t="s">
        <v>326</v>
      </c>
      <c r="H111" s="199">
        <v>6</v>
      </c>
      <c r="I111" s="200"/>
      <c r="J111" s="201">
        <f t="shared" si="10"/>
        <v>0</v>
      </c>
      <c r="K111" s="197" t="s">
        <v>35</v>
      </c>
      <c r="L111" s="61"/>
      <c r="M111" s="202" t="s">
        <v>35</v>
      </c>
      <c r="N111" s="203" t="s">
        <v>52</v>
      </c>
      <c r="O111" s="42"/>
      <c r="P111" s="204">
        <f t="shared" si="11"/>
        <v>0</v>
      </c>
      <c r="Q111" s="204">
        <v>0</v>
      </c>
      <c r="R111" s="204">
        <f t="shared" si="12"/>
        <v>0</v>
      </c>
      <c r="S111" s="204">
        <v>0</v>
      </c>
      <c r="T111" s="205">
        <f t="shared" si="13"/>
        <v>0</v>
      </c>
      <c r="AR111" s="23" t="s">
        <v>359</v>
      </c>
      <c r="AT111" s="23" t="s">
        <v>287</v>
      </c>
      <c r="AU111" s="23" t="s">
        <v>89</v>
      </c>
      <c r="AY111" s="23" t="s">
        <v>285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23" t="s">
        <v>10</v>
      </c>
      <c r="BK111" s="206">
        <f t="shared" si="19"/>
        <v>0</v>
      </c>
      <c r="BL111" s="23" t="s">
        <v>359</v>
      </c>
      <c r="BM111" s="23" t="s">
        <v>489</v>
      </c>
    </row>
    <row r="112" spans="2:65" s="1" customFormat="1" ht="22.5" customHeight="1">
      <c r="B112" s="41"/>
      <c r="C112" s="195" t="s">
        <v>9</v>
      </c>
      <c r="D112" s="195" t="s">
        <v>287</v>
      </c>
      <c r="E112" s="196" t="s">
        <v>1744</v>
      </c>
      <c r="F112" s="197" t="s">
        <v>1745</v>
      </c>
      <c r="G112" s="198" t="s">
        <v>326</v>
      </c>
      <c r="H112" s="199">
        <v>19</v>
      </c>
      <c r="I112" s="200"/>
      <c r="J112" s="201">
        <f t="shared" si="10"/>
        <v>0</v>
      </c>
      <c r="K112" s="197" t="s">
        <v>35</v>
      </c>
      <c r="L112" s="61"/>
      <c r="M112" s="202" t="s">
        <v>35</v>
      </c>
      <c r="N112" s="203" t="s">
        <v>52</v>
      </c>
      <c r="O112" s="42"/>
      <c r="P112" s="204">
        <f t="shared" si="11"/>
        <v>0</v>
      </c>
      <c r="Q112" s="204">
        <v>0</v>
      </c>
      <c r="R112" s="204">
        <f t="shared" si="12"/>
        <v>0</v>
      </c>
      <c r="S112" s="204">
        <v>0</v>
      </c>
      <c r="T112" s="205">
        <f t="shared" si="13"/>
        <v>0</v>
      </c>
      <c r="AR112" s="23" t="s">
        <v>359</v>
      </c>
      <c r="AT112" s="23" t="s">
        <v>287</v>
      </c>
      <c r="AU112" s="23" t="s">
        <v>89</v>
      </c>
      <c r="AY112" s="23" t="s">
        <v>285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23" t="s">
        <v>10</v>
      </c>
      <c r="BK112" s="206">
        <f t="shared" si="19"/>
        <v>0</v>
      </c>
      <c r="BL112" s="23" t="s">
        <v>359</v>
      </c>
      <c r="BM112" s="23" t="s">
        <v>500</v>
      </c>
    </row>
    <row r="113" spans="2:65" s="1" customFormat="1" ht="22.5" customHeight="1">
      <c r="B113" s="41"/>
      <c r="C113" s="195" t="s">
        <v>396</v>
      </c>
      <c r="D113" s="195" t="s">
        <v>287</v>
      </c>
      <c r="E113" s="196" t="s">
        <v>1746</v>
      </c>
      <c r="F113" s="197" t="s">
        <v>1747</v>
      </c>
      <c r="G113" s="198" t="s">
        <v>326</v>
      </c>
      <c r="H113" s="199">
        <v>220</v>
      </c>
      <c r="I113" s="200"/>
      <c r="J113" s="201">
        <f t="shared" si="10"/>
        <v>0</v>
      </c>
      <c r="K113" s="197" t="s">
        <v>35</v>
      </c>
      <c r="L113" s="61"/>
      <c r="M113" s="202" t="s">
        <v>35</v>
      </c>
      <c r="N113" s="203" t="s">
        <v>52</v>
      </c>
      <c r="O113" s="42"/>
      <c r="P113" s="204">
        <f t="shared" si="11"/>
        <v>0</v>
      </c>
      <c r="Q113" s="204">
        <v>0</v>
      </c>
      <c r="R113" s="204">
        <f t="shared" si="12"/>
        <v>0</v>
      </c>
      <c r="S113" s="204">
        <v>0</v>
      </c>
      <c r="T113" s="205">
        <f t="shared" si="13"/>
        <v>0</v>
      </c>
      <c r="AR113" s="23" t="s">
        <v>359</v>
      </c>
      <c r="AT113" s="23" t="s">
        <v>287</v>
      </c>
      <c r="AU113" s="23" t="s">
        <v>89</v>
      </c>
      <c r="AY113" s="23" t="s">
        <v>285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23" t="s">
        <v>10</v>
      </c>
      <c r="BK113" s="206">
        <f t="shared" si="19"/>
        <v>0</v>
      </c>
      <c r="BL113" s="23" t="s">
        <v>359</v>
      </c>
      <c r="BM113" s="23" t="s">
        <v>510</v>
      </c>
    </row>
    <row r="114" spans="2:65" s="1" customFormat="1" ht="22.5" customHeight="1">
      <c r="B114" s="41"/>
      <c r="C114" s="195" t="s">
        <v>400</v>
      </c>
      <c r="D114" s="195" t="s">
        <v>287</v>
      </c>
      <c r="E114" s="196" t="s">
        <v>1748</v>
      </c>
      <c r="F114" s="197" t="s">
        <v>1749</v>
      </c>
      <c r="G114" s="198" t="s">
        <v>326</v>
      </c>
      <c r="H114" s="199">
        <v>455</v>
      </c>
      <c r="I114" s="200"/>
      <c r="J114" s="201">
        <f t="shared" si="10"/>
        <v>0</v>
      </c>
      <c r="K114" s="197" t="s">
        <v>35</v>
      </c>
      <c r="L114" s="61"/>
      <c r="M114" s="202" t="s">
        <v>35</v>
      </c>
      <c r="N114" s="203" t="s">
        <v>52</v>
      </c>
      <c r="O114" s="42"/>
      <c r="P114" s="204">
        <f t="shared" si="11"/>
        <v>0</v>
      </c>
      <c r="Q114" s="204">
        <v>0</v>
      </c>
      <c r="R114" s="204">
        <f t="shared" si="12"/>
        <v>0</v>
      </c>
      <c r="S114" s="204">
        <v>0</v>
      </c>
      <c r="T114" s="205">
        <f t="shared" si="13"/>
        <v>0</v>
      </c>
      <c r="AR114" s="23" t="s">
        <v>359</v>
      </c>
      <c r="AT114" s="23" t="s">
        <v>287</v>
      </c>
      <c r="AU114" s="23" t="s">
        <v>89</v>
      </c>
      <c r="AY114" s="23" t="s">
        <v>285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23" t="s">
        <v>10</v>
      </c>
      <c r="BK114" s="206">
        <f t="shared" si="19"/>
        <v>0</v>
      </c>
      <c r="BL114" s="23" t="s">
        <v>359</v>
      </c>
      <c r="BM114" s="23" t="s">
        <v>531</v>
      </c>
    </row>
    <row r="115" spans="2:65" s="1" customFormat="1" ht="22.5" customHeight="1">
      <c r="B115" s="41"/>
      <c r="C115" s="195" t="s">
        <v>407</v>
      </c>
      <c r="D115" s="195" t="s">
        <v>287</v>
      </c>
      <c r="E115" s="196" t="s">
        <v>1750</v>
      </c>
      <c r="F115" s="197" t="s">
        <v>1751</v>
      </c>
      <c r="G115" s="198" t="s">
        <v>1752</v>
      </c>
      <c r="H115" s="199">
        <v>24</v>
      </c>
      <c r="I115" s="200"/>
      <c r="J115" s="201">
        <f t="shared" si="10"/>
        <v>0</v>
      </c>
      <c r="K115" s="197" t="s">
        <v>35</v>
      </c>
      <c r="L115" s="61"/>
      <c r="M115" s="202" t="s">
        <v>35</v>
      </c>
      <c r="N115" s="203" t="s">
        <v>52</v>
      </c>
      <c r="O115" s="42"/>
      <c r="P115" s="204">
        <f t="shared" si="11"/>
        <v>0</v>
      </c>
      <c r="Q115" s="204">
        <v>0</v>
      </c>
      <c r="R115" s="204">
        <f t="shared" si="12"/>
        <v>0</v>
      </c>
      <c r="S115" s="204">
        <v>0</v>
      </c>
      <c r="T115" s="205">
        <f t="shared" si="13"/>
        <v>0</v>
      </c>
      <c r="AR115" s="23" t="s">
        <v>359</v>
      </c>
      <c r="AT115" s="23" t="s">
        <v>287</v>
      </c>
      <c r="AU115" s="23" t="s">
        <v>89</v>
      </c>
      <c r="AY115" s="23" t="s">
        <v>285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23" t="s">
        <v>10</v>
      </c>
      <c r="BK115" s="206">
        <f t="shared" si="19"/>
        <v>0</v>
      </c>
      <c r="BL115" s="23" t="s">
        <v>359</v>
      </c>
      <c r="BM115" s="23" t="s">
        <v>542</v>
      </c>
    </row>
    <row r="116" spans="2:65" s="1" customFormat="1" ht="22.5" customHeight="1">
      <c r="B116" s="41"/>
      <c r="C116" s="248" t="s">
        <v>411</v>
      </c>
      <c r="D116" s="248" t="s">
        <v>537</v>
      </c>
      <c r="E116" s="249" t="s">
        <v>1753</v>
      </c>
      <c r="F116" s="250" t="s">
        <v>1754</v>
      </c>
      <c r="G116" s="251" t="s">
        <v>326</v>
      </c>
      <c r="H116" s="252">
        <v>177</v>
      </c>
      <c r="I116" s="253"/>
      <c r="J116" s="254">
        <f t="shared" si="10"/>
        <v>0</v>
      </c>
      <c r="K116" s="250" t="s">
        <v>35</v>
      </c>
      <c r="L116" s="255"/>
      <c r="M116" s="256" t="s">
        <v>35</v>
      </c>
      <c r="N116" s="257" t="s">
        <v>52</v>
      </c>
      <c r="O116" s="42"/>
      <c r="P116" s="204">
        <f t="shared" si="11"/>
        <v>0</v>
      </c>
      <c r="Q116" s="204">
        <v>0</v>
      </c>
      <c r="R116" s="204">
        <f t="shared" si="12"/>
        <v>0</v>
      </c>
      <c r="S116" s="204">
        <v>0</v>
      </c>
      <c r="T116" s="205">
        <f t="shared" si="13"/>
        <v>0</v>
      </c>
      <c r="AR116" s="23" t="s">
        <v>440</v>
      </c>
      <c r="AT116" s="23" t="s">
        <v>537</v>
      </c>
      <c r="AU116" s="23" t="s">
        <v>89</v>
      </c>
      <c r="AY116" s="23" t="s">
        <v>285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23" t="s">
        <v>10</v>
      </c>
      <c r="BK116" s="206">
        <f t="shared" si="19"/>
        <v>0</v>
      </c>
      <c r="BL116" s="23" t="s">
        <v>359</v>
      </c>
      <c r="BM116" s="23" t="s">
        <v>554</v>
      </c>
    </row>
    <row r="117" spans="2:65" s="1" customFormat="1" ht="22.5" customHeight="1">
      <c r="B117" s="41"/>
      <c r="C117" s="248" t="s">
        <v>415</v>
      </c>
      <c r="D117" s="248" t="s">
        <v>537</v>
      </c>
      <c r="E117" s="249" t="s">
        <v>1755</v>
      </c>
      <c r="F117" s="250" t="s">
        <v>1756</v>
      </c>
      <c r="G117" s="251" t="s">
        <v>326</v>
      </c>
      <c r="H117" s="252">
        <v>33</v>
      </c>
      <c r="I117" s="253"/>
      <c r="J117" s="254">
        <f t="shared" si="10"/>
        <v>0</v>
      </c>
      <c r="K117" s="250" t="s">
        <v>35</v>
      </c>
      <c r="L117" s="255"/>
      <c r="M117" s="256" t="s">
        <v>35</v>
      </c>
      <c r="N117" s="257" t="s">
        <v>52</v>
      </c>
      <c r="O117" s="42"/>
      <c r="P117" s="204">
        <f t="shared" si="11"/>
        <v>0</v>
      </c>
      <c r="Q117" s="204">
        <v>0</v>
      </c>
      <c r="R117" s="204">
        <f t="shared" si="12"/>
        <v>0</v>
      </c>
      <c r="S117" s="204">
        <v>0</v>
      </c>
      <c r="T117" s="205">
        <f t="shared" si="13"/>
        <v>0</v>
      </c>
      <c r="AR117" s="23" t="s">
        <v>440</v>
      </c>
      <c r="AT117" s="23" t="s">
        <v>537</v>
      </c>
      <c r="AU117" s="23" t="s">
        <v>89</v>
      </c>
      <c r="AY117" s="23" t="s">
        <v>285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23" t="s">
        <v>10</v>
      </c>
      <c r="BK117" s="206">
        <f t="shared" si="19"/>
        <v>0</v>
      </c>
      <c r="BL117" s="23" t="s">
        <v>359</v>
      </c>
      <c r="BM117" s="23" t="s">
        <v>568</v>
      </c>
    </row>
    <row r="118" spans="2:65" s="1" customFormat="1" ht="22.5" customHeight="1">
      <c r="B118" s="41"/>
      <c r="C118" s="248" t="s">
        <v>419</v>
      </c>
      <c r="D118" s="248" t="s">
        <v>537</v>
      </c>
      <c r="E118" s="249" t="s">
        <v>1757</v>
      </c>
      <c r="F118" s="250" t="s">
        <v>1758</v>
      </c>
      <c r="G118" s="251" t="s">
        <v>326</v>
      </c>
      <c r="H118" s="252">
        <v>6</v>
      </c>
      <c r="I118" s="253"/>
      <c r="J118" s="254">
        <f t="shared" si="10"/>
        <v>0</v>
      </c>
      <c r="K118" s="250" t="s">
        <v>35</v>
      </c>
      <c r="L118" s="255"/>
      <c r="M118" s="256" t="s">
        <v>35</v>
      </c>
      <c r="N118" s="257" t="s">
        <v>52</v>
      </c>
      <c r="O118" s="42"/>
      <c r="P118" s="204">
        <f t="shared" si="11"/>
        <v>0</v>
      </c>
      <c r="Q118" s="204">
        <v>0</v>
      </c>
      <c r="R118" s="204">
        <f t="shared" si="12"/>
        <v>0</v>
      </c>
      <c r="S118" s="204">
        <v>0</v>
      </c>
      <c r="T118" s="205">
        <f t="shared" si="13"/>
        <v>0</v>
      </c>
      <c r="AR118" s="23" t="s">
        <v>440</v>
      </c>
      <c r="AT118" s="23" t="s">
        <v>537</v>
      </c>
      <c r="AU118" s="23" t="s">
        <v>89</v>
      </c>
      <c r="AY118" s="23" t="s">
        <v>285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23" t="s">
        <v>10</v>
      </c>
      <c r="BK118" s="206">
        <f t="shared" si="19"/>
        <v>0</v>
      </c>
      <c r="BL118" s="23" t="s">
        <v>359</v>
      </c>
      <c r="BM118" s="23" t="s">
        <v>587</v>
      </c>
    </row>
    <row r="119" spans="2:65" s="1" customFormat="1" ht="22.5" customHeight="1">
      <c r="B119" s="41"/>
      <c r="C119" s="248" t="s">
        <v>423</v>
      </c>
      <c r="D119" s="248" t="s">
        <v>537</v>
      </c>
      <c r="E119" s="249" t="s">
        <v>1759</v>
      </c>
      <c r="F119" s="250" t="s">
        <v>1760</v>
      </c>
      <c r="G119" s="251" t="s">
        <v>326</v>
      </c>
      <c r="H119" s="252">
        <v>19</v>
      </c>
      <c r="I119" s="253"/>
      <c r="J119" s="254">
        <f t="shared" si="10"/>
        <v>0</v>
      </c>
      <c r="K119" s="250" t="s">
        <v>35</v>
      </c>
      <c r="L119" s="255"/>
      <c r="M119" s="256" t="s">
        <v>35</v>
      </c>
      <c r="N119" s="257" t="s">
        <v>52</v>
      </c>
      <c r="O119" s="42"/>
      <c r="P119" s="204">
        <f t="shared" si="11"/>
        <v>0</v>
      </c>
      <c r="Q119" s="204">
        <v>0</v>
      </c>
      <c r="R119" s="204">
        <f t="shared" si="12"/>
        <v>0</v>
      </c>
      <c r="S119" s="204">
        <v>0</v>
      </c>
      <c r="T119" s="205">
        <f t="shared" si="13"/>
        <v>0</v>
      </c>
      <c r="AR119" s="23" t="s">
        <v>440</v>
      </c>
      <c r="AT119" s="23" t="s">
        <v>537</v>
      </c>
      <c r="AU119" s="23" t="s">
        <v>89</v>
      </c>
      <c r="AY119" s="23" t="s">
        <v>285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23" t="s">
        <v>10</v>
      </c>
      <c r="BK119" s="206">
        <f t="shared" si="19"/>
        <v>0</v>
      </c>
      <c r="BL119" s="23" t="s">
        <v>359</v>
      </c>
      <c r="BM119" s="23" t="s">
        <v>602</v>
      </c>
    </row>
    <row r="120" spans="2:65" s="1" customFormat="1" ht="22.5" customHeight="1">
      <c r="B120" s="41"/>
      <c r="C120" s="248" t="s">
        <v>427</v>
      </c>
      <c r="D120" s="248" t="s">
        <v>537</v>
      </c>
      <c r="E120" s="249" t="s">
        <v>1761</v>
      </c>
      <c r="F120" s="250" t="s">
        <v>1762</v>
      </c>
      <c r="G120" s="251" t="s">
        <v>326</v>
      </c>
      <c r="H120" s="252">
        <v>220</v>
      </c>
      <c r="I120" s="253"/>
      <c r="J120" s="254">
        <f t="shared" si="10"/>
        <v>0</v>
      </c>
      <c r="K120" s="250" t="s">
        <v>35</v>
      </c>
      <c r="L120" s="255"/>
      <c r="M120" s="256" t="s">
        <v>35</v>
      </c>
      <c r="N120" s="257" t="s">
        <v>52</v>
      </c>
      <c r="O120" s="42"/>
      <c r="P120" s="204">
        <f t="shared" si="11"/>
        <v>0</v>
      </c>
      <c r="Q120" s="204">
        <v>0</v>
      </c>
      <c r="R120" s="204">
        <f t="shared" si="12"/>
        <v>0</v>
      </c>
      <c r="S120" s="204">
        <v>0</v>
      </c>
      <c r="T120" s="205">
        <f t="shared" si="13"/>
        <v>0</v>
      </c>
      <c r="AR120" s="23" t="s">
        <v>440</v>
      </c>
      <c r="AT120" s="23" t="s">
        <v>537</v>
      </c>
      <c r="AU120" s="23" t="s">
        <v>89</v>
      </c>
      <c r="AY120" s="23" t="s">
        <v>285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23" t="s">
        <v>10</v>
      </c>
      <c r="BK120" s="206">
        <f t="shared" si="19"/>
        <v>0</v>
      </c>
      <c r="BL120" s="23" t="s">
        <v>359</v>
      </c>
      <c r="BM120" s="23" t="s">
        <v>614</v>
      </c>
    </row>
    <row r="121" spans="2:65" s="1" customFormat="1" ht="22.5" customHeight="1">
      <c r="B121" s="41"/>
      <c r="C121" s="248" t="s">
        <v>431</v>
      </c>
      <c r="D121" s="248" t="s">
        <v>537</v>
      </c>
      <c r="E121" s="249" t="s">
        <v>1763</v>
      </c>
      <c r="F121" s="250" t="s">
        <v>1764</v>
      </c>
      <c r="G121" s="251" t="s">
        <v>326</v>
      </c>
      <c r="H121" s="252">
        <v>10</v>
      </c>
      <c r="I121" s="253"/>
      <c r="J121" s="254">
        <f t="shared" si="10"/>
        <v>0</v>
      </c>
      <c r="K121" s="250" t="s">
        <v>35</v>
      </c>
      <c r="L121" s="255"/>
      <c r="M121" s="256" t="s">
        <v>35</v>
      </c>
      <c r="N121" s="257" t="s">
        <v>52</v>
      </c>
      <c r="O121" s="42"/>
      <c r="P121" s="204">
        <f t="shared" si="11"/>
        <v>0</v>
      </c>
      <c r="Q121" s="204">
        <v>0</v>
      </c>
      <c r="R121" s="204">
        <f t="shared" si="12"/>
        <v>0</v>
      </c>
      <c r="S121" s="204">
        <v>0</v>
      </c>
      <c r="T121" s="205">
        <f t="shared" si="13"/>
        <v>0</v>
      </c>
      <c r="AR121" s="23" t="s">
        <v>440</v>
      </c>
      <c r="AT121" s="23" t="s">
        <v>537</v>
      </c>
      <c r="AU121" s="23" t="s">
        <v>89</v>
      </c>
      <c r="AY121" s="23" t="s">
        <v>285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23" t="s">
        <v>10</v>
      </c>
      <c r="BK121" s="206">
        <f t="shared" si="19"/>
        <v>0</v>
      </c>
      <c r="BL121" s="23" t="s">
        <v>359</v>
      </c>
      <c r="BM121" s="23" t="s">
        <v>624</v>
      </c>
    </row>
    <row r="122" spans="2:65" s="1" customFormat="1" ht="22.5" customHeight="1">
      <c r="B122" s="41"/>
      <c r="C122" s="195" t="s">
        <v>435</v>
      </c>
      <c r="D122" s="195" t="s">
        <v>287</v>
      </c>
      <c r="E122" s="196" t="s">
        <v>1765</v>
      </c>
      <c r="F122" s="197" t="s">
        <v>1766</v>
      </c>
      <c r="G122" s="198" t="s">
        <v>320</v>
      </c>
      <c r="H122" s="199">
        <v>3.148</v>
      </c>
      <c r="I122" s="200"/>
      <c r="J122" s="201">
        <f t="shared" si="10"/>
        <v>0</v>
      </c>
      <c r="K122" s="197" t="s">
        <v>35</v>
      </c>
      <c r="L122" s="61"/>
      <c r="M122" s="202" t="s">
        <v>35</v>
      </c>
      <c r="N122" s="203" t="s">
        <v>52</v>
      </c>
      <c r="O122" s="42"/>
      <c r="P122" s="204">
        <f t="shared" si="11"/>
        <v>0</v>
      </c>
      <c r="Q122" s="204">
        <v>0</v>
      </c>
      <c r="R122" s="204">
        <f t="shared" si="12"/>
        <v>0</v>
      </c>
      <c r="S122" s="204">
        <v>0</v>
      </c>
      <c r="T122" s="205">
        <f t="shared" si="13"/>
        <v>0</v>
      </c>
      <c r="AR122" s="23" t="s">
        <v>359</v>
      </c>
      <c r="AT122" s="23" t="s">
        <v>287</v>
      </c>
      <c r="AU122" s="23" t="s">
        <v>89</v>
      </c>
      <c r="AY122" s="23" t="s">
        <v>285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23" t="s">
        <v>10</v>
      </c>
      <c r="BK122" s="206">
        <f t="shared" si="19"/>
        <v>0</v>
      </c>
      <c r="BL122" s="23" t="s">
        <v>359</v>
      </c>
      <c r="BM122" s="23" t="s">
        <v>647</v>
      </c>
    </row>
    <row r="123" spans="2:63" s="10" customFormat="1" ht="29.85" customHeight="1">
      <c r="B123" s="178"/>
      <c r="C123" s="179"/>
      <c r="D123" s="192" t="s">
        <v>80</v>
      </c>
      <c r="E123" s="193" t="s">
        <v>1586</v>
      </c>
      <c r="F123" s="193" t="s">
        <v>1767</v>
      </c>
      <c r="G123" s="179"/>
      <c r="H123" s="179"/>
      <c r="I123" s="182"/>
      <c r="J123" s="194">
        <f>BK123</f>
        <v>0</v>
      </c>
      <c r="K123" s="179"/>
      <c r="L123" s="184"/>
      <c r="M123" s="185"/>
      <c r="N123" s="186"/>
      <c r="O123" s="186"/>
      <c r="P123" s="187">
        <f>SUM(P124:P142)</f>
        <v>0</v>
      </c>
      <c r="Q123" s="186"/>
      <c r="R123" s="187">
        <f>SUM(R124:R142)</f>
        <v>0</v>
      </c>
      <c r="S123" s="186"/>
      <c r="T123" s="188">
        <f>SUM(T124:T142)</f>
        <v>0</v>
      </c>
      <c r="AR123" s="189" t="s">
        <v>89</v>
      </c>
      <c r="AT123" s="190" t="s">
        <v>80</v>
      </c>
      <c r="AU123" s="190" t="s">
        <v>10</v>
      </c>
      <c r="AY123" s="189" t="s">
        <v>285</v>
      </c>
      <c r="BK123" s="191">
        <f>SUM(BK124:BK142)</f>
        <v>0</v>
      </c>
    </row>
    <row r="124" spans="2:65" s="1" customFormat="1" ht="31.5" customHeight="1">
      <c r="B124" s="41"/>
      <c r="C124" s="195" t="s">
        <v>440</v>
      </c>
      <c r="D124" s="195" t="s">
        <v>287</v>
      </c>
      <c r="E124" s="196" t="s">
        <v>1588</v>
      </c>
      <c r="F124" s="197" t="s">
        <v>1589</v>
      </c>
      <c r="G124" s="198" t="s">
        <v>380</v>
      </c>
      <c r="H124" s="199">
        <v>5</v>
      </c>
      <c r="I124" s="200"/>
      <c r="J124" s="201">
        <f aca="true" t="shared" si="20" ref="J124:J142">ROUND(I124*H124,0)</f>
        <v>0</v>
      </c>
      <c r="K124" s="197" t="s">
        <v>35</v>
      </c>
      <c r="L124" s="61"/>
      <c r="M124" s="202" t="s">
        <v>35</v>
      </c>
      <c r="N124" s="203" t="s">
        <v>52</v>
      </c>
      <c r="O124" s="42"/>
      <c r="P124" s="204">
        <f aca="true" t="shared" si="21" ref="P124:P142">O124*H124</f>
        <v>0</v>
      </c>
      <c r="Q124" s="204">
        <v>0</v>
      </c>
      <c r="R124" s="204">
        <f aca="true" t="shared" si="22" ref="R124:R142">Q124*H124</f>
        <v>0</v>
      </c>
      <c r="S124" s="204">
        <v>0</v>
      </c>
      <c r="T124" s="205">
        <f aca="true" t="shared" si="23" ref="T124:T142">S124*H124</f>
        <v>0</v>
      </c>
      <c r="AR124" s="23" t="s">
        <v>359</v>
      </c>
      <c r="AT124" s="23" t="s">
        <v>287</v>
      </c>
      <c r="AU124" s="23" t="s">
        <v>89</v>
      </c>
      <c r="AY124" s="23" t="s">
        <v>285</v>
      </c>
      <c r="BE124" s="206">
        <f aca="true" t="shared" si="24" ref="BE124:BE142">IF(N124="základní",J124,0)</f>
        <v>0</v>
      </c>
      <c r="BF124" s="206">
        <f aca="true" t="shared" si="25" ref="BF124:BF142">IF(N124="snížená",J124,0)</f>
        <v>0</v>
      </c>
      <c r="BG124" s="206">
        <f aca="true" t="shared" si="26" ref="BG124:BG142">IF(N124="zákl. přenesená",J124,0)</f>
        <v>0</v>
      </c>
      <c r="BH124" s="206">
        <f aca="true" t="shared" si="27" ref="BH124:BH142">IF(N124="sníž. přenesená",J124,0)</f>
        <v>0</v>
      </c>
      <c r="BI124" s="206">
        <f aca="true" t="shared" si="28" ref="BI124:BI142">IF(N124="nulová",J124,0)</f>
        <v>0</v>
      </c>
      <c r="BJ124" s="23" t="s">
        <v>10</v>
      </c>
      <c r="BK124" s="206">
        <f aca="true" t="shared" si="29" ref="BK124:BK142">ROUND(I124*H124,0)</f>
        <v>0</v>
      </c>
      <c r="BL124" s="23" t="s">
        <v>359</v>
      </c>
      <c r="BM124" s="23" t="s">
        <v>657</v>
      </c>
    </row>
    <row r="125" spans="2:65" s="1" customFormat="1" ht="22.5" customHeight="1">
      <c r="B125" s="41"/>
      <c r="C125" s="195" t="s">
        <v>445</v>
      </c>
      <c r="D125" s="195" t="s">
        <v>287</v>
      </c>
      <c r="E125" s="196" t="s">
        <v>1768</v>
      </c>
      <c r="F125" s="197" t="s">
        <v>1769</v>
      </c>
      <c r="G125" s="198" t="s">
        <v>380</v>
      </c>
      <c r="H125" s="199">
        <v>5</v>
      </c>
      <c r="I125" s="200"/>
      <c r="J125" s="201">
        <f t="shared" si="20"/>
        <v>0</v>
      </c>
      <c r="K125" s="197" t="s">
        <v>35</v>
      </c>
      <c r="L125" s="61"/>
      <c r="M125" s="202" t="s">
        <v>35</v>
      </c>
      <c r="N125" s="203" t="s">
        <v>52</v>
      </c>
      <c r="O125" s="42"/>
      <c r="P125" s="204">
        <f t="shared" si="21"/>
        <v>0</v>
      </c>
      <c r="Q125" s="204">
        <v>0</v>
      </c>
      <c r="R125" s="204">
        <f t="shared" si="22"/>
        <v>0</v>
      </c>
      <c r="S125" s="204">
        <v>0</v>
      </c>
      <c r="T125" s="205">
        <f t="shared" si="23"/>
        <v>0</v>
      </c>
      <c r="AR125" s="23" t="s">
        <v>359</v>
      </c>
      <c r="AT125" s="23" t="s">
        <v>287</v>
      </c>
      <c r="AU125" s="23" t="s">
        <v>89</v>
      </c>
      <c r="AY125" s="23" t="s">
        <v>285</v>
      </c>
      <c r="BE125" s="206">
        <f t="shared" si="24"/>
        <v>0</v>
      </c>
      <c r="BF125" s="206">
        <f t="shared" si="25"/>
        <v>0</v>
      </c>
      <c r="BG125" s="206">
        <f t="shared" si="26"/>
        <v>0</v>
      </c>
      <c r="BH125" s="206">
        <f t="shared" si="27"/>
        <v>0</v>
      </c>
      <c r="BI125" s="206">
        <f t="shared" si="28"/>
        <v>0</v>
      </c>
      <c r="BJ125" s="23" t="s">
        <v>10</v>
      </c>
      <c r="BK125" s="206">
        <f t="shared" si="29"/>
        <v>0</v>
      </c>
      <c r="BL125" s="23" t="s">
        <v>359</v>
      </c>
      <c r="BM125" s="23" t="s">
        <v>666</v>
      </c>
    </row>
    <row r="126" spans="2:65" s="1" customFormat="1" ht="22.5" customHeight="1">
      <c r="B126" s="41"/>
      <c r="C126" s="195" t="s">
        <v>454</v>
      </c>
      <c r="D126" s="195" t="s">
        <v>287</v>
      </c>
      <c r="E126" s="196" t="s">
        <v>1592</v>
      </c>
      <c r="F126" s="197" t="s">
        <v>1593</v>
      </c>
      <c r="G126" s="198" t="s">
        <v>380</v>
      </c>
      <c r="H126" s="199">
        <v>3</v>
      </c>
      <c r="I126" s="200"/>
      <c r="J126" s="201">
        <f t="shared" si="20"/>
        <v>0</v>
      </c>
      <c r="K126" s="197" t="s">
        <v>35</v>
      </c>
      <c r="L126" s="61"/>
      <c r="M126" s="202" t="s">
        <v>35</v>
      </c>
      <c r="N126" s="203" t="s">
        <v>52</v>
      </c>
      <c r="O126" s="42"/>
      <c r="P126" s="204">
        <f t="shared" si="21"/>
        <v>0</v>
      </c>
      <c r="Q126" s="204">
        <v>0</v>
      </c>
      <c r="R126" s="204">
        <f t="shared" si="22"/>
        <v>0</v>
      </c>
      <c r="S126" s="204">
        <v>0</v>
      </c>
      <c r="T126" s="205">
        <f t="shared" si="23"/>
        <v>0</v>
      </c>
      <c r="AR126" s="23" t="s">
        <v>359</v>
      </c>
      <c r="AT126" s="23" t="s">
        <v>287</v>
      </c>
      <c r="AU126" s="23" t="s">
        <v>89</v>
      </c>
      <c r="AY126" s="23" t="s">
        <v>285</v>
      </c>
      <c r="BE126" s="206">
        <f t="shared" si="24"/>
        <v>0</v>
      </c>
      <c r="BF126" s="206">
        <f t="shared" si="25"/>
        <v>0</v>
      </c>
      <c r="BG126" s="206">
        <f t="shared" si="26"/>
        <v>0</v>
      </c>
      <c r="BH126" s="206">
        <f t="shared" si="27"/>
        <v>0</v>
      </c>
      <c r="BI126" s="206">
        <f t="shared" si="28"/>
        <v>0</v>
      </c>
      <c r="BJ126" s="23" t="s">
        <v>10</v>
      </c>
      <c r="BK126" s="206">
        <f t="shared" si="29"/>
        <v>0</v>
      </c>
      <c r="BL126" s="23" t="s">
        <v>359</v>
      </c>
      <c r="BM126" s="23" t="s">
        <v>682</v>
      </c>
    </row>
    <row r="127" spans="2:65" s="1" customFormat="1" ht="22.5" customHeight="1">
      <c r="B127" s="41"/>
      <c r="C127" s="195" t="s">
        <v>464</v>
      </c>
      <c r="D127" s="195" t="s">
        <v>287</v>
      </c>
      <c r="E127" s="196" t="s">
        <v>1770</v>
      </c>
      <c r="F127" s="197" t="s">
        <v>1771</v>
      </c>
      <c r="G127" s="198" t="s">
        <v>380</v>
      </c>
      <c r="H127" s="199">
        <v>5</v>
      </c>
      <c r="I127" s="200"/>
      <c r="J127" s="201">
        <f t="shared" si="20"/>
        <v>0</v>
      </c>
      <c r="K127" s="197" t="s">
        <v>35</v>
      </c>
      <c r="L127" s="61"/>
      <c r="M127" s="202" t="s">
        <v>35</v>
      </c>
      <c r="N127" s="203" t="s">
        <v>52</v>
      </c>
      <c r="O127" s="42"/>
      <c r="P127" s="204">
        <f t="shared" si="21"/>
        <v>0</v>
      </c>
      <c r="Q127" s="204">
        <v>0</v>
      </c>
      <c r="R127" s="204">
        <f t="shared" si="22"/>
        <v>0</v>
      </c>
      <c r="S127" s="204">
        <v>0</v>
      </c>
      <c r="T127" s="205">
        <f t="shared" si="23"/>
        <v>0</v>
      </c>
      <c r="AR127" s="23" t="s">
        <v>359</v>
      </c>
      <c r="AT127" s="23" t="s">
        <v>287</v>
      </c>
      <c r="AU127" s="23" t="s">
        <v>89</v>
      </c>
      <c r="AY127" s="23" t="s">
        <v>285</v>
      </c>
      <c r="BE127" s="206">
        <f t="shared" si="24"/>
        <v>0</v>
      </c>
      <c r="BF127" s="206">
        <f t="shared" si="25"/>
        <v>0</v>
      </c>
      <c r="BG127" s="206">
        <f t="shared" si="26"/>
        <v>0</v>
      </c>
      <c r="BH127" s="206">
        <f t="shared" si="27"/>
        <v>0</v>
      </c>
      <c r="BI127" s="206">
        <f t="shared" si="28"/>
        <v>0</v>
      </c>
      <c r="BJ127" s="23" t="s">
        <v>10</v>
      </c>
      <c r="BK127" s="206">
        <f t="shared" si="29"/>
        <v>0</v>
      </c>
      <c r="BL127" s="23" t="s">
        <v>359</v>
      </c>
      <c r="BM127" s="23" t="s">
        <v>690</v>
      </c>
    </row>
    <row r="128" spans="2:65" s="1" customFormat="1" ht="22.5" customHeight="1">
      <c r="B128" s="41"/>
      <c r="C128" s="195" t="s">
        <v>171</v>
      </c>
      <c r="D128" s="195" t="s">
        <v>287</v>
      </c>
      <c r="E128" s="196" t="s">
        <v>1772</v>
      </c>
      <c r="F128" s="197" t="s">
        <v>1773</v>
      </c>
      <c r="G128" s="198" t="s">
        <v>380</v>
      </c>
      <c r="H128" s="199">
        <v>6</v>
      </c>
      <c r="I128" s="200"/>
      <c r="J128" s="201">
        <f t="shared" si="20"/>
        <v>0</v>
      </c>
      <c r="K128" s="197" t="s">
        <v>35</v>
      </c>
      <c r="L128" s="61"/>
      <c r="M128" s="202" t="s">
        <v>35</v>
      </c>
      <c r="N128" s="203" t="s">
        <v>52</v>
      </c>
      <c r="O128" s="42"/>
      <c r="P128" s="204">
        <f t="shared" si="21"/>
        <v>0</v>
      </c>
      <c r="Q128" s="204">
        <v>0</v>
      </c>
      <c r="R128" s="204">
        <f t="shared" si="22"/>
        <v>0</v>
      </c>
      <c r="S128" s="204">
        <v>0</v>
      </c>
      <c r="T128" s="205">
        <f t="shared" si="23"/>
        <v>0</v>
      </c>
      <c r="AR128" s="23" t="s">
        <v>359</v>
      </c>
      <c r="AT128" s="23" t="s">
        <v>287</v>
      </c>
      <c r="AU128" s="23" t="s">
        <v>89</v>
      </c>
      <c r="AY128" s="23" t="s">
        <v>285</v>
      </c>
      <c r="BE128" s="206">
        <f t="shared" si="24"/>
        <v>0</v>
      </c>
      <c r="BF128" s="206">
        <f t="shared" si="25"/>
        <v>0</v>
      </c>
      <c r="BG128" s="206">
        <f t="shared" si="26"/>
        <v>0</v>
      </c>
      <c r="BH128" s="206">
        <f t="shared" si="27"/>
        <v>0</v>
      </c>
      <c r="BI128" s="206">
        <f t="shared" si="28"/>
        <v>0</v>
      </c>
      <c r="BJ128" s="23" t="s">
        <v>10</v>
      </c>
      <c r="BK128" s="206">
        <f t="shared" si="29"/>
        <v>0</v>
      </c>
      <c r="BL128" s="23" t="s">
        <v>359</v>
      </c>
      <c r="BM128" s="23" t="s">
        <v>702</v>
      </c>
    </row>
    <row r="129" spans="2:65" s="1" customFormat="1" ht="22.5" customHeight="1">
      <c r="B129" s="41"/>
      <c r="C129" s="195" t="s">
        <v>475</v>
      </c>
      <c r="D129" s="195" t="s">
        <v>287</v>
      </c>
      <c r="E129" s="196" t="s">
        <v>1602</v>
      </c>
      <c r="F129" s="197" t="s">
        <v>1603</v>
      </c>
      <c r="G129" s="198" t="s">
        <v>380</v>
      </c>
      <c r="H129" s="199">
        <v>6</v>
      </c>
      <c r="I129" s="200"/>
      <c r="J129" s="201">
        <f t="shared" si="20"/>
        <v>0</v>
      </c>
      <c r="K129" s="197" t="s">
        <v>35</v>
      </c>
      <c r="L129" s="61"/>
      <c r="M129" s="202" t="s">
        <v>35</v>
      </c>
      <c r="N129" s="203" t="s">
        <v>52</v>
      </c>
      <c r="O129" s="42"/>
      <c r="P129" s="204">
        <f t="shared" si="21"/>
        <v>0</v>
      </c>
      <c r="Q129" s="204">
        <v>0</v>
      </c>
      <c r="R129" s="204">
        <f t="shared" si="22"/>
        <v>0</v>
      </c>
      <c r="S129" s="204">
        <v>0</v>
      </c>
      <c r="T129" s="205">
        <f t="shared" si="23"/>
        <v>0</v>
      </c>
      <c r="AR129" s="23" t="s">
        <v>359</v>
      </c>
      <c r="AT129" s="23" t="s">
        <v>287</v>
      </c>
      <c r="AU129" s="23" t="s">
        <v>89</v>
      </c>
      <c r="AY129" s="23" t="s">
        <v>285</v>
      </c>
      <c r="BE129" s="206">
        <f t="shared" si="24"/>
        <v>0</v>
      </c>
      <c r="BF129" s="206">
        <f t="shared" si="25"/>
        <v>0</v>
      </c>
      <c r="BG129" s="206">
        <f t="shared" si="26"/>
        <v>0</v>
      </c>
      <c r="BH129" s="206">
        <f t="shared" si="27"/>
        <v>0</v>
      </c>
      <c r="BI129" s="206">
        <f t="shared" si="28"/>
        <v>0</v>
      </c>
      <c r="BJ129" s="23" t="s">
        <v>10</v>
      </c>
      <c r="BK129" s="206">
        <f t="shared" si="29"/>
        <v>0</v>
      </c>
      <c r="BL129" s="23" t="s">
        <v>359</v>
      </c>
      <c r="BM129" s="23" t="s">
        <v>713</v>
      </c>
    </row>
    <row r="130" spans="2:65" s="1" customFormat="1" ht="22.5" customHeight="1">
      <c r="B130" s="41"/>
      <c r="C130" s="195" t="s">
        <v>481</v>
      </c>
      <c r="D130" s="195" t="s">
        <v>287</v>
      </c>
      <c r="E130" s="196" t="s">
        <v>1774</v>
      </c>
      <c r="F130" s="197" t="s">
        <v>1775</v>
      </c>
      <c r="G130" s="198" t="s">
        <v>380</v>
      </c>
      <c r="H130" s="199">
        <v>1</v>
      </c>
      <c r="I130" s="200"/>
      <c r="J130" s="201">
        <f t="shared" si="20"/>
        <v>0</v>
      </c>
      <c r="K130" s="197" t="s">
        <v>35</v>
      </c>
      <c r="L130" s="61"/>
      <c r="M130" s="202" t="s">
        <v>35</v>
      </c>
      <c r="N130" s="203" t="s">
        <v>52</v>
      </c>
      <c r="O130" s="42"/>
      <c r="P130" s="204">
        <f t="shared" si="21"/>
        <v>0</v>
      </c>
      <c r="Q130" s="204">
        <v>0</v>
      </c>
      <c r="R130" s="204">
        <f t="shared" si="22"/>
        <v>0</v>
      </c>
      <c r="S130" s="204">
        <v>0</v>
      </c>
      <c r="T130" s="205">
        <f t="shared" si="23"/>
        <v>0</v>
      </c>
      <c r="AR130" s="23" t="s">
        <v>359</v>
      </c>
      <c r="AT130" s="23" t="s">
        <v>287</v>
      </c>
      <c r="AU130" s="23" t="s">
        <v>89</v>
      </c>
      <c r="AY130" s="23" t="s">
        <v>285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23" t="s">
        <v>10</v>
      </c>
      <c r="BK130" s="206">
        <f t="shared" si="29"/>
        <v>0</v>
      </c>
      <c r="BL130" s="23" t="s">
        <v>359</v>
      </c>
      <c r="BM130" s="23" t="s">
        <v>722</v>
      </c>
    </row>
    <row r="131" spans="2:65" s="1" customFormat="1" ht="22.5" customHeight="1">
      <c r="B131" s="41"/>
      <c r="C131" s="195" t="s">
        <v>485</v>
      </c>
      <c r="D131" s="195" t="s">
        <v>287</v>
      </c>
      <c r="E131" s="196" t="s">
        <v>1776</v>
      </c>
      <c r="F131" s="197" t="s">
        <v>1777</v>
      </c>
      <c r="G131" s="198" t="s">
        <v>380</v>
      </c>
      <c r="H131" s="199">
        <v>1</v>
      </c>
      <c r="I131" s="200"/>
      <c r="J131" s="201">
        <f t="shared" si="20"/>
        <v>0</v>
      </c>
      <c r="K131" s="197" t="s">
        <v>35</v>
      </c>
      <c r="L131" s="61"/>
      <c r="M131" s="202" t="s">
        <v>35</v>
      </c>
      <c r="N131" s="203" t="s">
        <v>52</v>
      </c>
      <c r="O131" s="42"/>
      <c r="P131" s="204">
        <f t="shared" si="21"/>
        <v>0</v>
      </c>
      <c r="Q131" s="204">
        <v>0</v>
      </c>
      <c r="R131" s="204">
        <f t="shared" si="22"/>
        <v>0</v>
      </c>
      <c r="S131" s="204">
        <v>0</v>
      </c>
      <c r="T131" s="205">
        <f t="shared" si="23"/>
        <v>0</v>
      </c>
      <c r="AR131" s="23" t="s">
        <v>359</v>
      </c>
      <c r="AT131" s="23" t="s">
        <v>287</v>
      </c>
      <c r="AU131" s="23" t="s">
        <v>89</v>
      </c>
      <c r="AY131" s="23" t="s">
        <v>285</v>
      </c>
      <c r="BE131" s="206">
        <f t="shared" si="24"/>
        <v>0</v>
      </c>
      <c r="BF131" s="206">
        <f t="shared" si="25"/>
        <v>0</v>
      </c>
      <c r="BG131" s="206">
        <f t="shared" si="26"/>
        <v>0</v>
      </c>
      <c r="BH131" s="206">
        <f t="shared" si="27"/>
        <v>0</v>
      </c>
      <c r="BI131" s="206">
        <f t="shared" si="28"/>
        <v>0</v>
      </c>
      <c r="BJ131" s="23" t="s">
        <v>10</v>
      </c>
      <c r="BK131" s="206">
        <f t="shared" si="29"/>
        <v>0</v>
      </c>
      <c r="BL131" s="23" t="s">
        <v>359</v>
      </c>
      <c r="BM131" s="23" t="s">
        <v>732</v>
      </c>
    </row>
    <row r="132" spans="2:65" s="1" customFormat="1" ht="22.5" customHeight="1">
      <c r="B132" s="41"/>
      <c r="C132" s="195" t="s">
        <v>489</v>
      </c>
      <c r="D132" s="195" t="s">
        <v>287</v>
      </c>
      <c r="E132" s="196" t="s">
        <v>1778</v>
      </c>
      <c r="F132" s="197" t="s">
        <v>1779</v>
      </c>
      <c r="G132" s="198" t="s">
        <v>380</v>
      </c>
      <c r="H132" s="199">
        <v>3</v>
      </c>
      <c r="I132" s="200"/>
      <c r="J132" s="201">
        <f t="shared" si="20"/>
        <v>0</v>
      </c>
      <c r="K132" s="197" t="s">
        <v>35</v>
      </c>
      <c r="L132" s="61"/>
      <c r="M132" s="202" t="s">
        <v>35</v>
      </c>
      <c r="N132" s="203" t="s">
        <v>52</v>
      </c>
      <c r="O132" s="42"/>
      <c r="P132" s="204">
        <f t="shared" si="21"/>
        <v>0</v>
      </c>
      <c r="Q132" s="204">
        <v>0</v>
      </c>
      <c r="R132" s="204">
        <f t="shared" si="22"/>
        <v>0</v>
      </c>
      <c r="S132" s="204">
        <v>0</v>
      </c>
      <c r="T132" s="205">
        <f t="shared" si="23"/>
        <v>0</v>
      </c>
      <c r="AR132" s="23" t="s">
        <v>359</v>
      </c>
      <c r="AT132" s="23" t="s">
        <v>287</v>
      </c>
      <c r="AU132" s="23" t="s">
        <v>89</v>
      </c>
      <c r="AY132" s="23" t="s">
        <v>285</v>
      </c>
      <c r="BE132" s="206">
        <f t="shared" si="24"/>
        <v>0</v>
      </c>
      <c r="BF132" s="206">
        <f t="shared" si="25"/>
        <v>0</v>
      </c>
      <c r="BG132" s="206">
        <f t="shared" si="26"/>
        <v>0</v>
      </c>
      <c r="BH132" s="206">
        <f t="shared" si="27"/>
        <v>0</v>
      </c>
      <c r="BI132" s="206">
        <f t="shared" si="28"/>
        <v>0</v>
      </c>
      <c r="BJ132" s="23" t="s">
        <v>10</v>
      </c>
      <c r="BK132" s="206">
        <f t="shared" si="29"/>
        <v>0</v>
      </c>
      <c r="BL132" s="23" t="s">
        <v>359</v>
      </c>
      <c r="BM132" s="23" t="s">
        <v>740</v>
      </c>
    </row>
    <row r="133" spans="2:65" s="1" customFormat="1" ht="22.5" customHeight="1">
      <c r="B133" s="41"/>
      <c r="C133" s="195" t="s">
        <v>493</v>
      </c>
      <c r="D133" s="195" t="s">
        <v>287</v>
      </c>
      <c r="E133" s="196" t="s">
        <v>1780</v>
      </c>
      <c r="F133" s="197" t="s">
        <v>1781</v>
      </c>
      <c r="G133" s="198" t="s">
        <v>380</v>
      </c>
      <c r="H133" s="199">
        <v>14</v>
      </c>
      <c r="I133" s="200"/>
      <c r="J133" s="201">
        <f t="shared" si="20"/>
        <v>0</v>
      </c>
      <c r="K133" s="197" t="s">
        <v>35</v>
      </c>
      <c r="L133" s="61"/>
      <c r="M133" s="202" t="s">
        <v>35</v>
      </c>
      <c r="N133" s="203" t="s">
        <v>52</v>
      </c>
      <c r="O133" s="42"/>
      <c r="P133" s="204">
        <f t="shared" si="21"/>
        <v>0</v>
      </c>
      <c r="Q133" s="204">
        <v>0</v>
      </c>
      <c r="R133" s="204">
        <f t="shared" si="22"/>
        <v>0</v>
      </c>
      <c r="S133" s="204">
        <v>0</v>
      </c>
      <c r="T133" s="205">
        <f t="shared" si="23"/>
        <v>0</v>
      </c>
      <c r="AR133" s="23" t="s">
        <v>359</v>
      </c>
      <c r="AT133" s="23" t="s">
        <v>287</v>
      </c>
      <c r="AU133" s="23" t="s">
        <v>89</v>
      </c>
      <c r="AY133" s="23" t="s">
        <v>285</v>
      </c>
      <c r="BE133" s="206">
        <f t="shared" si="24"/>
        <v>0</v>
      </c>
      <c r="BF133" s="206">
        <f t="shared" si="25"/>
        <v>0</v>
      </c>
      <c r="BG133" s="206">
        <f t="shared" si="26"/>
        <v>0</v>
      </c>
      <c r="BH133" s="206">
        <f t="shared" si="27"/>
        <v>0</v>
      </c>
      <c r="BI133" s="206">
        <f t="shared" si="28"/>
        <v>0</v>
      </c>
      <c r="BJ133" s="23" t="s">
        <v>10</v>
      </c>
      <c r="BK133" s="206">
        <f t="shared" si="29"/>
        <v>0</v>
      </c>
      <c r="BL133" s="23" t="s">
        <v>359</v>
      </c>
      <c r="BM133" s="23" t="s">
        <v>749</v>
      </c>
    </row>
    <row r="134" spans="2:65" s="1" customFormat="1" ht="22.5" customHeight="1">
      <c r="B134" s="41"/>
      <c r="C134" s="195" t="s">
        <v>500</v>
      </c>
      <c r="D134" s="195" t="s">
        <v>287</v>
      </c>
      <c r="E134" s="196" t="s">
        <v>1782</v>
      </c>
      <c r="F134" s="197" t="s">
        <v>1783</v>
      </c>
      <c r="G134" s="198" t="s">
        <v>380</v>
      </c>
      <c r="H134" s="199">
        <v>1</v>
      </c>
      <c r="I134" s="200"/>
      <c r="J134" s="201">
        <f t="shared" si="20"/>
        <v>0</v>
      </c>
      <c r="K134" s="197" t="s">
        <v>35</v>
      </c>
      <c r="L134" s="61"/>
      <c r="M134" s="202" t="s">
        <v>35</v>
      </c>
      <c r="N134" s="203" t="s">
        <v>52</v>
      </c>
      <c r="O134" s="42"/>
      <c r="P134" s="204">
        <f t="shared" si="21"/>
        <v>0</v>
      </c>
      <c r="Q134" s="204">
        <v>0</v>
      </c>
      <c r="R134" s="204">
        <f t="shared" si="22"/>
        <v>0</v>
      </c>
      <c r="S134" s="204">
        <v>0</v>
      </c>
      <c r="T134" s="205">
        <f t="shared" si="23"/>
        <v>0</v>
      </c>
      <c r="AR134" s="23" t="s">
        <v>359</v>
      </c>
      <c r="AT134" s="23" t="s">
        <v>287</v>
      </c>
      <c r="AU134" s="23" t="s">
        <v>89</v>
      </c>
      <c r="AY134" s="23" t="s">
        <v>285</v>
      </c>
      <c r="BE134" s="206">
        <f t="shared" si="24"/>
        <v>0</v>
      </c>
      <c r="BF134" s="206">
        <f t="shared" si="25"/>
        <v>0</v>
      </c>
      <c r="BG134" s="206">
        <f t="shared" si="26"/>
        <v>0</v>
      </c>
      <c r="BH134" s="206">
        <f t="shared" si="27"/>
        <v>0</v>
      </c>
      <c r="BI134" s="206">
        <f t="shared" si="28"/>
        <v>0</v>
      </c>
      <c r="BJ134" s="23" t="s">
        <v>10</v>
      </c>
      <c r="BK134" s="206">
        <f t="shared" si="29"/>
        <v>0</v>
      </c>
      <c r="BL134" s="23" t="s">
        <v>359</v>
      </c>
      <c r="BM134" s="23" t="s">
        <v>760</v>
      </c>
    </row>
    <row r="135" spans="2:65" s="1" customFormat="1" ht="22.5" customHeight="1">
      <c r="B135" s="41"/>
      <c r="C135" s="195" t="s">
        <v>506</v>
      </c>
      <c r="D135" s="195" t="s">
        <v>287</v>
      </c>
      <c r="E135" s="196" t="s">
        <v>1784</v>
      </c>
      <c r="F135" s="197" t="s">
        <v>1785</v>
      </c>
      <c r="G135" s="198" t="s">
        <v>380</v>
      </c>
      <c r="H135" s="199">
        <v>4</v>
      </c>
      <c r="I135" s="200"/>
      <c r="J135" s="201">
        <f t="shared" si="20"/>
        <v>0</v>
      </c>
      <c r="K135" s="197" t="s">
        <v>35</v>
      </c>
      <c r="L135" s="61"/>
      <c r="M135" s="202" t="s">
        <v>35</v>
      </c>
      <c r="N135" s="203" t="s">
        <v>52</v>
      </c>
      <c r="O135" s="42"/>
      <c r="P135" s="204">
        <f t="shared" si="21"/>
        <v>0</v>
      </c>
      <c r="Q135" s="204">
        <v>0</v>
      </c>
      <c r="R135" s="204">
        <f t="shared" si="22"/>
        <v>0</v>
      </c>
      <c r="S135" s="204">
        <v>0</v>
      </c>
      <c r="T135" s="205">
        <f t="shared" si="23"/>
        <v>0</v>
      </c>
      <c r="AR135" s="23" t="s">
        <v>359</v>
      </c>
      <c r="AT135" s="23" t="s">
        <v>287</v>
      </c>
      <c r="AU135" s="23" t="s">
        <v>89</v>
      </c>
      <c r="AY135" s="23" t="s">
        <v>285</v>
      </c>
      <c r="BE135" s="206">
        <f t="shared" si="24"/>
        <v>0</v>
      </c>
      <c r="BF135" s="206">
        <f t="shared" si="25"/>
        <v>0</v>
      </c>
      <c r="BG135" s="206">
        <f t="shared" si="26"/>
        <v>0</v>
      </c>
      <c r="BH135" s="206">
        <f t="shared" si="27"/>
        <v>0</v>
      </c>
      <c r="BI135" s="206">
        <f t="shared" si="28"/>
        <v>0</v>
      </c>
      <c r="BJ135" s="23" t="s">
        <v>10</v>
      </c>
      <c r="BK135" s="206">
        <f t="shared" si="29"/>
        <v>0</v>
      </c>
      <c r="BL135" s="23" t="s">
        <v>359</v>
      </c>
      <c r="BM135" s="23" t="s">
        <v>773</v>
      </c>
    </row>
    <row r="136" spans="2:65" s="1" customFormat="1" ht="22.5" customHeight="1">
      <c r="B136" s="41"/>
      <c r="C136" s="195" t="s">
        <v>510</v>
      </c>
      <c r="D136" s="195" t="s">
        <v>287</v>
      </c>
      <c r="E136" s="196" t="s">
        <v>1786</v>
      </c>
      <c r="F136" s="197" t="s">
        <v>1787</v>
      </c>
      <c r="G136" s="198" t="s">
        <v>380</v>
      </c>
      <c r="H136" s="199">
        <v>13</v>
      </c>
      <c r="I136" s="200"/>
      <c r="J136" s="201">
        <f t="shared" si="20"/>
        <v>0</v>
      </c>
      <c r="K136" s="197" t="s">
        <v>35</v>
      </c>
      <c r="L136" s="61"/>
      <c r="M136" s="202" t="s">
        <v>35</v>
      </c>
      <c r="N136" s="203" t="s">
        <v>52</v>
      </c>
      <c r="O136" s="42"/>
      <c r="P136" s="204">
        <f t="shared" si="21"/>
        <v>0</v>
      </c>
      <c r="Q136" s="204">
        <v>0</v>
      </c>
      <c r="R136" s="204">
        <f t="shared" si="22"/>
        <v>0</v>
      </c>
      <c r="S136" s="204">
        <v>0</v>
      </c>
      <c r="T136" s="205">
        <f t="shared" si="23"/>
        <v>0</v>
      </c>
      <c r="AR136" s="23" t="s">
        <v>359</v>
      </c>
      <c r="AT136" s="23" t="s">
        <v>287</v>
      </c>
      <c r="AU136" s="23" t="s">
        <v>89</v>
      </c>
      <c r="AY136" s="23" t="s">
        <v>285</v>
      </c>
      <c r="BE136" s="206">
        <f t="shared" si="24"/>
        <v>0</v>
      </c>
      <c r="BF136" s="206">
        <f t="shared" si="25"/>
        <v>0</v>
      </c>
      <c r="BG136" s="206">
        <f t="shared" si="26"/>
        <v>0</v>
      </c>
      <c r="BH136" s="206">
        <f t="shared" si="27"/>
        <v>0</v>
      </c>
      <c r="BI136" s="206">
        <f t="shared" si="28"/>
        <v>0</v>
      </c>
      <c r="BJ136" s="23" t="s">
        <v>10</v>
      </c>
      <c r="BK136" s="206">
        <f t="shared" si="29"/>
        <v>0</v>
      </c>
      <c r="BL136" s="23" t="s">
        <v>359</v>
      </c>
      <c r="BM136" s="23" t="s">
        <v>784</v>
      </c>
    </row>
    <row r="137" spans="2:65" s="1" customFormat="1" ht="22.5" customHeight="1">
      <c r="B137" s="41"/>
      <c r="C137" s="195" t="s">
        <v>526</v>
      </c>
      <c r="D137" s="195" t="s">
        <v>287</v>
      </c>
      <c r="E137" s="196" t="s">
        <v>1788</v>
      </c>
      <c r="F137" s="197" t="s">
        <v>1789</v>
      </c>
      <c r="G137" s="198" t="s">
        <v>380</v>
      </c>
      <c r="H137" s="199">
        <v>1</v>
      </c>
      <c r="I137" s="200"/>
      <c r="J137" s="201">
        <f t="shared" si="20"/>
        <v>0</v>
      </c>
      <c r="K137" s="197" t="s">
        <v>35</v>
      </c>
      <c r="L137" s="61"/>
      <c r="M137" s="202" t="s">
        <v>35</v>
      </c>
      <c r="N137" s="203" t="s">
        <v>52</v>
      </c>
      <c r="O137" s="42"/>
      <c r="P137" s="204">
        <f t="shared" si="21"/>
        <v>0</v>
      </c>
      <c r="Q137" s="204">
        <v>0</v>
      </c>
      <c r="R137" s="204">
        <f t="shared" si="22"/>
        <v>0</v>
      </c>
      <c r="S137" s="204">
        <v>0</v>
      </c>
      <c r="T137" s="205">
        <f t="shared" si="23"/>
        <v>0</v>
      </c>
      <c r="AR137" s="23" t="s">
        <v>359</v>
      </c>
      <c r="AT137" s="23" t="s">
        <v>287</v>
      </c>
      <c r="AU137" s="23" t="s">
        <v>89</v>
      </c>
      <c r="AY137" s="23" t="s">
        <v>285</v>
      </c>
      <c r="BE137" s="206">
        <f t="shared" si="24"/>
        <v>0</v>
      </c>
      <c r="BF137" s="206">
        <f t="shared" si="25"/>
        <v>0</v>
      </c>
      <c r="BG137" s="206">
        <f t="shared" si="26"/>
        <v>0</v>
      </c>
      <c r="BH137" s="206">
        <f t="shared" si="27"/>
        <v>0</v>
      </c>
      <c r="BI137" s="206">
        <f t="shared" si="28"/>
        <v>0</v>
      </c>
      <c r="BJ137" s="23" t="s">
        <v>10</v>
      </c>
      <c r="BK137" s="206">
        <f t="shared" si="29"/>
        <v>0</v>
      </c>
      <c r="BL137" s="23" t="s">
        <v>359</v>
      </c>
      <c r="BM137" s="23" t="s">
        <v>792</v>
      </c>
    </row>
    <row r="138" spans="2:65" s="1" customFormat="1" ht="22.5" customHeight="1">
      <c r="B138" s="41"/>
      <c r="C138" s="195" t="s">
        <v>531</v>
      </c>
      <c r="D138" s="195" t="s">
        <v>287</v>
      </c>
      <c r="E138" s="196" t="s">
        <v>1790</v>
      </c>
      <c r="F138" s="197" t="s">
        <v>1791</v>
      </c>
      <c r="G138" s="198" t="s">
        <v>380</v>
      </c>
      <c r="H138" s="199">
        <v>6</v>
      </c>
      <c r="I138" s="200"/>
      <c r="J138" s="201">
        <f t="shared" si="20"/>
        <v>0</v>
      </c>
      <c r="K138" s="197" t="s">
        <v>35</v>
      </c>
      <c r="L138" s="61"/>
      <c r="M138" s="202" t="s">
        <v>35</v>
      </c>
      <c r="N138" s="203" t="s">
        <v>52</v>
      </c>
      <c r="O138" s="42"/>
      <c r="P138" s="204">
        <f t="shared" si="21"/>
        <v>0</v>
      </c>
      <c r="Q138" s="204">
        <v>0</v>
      </c>
      <c r="R138" s="204">
        <f t="shared" si="22"/>
        <v>0</v>
      </c>
      <c r="S138" s="204">
        <v>0</v>
      </c>
      <c r="T138" s="205">
        <f t="shared" si="23"/>
        <v>0</v>
      </c>
      <c r="AR138" s="23" t="s">
        <v>359</v>
      </c>
      <c r="AT138" s="23" t="s">
        <v>287</v>
      </c>
      <c r="AU138" s="23" t="s">
        <v>89</v>
      </c>
      <c r="AY138" s="23" t="s">
        <v>285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23" t="s">
        <v>10</v>
      </c>
      <c r="BK138" s="206">
        <f t="shared" si="29"/>
        <v>0</v>
      </c>
      <c r="BL138" s="23" t="s">
        <v>359</v>
      </c>
      <c r="BM138" s="23" t="s">
        <v>116</v>
      </c>
    </row>
    <row r="139" spans="2:65" s="1" customFormat="1" ht="22.5" customHeight="1">
      <c r="B139" s="41"/>
      <c r="C139" s="195" t="s">
        <v>536</v>
      </c>
      <c r="D139" s="195" t="s">
        <v>287</v>
      </c>
      <c r="E139" s="196" t="s">
        <v>1792</v>
      </c>
      <c r="F139" s="197" t="s">
        <v>1793</v>
      </c>
      <c r="G139" s="198" t="s">
        <v>380</v>
      </c>
      <c r="H139" s="199">
        <v>6</v>
      </c>
      <c r="I139" s="200"/>
      <c r="J139" s="201">
        <f t="shared" si="20"/>
        <v>0</v>
      </c>
      <c r="K139" s="197" t="s">
        <v>35</v>
      </c>
      <c r="L139" s="61"/>
      <c r="M139" s="202" t="s">
        <v>35</v>
      </c>
      <c r="N139" s="203" t="s">
        <v>52</v>
      </c>
      <c r="O139" s="42"/>
      <c r="P139" s="204">
        <f t="shared" si="21"/>
        <v>0</v>
      </c>
      <c r="Q139" s="204">
        <v>0</v>
      </c>
      <c r="R139" s="204">
        <f t="shared" si="22"/>
        <v>0</v>
      </c>
      <c r="S139" s="204">
        <v>0</v>
      </c>
      <c r="T139" s="205">
        <f t="shared" si="23"/>
        <v>0</v>
      </c>
      <c r="AR139" s="23" t="s">
        <v>359</v>
      </c>
      <c r="AT139" s="23" t="s">
        <v>287</v>
      </c>
      <c r="AU139" s="23" t="s">
        <v>89</v>
      </c>
      <c r="AY139" s="23" t="s">
        <v>285</v>
      </c>
      <c r="BE139" s="206">
        <f t="shared" si="24"/>
        <v>0</v>
      </c>
      <c r="BF139" s="206">
        <f t="shared" si="25"/>
        <v>0</v>
      </c>
      <c r="BG139" s="206">
        <f t="shared" si="26"/>
        <v>0</v>
      </c>
      <c r="BH139" s="206">
        <f t="shared" si="27"/>
        <v>0</v>
      </c>
      <c r="BI139" s="206">
        <f t="shared" si="28"/>
        <v>0</v>
      </c>
      <c r="BJ139" s="23" t="s">
        <v>10</v>
      </c>
      <c r="BK139" s="206">
        <f t="shared" si="29"/>
        <v>0</v>
      </c>
      <c r="BL139" s="23" t="s">
        <v>359</v>
      </c>
      <c r="BM139" s="23" t="s">
        <v>833</v>
      </c>
    </row>
    <row r="140" spans="2:65" s="1" customFormat="1" ht="22.5" customHeight="1">
      <c r="B140" s="41"/>
      <c r="C140" s="248" t="s">
        <v>542</v>
      </c>
      <c r="D140" s="248" t="s">
        <v>537</v>
      </c>
      <c r="E140" s="249" t="s">
        <v>1604</v>
      </c>
      <c r="F140" s="250" t="s">
        <v>1794</v>
      </c>
      <c r="G140" s="251" t="s">
        <v>380</v>
      </c>
      <c r="H140" s="252">
        <v>1</v>
      </c>
      <c r="I140" s="253"/>
      <c r="J140" s="254">
        <f t="shared" si="20"/>
        <v>0</v>
      </c>
      <c r="K140" s="250" t="s">
        <v>35</v>
      </c>
      <c r="L140" s="255"/>
      <c r="M140" s="256" t="s">
        <v>35</v>
      </c>
      <c r="N140" s="257" t="s">
        <v>52</v>
      </c>
      <c r="O140" s="42"/>
      <c r="P140" s="204">
        <f t="shared" si="21"/>
        <v>0</v>
      </c>
      <c r="Q140" s="204">
        <v>0</v>
      </c>
      <c r="R140" s="204">
        <f t="shared" si="22"/>
        <v>0</v>
      </c>
      <c r="S140" s="204">
        <v>0</v>
      </c>
      <c r="T140" s="205">
        <f t="shared" si="23"/>
        <v>0</v>
      </c>
      <c r="AR140" s="23" t="s">
        <v>440</v>
      </c>
      <c r="AT140" s="23" t="s">
        <v>537</v>
      </c>
      <c r="AU140" s="23" t="s">
        <v>89</v>
      </c>
      <c r="AY140" s="23" t="s">
        <v>285</v>
      </c>
      <c r="BE140" s="206">
        <f t="shared" si="24"/>
        <v>0</v>
      </c>
      <c r="BF140" s="206">
        <f t="shared" si="25"/>
        <v>0</v>
      </c>
      <c r="BG140" s="206">
        <f t="shared" si="26"/>
        <v>0</v>
      </c>
      <c r="BH140" s="206">
        <f t="shared" si="27"/>
        <v>0</v>
      </c>
      <c r="BI140" s="206">
        <f t="shared" si="28"/>
        <v>0</v>
      </c>
      <c r="BJ140" s="23" t="s">
        <v>10</v>
      </c>
      <c r="BK140" s="206">
        <f t="shared" si="29"/>
        <v>0</v>
      </c>
      <c r="BL140" s="23" t="s">
        <v>359</v>
      </c>
      <c r="BM140" s="23" t="s">
        <v>840</v>
      </c>
    </row>
    <row r="141" spans="2:65" s="1" customFormat="1" ht="22.5" customHeight="1">
      <c r="B141" s="41"/>
      <c r="C141" s="248" t="s">
        <v>546</v>
      </c>
      <c r="D141" s="248" t="s">
        <v>537</v>
      </c>
      <c r="E141" s="249" t="s">
        <v>1795</v>
      </c>
      <c r="F141" s="250" t="s">
        <v>1796</v>
      </c>
      <c r="G141" s="251" t="s">
        <v>380</v>
      </c>
      <c r="H141" s="252">
        <v>6</v>
      </c>
      <c r="I141" s="253"/>
      <c r="J141" s="254">
        <f t="shared" si="20"/>
        <v>0</v>
      </c>
      <c r="K141" s="250" t="s">
        <v>35</v>
      </c>
      <c r="L141" s="255"/>
      <c r="M141" s="256" t="s">
        <v>35</v>
      </c>
      <c r="N141" s="257" t="s">
        <v>52</v>
      </c>
      <c r="O141" s="42"/>
      <c r="P141" s="204">
        <f t="shared" si="21"/>
        <v>0</v>
      </c>
      <c r="Q141" s="204">
        <v>0</v>
      </c>
      <c r="R141" s="204">
        <f t="shared" si="22"/>
        <v>0</v>
      </c>
      <c r="S141" s="204">
        <v>0</v>
      </c>
      <c r="T141" s="205">
        <f t="shared" si="23"/>
        <v>0</v>
      </c>
      <c r="AR141" s="23" t="s">
        <v>440</v>
      </c>
      <c r="AT141" s="23" t="s">
        <v>537</v>
      </c>
      <c r="AU141" s="23" t="s">
        <v>89</v>
      </c>
      <c r="AY141" s="23" t="s">
        <v>285</v>
      </c>
      <c r="BE141" s="206">
        <f t="shared" si="24"/>
        <v>0</v>
      </c>
      <c r="BF141" s="206">
        <f t="shared" si="25"/>
        <v>0</v>
      </c>
      <c r="BG141" s="206">
        <f t="shared" si="26"/>
        <v>0</v>
      </c>
      <c r="BH141" s="206">
        <f t="shared" si="27"/>
        <v>0</v>
      </c>
      <c r="BI141" s="206">
        <f t="shared" si="28"/>
        <v>0</v>
      </c>
      <c r="BJ141" s="23" t="s">
        <v>10</v>
      </c>
      <c r="BK141" s="206">
        <f t="shared" si="29"/>
        <v>0</v>
      </c>
      <c r="BL141" s="23" t="s">
        <v>359</v>
      </c>
      <c r="BM141" s="23" t="s">
        <v>853</v>
      </c>
    </row>
    <row r="142" spans="2:65" s="1" customFormat="1" ht="22.5" customHeight="1">
      <c r="B142" s="41"/>
      <c r="C142" s="195" t="s">
        <v>554</v>
      </c>
      <c r="D142" s="195" t="s">
        <v>287</v>
      </c>
      <c r="E142" s="196" t="s">
        <v>1606</v>
      </c>
      <c r="F142" s="197" t="s">
        <v>1607</v>
      </c>
      <c r="G142" s="198" t="s">
        <v>320</v>
      </c>
      <c r="H142" s="199">
        <v>0.034</v>
      </c>
      <c r="I142" s="200"/>
      <c r="J142" s="201">
        <f t="shared" si="20"/>
        <v>0</v>
      </c>
      <c r="K142" s="197" t="s">
        <v>35</v>
      </c>
      <c r="L142" s="61"/>
      <c r="M142" s="202" t="s">
        <v>35</v>
      </c>
      <c r="N142" s="203" t="s">
        <v>52</v>
      </c>
      <c r="O142" s="42"/>
      <c r="P142" s="204">
        <f t="shared" si="21"/>
        <v>0</v>
      </c>
      <c r="Q142" s="204">
        <v>0</v>
      </c>
      <c r="R142" s="204">
        <f t="shared" si="22"/>
        <v>0</v>
      </c>
      <c r="S142" s="204">
        <v>0</v>
      </c>
      <c r="T142" s="205">
        <f t="shared" si="23"/>
        <v>0</v>
      </c>
      <c r="AR142" s="23" t="s">
        <v>359</v>
      </c>
      <c r="AT142" s="23" t="s">
        <v>287</v>
      </c>
      <c r="AU142" s="23" t="s">
        <v>89</v>
      </c>
      <c r="AY142" s="23" t="s">
        <v>285</v>
      </c>
      <c r="BE142" s="206">
        <f t="shared" si="24"/>
        <v>0</v>
      </c>
      <c r="BF142" s="206">
        <f t="shared" si="25"/>
        <v>0</v>
      </c>
      <c r="BG142" s="206">
        <f t="shared" si="26"/>
        <v>0</v>
      </c>
      <c r="BH142" s="206">
        <f t="shared" si="27"/>
        <v>0</v>
      </c>
      <c r="BI142" s="206">
        <f t="shared" si="28"/>
        <v>0</v>
      </c>
      <c r="BJ142" s="23" t="s">
        <v>10</v>
      </c>
      <c r="BK142" s="206">
        <f t="shared" si="29"/>
        <v>0</v>
      </c>
      <c r="BL142" s="23" t="s">
        <v>359</v>
      </c>
      <c r="BM142" s="23" t="s">
        <v>32</v>
      </c>
    </row>
    <row r="143" spans="2:63" s="10" customFormat="1" ht="29.85" customHeight="1">
      <c r="B143" s="178"/>
      <c r="C143" s="179"/>
      <c r="D143" s="192" t="s">
        <v>80</v>
      </c>
      <c r="E143" s="193" t="s">
        <v>1797</v>
      </c>
      <c r="F143" s="193" t="s">
        <v>1798</v>
      </c>
      <c r="G143" s="179"/>
      <c r="H143" s="179"/>
      <c r="I143" s="182"/>
      <c r="J143" s="194">
        <f>BK143</f>
        <v>0</v>
      </c>
      <c r="K143" s="179"/>
      <c r="L143" s="184"/>
      <c r="M143" s="185"/>
      <c r="N143" s="186"/>
      <c r="O143" s="186"/>
      <c r="P143" s="187">
        <f>SUM(P144:P159)</f>
        <v>0</v>
      </c>
      <c r="Q143" s="186"/>
      <c r="R143" s="187">
        <f>SUM(R144:R159)</f>
        <v>0</v>
      </c>
      <c r="S143" s="186"/>
      <c r="T143" s="188">
        <f>SUM(T144:T159)</f>
        <v>0</v>
      </c>
      <c r="AR143" s="189" t="s">
        <v>89</v>
      </c>
      <c r="AT143" s="190" t="s">
        <v>80</v>
      </c>
      <c r="AU143" s="190" t="s">
        <v>10</v>
      </c>
      <c r="AY143" s="189" t="s">
        <v>285</v>
      </c>
      <c r="BK143" s="191">
        <f>SUM(BK144:BK159)</f>
        <v>0</v>
      </c>
    </row>
    <row r="144" spans="2:65" s="1" customFormat="1" ht="22.5" customHeight="1">
      <c r="B144" s="41"/>
      <c r="C144" s="195" t="s">
        <v>560</v>
      </c>
      <c r="D144" s="195" t="s">
        <v>287</v>
      </c>
      <c r="E144" s="196" t="s">
        <v>1799</v>
      </c>
      <c r="F144" s="197" t="s">
        <v>1800</v>
      </c>
      <c r="G144" s="198" t="s">
        <v>380</v>
      </c>
      <c r="H144" s="199">
        <v>17</v>
      </c>
      <c r="I144" s="200"/>
      <c r="J144" s="201">
        <f aca="true" t="shared" si="30" ref="J144:J159">ROUND(I144*H144,0)</f>
        <v>0</v>
      </c>
      <c r="K144" s="197" t="s">
        <v>35</v>
      </c>
      <c r="L144" s="61"/>
      <c r="M144" s="202" t="s">
        <v>35</v>
      </c>
      <c r="N144" s="203" t="s">
        <v>52</v>
      </c>
      <c r="O144" s="42"/>
      <c r="P144" s="204">
        <f aca="true" t="shared" si="31" ref="P144:P159">O144*H144</f>
        <v>0</v>
      </c>
      <c r="Q144" s="204">
        <v>0</v>
      </c>
      <c r="R144" s="204">
        <f aca="true" t="shared" si="32" ref="R144:R159">Q144*H144</f>
        <v>0</v>
      </c>
      <c r="S144" s="204">
        <v>0</v>
      </c>
      <c r="T144" s="205">
        <f aca="true" t="shared" si="33" ref="T144:T159">S144*H144</f>
        <v>0</v>
      </c>
      <c r="AR144" s="23" t="s">
        <v>359</v>
      </c>
      <c r="AT144" s="23" t="s">
        <v>287</v>
      </c>
      <c r="AU144" s="23" t="s">
        <v>89</v>
      </c>
      <c r="AY144" s="23" t="s">
        <v>285</v>
      </c>
      <c r="BE144" s="206">
        <f aca="true" t="shared" si="34" ref="BE144:BE159">IF(N144="základní",J144,0)</f>
        <v>0</v>
      </c>
      <c r="BF144" s="206">
        <f aca="true" t="shared" si="35" ref="BF144:BF159">IF(N144="snížená",J144,0)</f>
        <v>0</v>
      </c>
      <c r="BG144" s="206">
        <f aca="true" t="shared" si="36" ref="BG144:BG159">IF(N144="zákl. přenesená",J144,0)</f>
        <v>0</v>
      </c>
      <c r="BH144" s="206">
        <f aca="true" t="shared" si="37" ref="BH144:BH159">IF(N144="sníž. přenesená",J144,0)</f>
        <v>0</v>
      </c>
      <c r="BI144" s="206">
        <f aca="true" t="shared" si="38" ref="BI144:BI159">IF(N144="nulová",J144,0)</f>
        <v>0</v>
      </c>
      <c r="BJ144" s="23" t="s">
        <v>10</v>
      </c>
      <c r="BK144" s="206">
        <f aca="true" t="shared" si="39" ref="BK144:BK159">ROUND(I144*H144,0)</f>
        <v>0</v>
      </c>
      <c r="BL144" s="23" t="s">
        <v>359</v>
      </c>
      <c r="BM144" s="23" t="s">
        <v>875</v>
      </c>
    </row>
    <row r="145" spans="2:65" s="1" customFormat="1" ht="22.5" customHeight="1">
      <c r="B145" s="41"/>
      <c r="C145" s="195" t="s">
        <v>568</v>
      </c>
      <c r="D145" s="195" t="s">
        <v>287</v>
      </c>
      <c r="E145" s="196" t="s">
        <v>1801</v>
      </c>
      <c r="F145" s="197" t="s">
        <v>1802</v>
      </c>
      <c r="G145" s="198" t="s">
        <v>380</v>
      </c>
      <c r="H145" s="199">
        <v>17</v>
      </c>
      <c r="I145" s="200"/>
      <c r="J145" s="201">
        <f t="shared" si="30"/>
        <v>0</v>
      </c>
      <c r="K145" s="197" t="s">
        <v>35</v>
      </c>
      <c r="L145" s="61"/>
      <c r="M145" s="202" t="s">
        <v>35</v>
      </c>
      <c r="N145" s="203" t="s">
        <v>52</v>
      </c>
      <c r="O145" s="42"/>
      <c r="P145" s="204">
        <f t="shared" si="31"/>
        <v>0</v>
      </c>
      <c r="Q145" s="204">
        <v>0</v>
      </c>
      <c r="R145" s="204">
        <f t="shared" si="32"/>
        <v>0</v>
      </c>
      <c r="S145" s="204">
        <v>0</v>
      </c>
      <c r="T145" s="205">
        <f t="shared" si="33"/>
        <v>0</v>
      </c>
      <c r="AR145" s="23" t="s">
        <v>359</v>
      </c>
      <c r="AT145" s="23" t="s">
        <v>287</v>
      </c>
      <c r="AU145" s="23" t="s">
        <v>89</v>
      </c>
      <c r="AY145" s="23" t="s">
        <v>285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23" t="s">
        <v>10</v>
      </c>
      <c r="BK145" s="206">
        <f t="shared" si="39"/>
        <v>0</v>
      </c>
      <c r="BL145" s="23" t="s">
        <v>359</v>
      </c>
      <c r="BM145" s="23" t="s">
        <v>889</v>
      </c>
    </row>
    <row r="146" spans="2:65" s="1" customFormat="1" ht="22.5" customHeight="1">
      <c r="B146" s="41"/>
      <c r="C146" s="195" t="s">
        <v>573</v>
      </c>
      <c r="D146" s="195" t="s">
        <v>287</v>
      </c>
      <c r="E146" s="196" t="s">
        <v>1803</v>
      </c>
      <c r="F146" s="197" t="s">
        <v>1804</v>
      </c>
      <c r="G146" s="198" t="s">
        <v>380</v>
      </c>
      <c r="H146" s="199">
        <v>17</v>
      </c>
      <c r="I146" s="200"/>
      <c r="J146" s="201">
        <f t="shared" si="30"/>
        <v>0</v>
      </c>
      <c r="K146" s="197" t="s">
        <v>35</v>
      </c>
      <c r="L146" s="61"/>
      <c r="M146" s="202" t="s">
        <v>35</v>
      </c>
      <c r="N146" s="203" t="s">
        <v>52</v>
      </c>
      <c r="O146" s="42"/>
      <c r="P146" s="204">
        <f t="shared" si="31"/>
        <v>0</v>
      </c>
      <c r="Q146" s="204">
        <v>0</v>
      </c>
      <c r="R146" s="204">
        <f t="shared" si="32"/>
        <v>0</v>
      </c>
      <c r="S146" s="204">
        <v>0</v>
      </c>
      <c r="T146" s="205">
        <f t="shared" si="33"/>
        <v>0</v>
      </c>
      <c r="AR146" s="23" t="s">
        <v>359</v>
      </c>
      <c r="AT146" s="23" t="s">
        <v>287</v>
      </c>
      <c r="AU146" s="23" t="s">
        <v>89</v>
      </c>
      <c r="AY146" s="23" t="s">
        <v>285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23" t="s">
        <v>10</v>
      </c>
      <c r="BK146" s="206">
        <f t="shared" si="39"/>
        <v>0</v>
      </c>
      <c r="BL146" s="23" t="s">
        <v>359</v>
      </c>
      <c r="BM146" s="23" t="s">
        <v>899</v>
      </c>
    </row>
    <row r="147" spans="2:65" s="1" customFormat="1" ht="22.5" customHeight="1">
      <c r="B147" s="41"/>
      <c r="C147" s="195" t="s">
        <v>587</v>
      </c>
      <c r="D147" s="195" t="s">
        <v>287</v>
      </c>
      <c r="E147" s="196" t="s">
        <v>1805</v>
      </c>
      <c r="F147" s="197" t="s">
        <v>1806</v>
      </c>
      <c r="G147" s="198" t="s">
        <v>380</v>
      </c>
      <c r="H147" s="199">
        <v>4</v>
      </c>
      <c r="I147" s="200"/>
      <c r="J147" s="201">
        <f t="shared" si="30"/>
        <v>0</v>
      </c>
      <c r="K147" s="197" t="s">
        <v>35</v>
      </c>
      <c r="L147" s="61"/>
      <c r="M147" s="202" t="s">
        <v>35</v>
      </c>
      <c r="N147" s="203" t="s">
        <v>52</v>
      </c>
      <c r="O147" s="42"/>
      <c r="P147" s="204">
        <f t="shared" si="31"/>
        <v>0</v>
      </c>
      <c r="Q147" s="204">
        <v>0</v>
      </c>
      <c r="R147" s="204">
        <f t="shared" si="32"/>
        <v>0</v>
      </c>
      <c r="S147" s="204">
        <v>0</v>
      </c>
      <c r="T147" s="205">
        <f t="shared" si="33"/>
        <v>0</v>
      </c>
      <c r="AR147" s="23" t="s">
        <v>359</v>
      </c>
      <c r="AT147" s="23" t="s">
        <v>287</v>
      </c>
      <c r="AU147" s="23" t="s">
        <v>89</v>
      </c>
      <c r="AY147" s="23" t="s">
        <v>285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23" t="s">
        <v>10</v>
      </c>
      <c r="BK147" s="206">
        <f t="shared" si="39"/>
        <v>0</v>
      </c>
      <c r="BL147" s="23" t="s">
        <v>359</v>
      </c>
      <c r="BM147" s="23" t="s">
        <v>909</v>
      </c>
    </row>
    <row r="148" spans="2:65" s="1" customFormat="1" ht="22.5" customHeight="1">
      <c r="B148" s="41"/>
      <c r="C148" s="195" t="s">
        <v>592</v>
      </c>
      <c r="D148" s="195" t="s">
        <v>287</v>
      </c>
      <c r="E148" s="196" t="s">
        <v>1807</v>
      </c>
      <c r="F148" s="197" t="s">
        <v>1808</v>
      </c>
      <c r="G148" s="198" t="s">
        <v>380</v>
      </c>
      <c r="H148" s="199">
        <v>1</v>
      </c>
      <c r="I148" s="200"/>
      <c r="J148" s="201">
        <f t="shared" si="30"/>
        <v>0</v>
      </c>
      <c r="K148" s="197" t="s">
        <v>35</v>
      </c>
      <c r="L148" s="61"/>
      <c r="M148" s="202" t="s">
        <v>35</v>
      </c>
      <c r="N148" s="203" t="s">
        <v>52</v>
      </c>
      <c r="O148" s="42"/>
      <c r="P148" s="204">
        <f t="shared" si="31"/>
        <v>0</v>
      </c>
      <c r="Q148" s="204">
        <v>0</v>
      </c>
      <c r="R148" s="204">
        <f t="shared" si="32"/>
        <v>0</v>
      </c>
      <c r="S148" s="204">
        <v>0</v>
      </c>
      <c r="T148" s="205">
        <f t="shared" si="33"/>
        <v>0</v>
      </c>
      <c r="AR148" s="23" t="s">
        <v>359</v>
      </c>
      <c r="AT148" s="23" t="s">
        <v>287</v>
      </c>
      <c r="AU148" s="23" t="s">
        <v>89</v>
      </c>
      <c r="AY148" s="23" t="s">
        <v>285</v>
      </c>
      <c r="BE148" s="206">
        <f t="shared" si="34"/>
        <v>0</v>
      </c>
      <c r="BF148" s="206">
        <f t="shared" si="35"/>
        <v>0</v>
      </c>
      <c r="BG148" s="206">
        <f t="shared" si="36"/>
        <v>0</v>
      </c>
      <c r="BH148" s="206">
        <f t="shared" si="37"/>
        <v>0</v>
      </c>
      <c r="BI148" s="206">
        <f t="shared" si="38"/>
        <v>0</v>
      </c>
      <c r="BJ148" s="23" t="s">
        <v>10</v>
      </c>
      <c r="BK148" s="206">
        <f t="shared" si="39"/>
        <v>0</v>
      </c>
      <c r="BL148" s="23" t="s">
        <v>359</v>
      </c>
      <c r="BM148" s="23" t="s">
        <v>919</v>
      </c>
    </row>
    <row r="149" spans="2:65" s="1" customFormat="1" ht="22.5" customHeight="1">
      <c r="B149" s="41"/>
      <c r="C149" s="195" t="s">
        <v>602</v>
      </c>
      <c r="D149" s="195" t="s">
        <v>287</v>
      </c>
      <c r="E149" s="196" t="s">
        <v>1809</v>
      </c>
      <c r="F149" s="197" t="s">
        <v>1810</v>
      </c>
      <c r="G149" s="198" t="s">
        <v>380</v>
      </c>
      <c r="H149" s="199">
        <v>1</v>
      </c>
      <c r="I149" s="200"/>
      <c r="J149" s="201">
        <f t="shared" si="30"/>
        <v>0</v>
      </c>
      <c r="K149" s="197" t="s">
        <v>35</v>
      </c>
      <c r="L149" s="61"/>
      <c r="M149" s="202" t="s">
        <v>35</v>
      </c>
      <c r="N149" s="203" t="s">
        <v>52</v>
      </c>
      <c r="O149" s="42"/>
      <c r="P149" s="204">
        <f t="shared" si="31"/>
        <v>0</v>
      </c>
      <c r="Q149" s="204">
        <v>0</v>
      </c>
      <c r="R149" s="204">
        <f t="shared" si="32"/>
        <v>0</v>
      </c>
      <c r="S149" s="204">
        <v>0</v>
      </c>
      <c r="T149" s="205">
        <f t="shared" si="33"/>
        <v>0</v>
      </c>
      <c r="AR149" s="23" t="s">
        <v>359</v>
      </c>
      <c r="AT149" s="23" t="s">
        <v>287</v>
      </c>
      <c r="AU149" s="23" t="s">
        <v>89</v>
      </c>
      <c r="AY149" s="23" t="s">
        <v>285</v>
      </c>
      <c r="BE149" s="206">
        <f t="shared" si="34"/>
        <v>0</v>
      </c>
      <c r="BF149" s="206">
        <f t="shared" si="35"/>
        <v>0</v>
      </c>
      <c r="BG149" s="206">
        <f t="shared" si="36"/>
        <v>0</v>
      </c>
      <c r="BH149" s="206">
        <f t="shared" si="37"/>
        <v>0</v>
      </c>
      <c r="BI149" s="206">
        <f t="shared" si="38"/>
        <v>0</v>
      </c>
      <c r="BJ149" s="23" t="s">
        <v>10</v>
      </c>
      <c r="BK149" s="206">
        <f t="shared" si="39"/>
        <v>0</v>
      </c>
      <c r="BL149" s="23" t="s">
        <v>359</v>
      </c>
      <c r="BM149" s="23" t="s">
        <v>928</v>
      </c>
    </row>
    <row r="150" spans="2:65" s="1" customFormat="1" ht="22.5" customHeight="1">
      <c r="B150" s="41"/>
      <c r="C150" s="195" t="s">
        <v>607</v>
      </c>
      <c r="D150" s="195" t="s">
        <v>287</v>
      </c>
      <c r="E150" s="196" t="s">
        <v>1811</v>
      </c>
      <c r="F150" s="197" t="s">
        <v>1812</v>
      </c>
      <c r="G150" s="198" t="s">
        <v>380</v>
      </c>
      <c r="H150" s="199">
        <v>1</v>
      </c>
      <c r="I150" s="200"/>
      <c r="J150" s="201">
        <f t="shared" si="30"/>
        <v>0</v>
      </c>
      <c r="K150" s="197" t="s">
        <v>35</v>
      </c>
      <c r="L150" s="61"/>
      <c r="M150" s="202" t="s">
        <v>35</v>
      </c>
      <c r="N150" s="203" t="s">
        <v>52</v>
      </c>
      <c r="O150" s="42"/>
      <c r="P150" s="204">
        <f t="shared" si="31"/>
        <v>0</v>
      </c>
      <c r="Q150" s="204">
        <v>0</v>
      </c>
      <c r="R150" s="204">
        <f t="shared" si="32"/>
        <v>0</v>
      </c>
      <c r="S150" s="204">
        <v>0</v>
      </c>
      <c r="T150" s="205">
        <f t="shared" si="33"/>
        <v>0</v>
      </c>
      <c r="AR150" s="23" t="s">
        <v>359</v>
      </c>
      <c r="AT150" s="23" t="s">
        <v>287</v>
      </c>
      <c r="AU150" s="23" t="s">
        <v>89</v>
      </c>
      <c r="AY150" s="23" t="s">
        <v>285</v>
      </c>
      <c r="BE150" s="206">
        <f t="shared" si="34"/>
        <v>0</v>
      </c>
      <c r="BF150" s="206">
        <f t="shared" si="35"/>
        <v>0</v>
      </c>
      <c r="BG150" s="206">
        <f t="shared" si="36"/>
        <v>0</v>
      </c>
      <c r="BH150" s="206">
        <f t="shared" si="37"/>
        <v>0</v>
      </c>
      <c r="BI150" s="206">
        <f t="shared" si="38"/>
        <v>0</v>
      </c>
      <c r="BJ150" s="23" t="s">
        <v>10</v>
      </c>
      <c r="BK150" s="206">
        <f t="shared" si="39"/>
        <v>0</v>
      </c>
      <c r="BL150" s="23" t="s">
        <v>359</v>
      </c>
      <c r="BM150" s="23" t="s">
        <v>939</v>
      </c>
    </row>
    <row r="151" spans="2:65" s="1" customFormat="1" ht="22.5" customHeight="1">
      <c r="B151" s="41"/>
      <c r="C151" s="195" t="s">
        <v>614</v>
      </c>
      <c r="D151" s="195" t="s">
        <v>287</v>
      </c>
      <c r="E151" s="196" t="s">
        <v>1813</v>
      </c>
      <c r="F151" s="197" t="s">
        <v>1814</v>
      </c>
      <c r="G151" s="198" t="s">
        <v>380</v>
      </c>
      <c r="H151" s="199">
        <v>1</v>
      </c>
      <c r="I151" s="200"/>
      <c r="J151" s="201">
        <f t="shared" si="30"/>
        <v>0</v>
      </c>
      <c r="K151" s="197" t="s">
        <v>35</v>
      </c>
      <c r="L151" s="61"/>
      <c r="M151" s="202" t="s">
        <v>35</v>
      </c>
      <c r="N151" s="203" t="s">
        <v>52</v>
      </c>
      <c r="O151" s="42"/>
      <c r="P151" s="204">
        <f t="shared" si="31"/>
        <v>0</v>
      </c>
      <c r="Q151" s="204">
        <v>0</v>
      </c>
      <c r="R151" s="204">
        <f t="shared" si="32"/>
        <v>0</v>
      </c>
      <c r="S151" s="204">
        <v>0</v>
      </c>
      <c r="T151" s="205">
        <f t="shared" si="33"/>
        <v>0</v>
      </c>
      <c r="AR151" s="23" t="s">
        <v>359</v>
      </c>
      <c r="AT151" s="23" t="s">
        <v>287</v>
      </c>
      <c r="AU151" s="23" t="s">
        <v>89</v>
      </c>
      <c r="AY151" s="23" t="s">
        <v>285</v>
      </c>
      <c r="BE151" s="206">
        <f t="shared" si="34"/>
        <v>0</v>
      </c>
      <c r="BF151" s="206">
        <f t="shared" si="35"/>
        <v>0</v>
      </c>
      <c r="BG151" s="206">
        <f t="shared" si="36"/>
        <v>0</v>
      </c>
      <c r="BH151" s="206">
        <f t="shared" si="37"/>
        <v>0</v>
      </c>
      <c r="BI151" s="206">
        <f t="shared" si="38"/>
        <v>0</v>
      </c>
      <c r="BJ151" s="23" t="s">
        <v>10</v>
      </c>
      <c r="BK151" s="206">
        <f t="shared" si="39"/>
        <v>0</v>
      </c>
      <c r="BL151" s="23" t="s">
        <v>359</v>
      </c>
      <c r="BM151" s="23" t="s">
        <v>947</v>
      </c>
    </row>
    <row r="152" spans="2:65" s="1" customFormat="1" ht="22.5" customHeight="1">
      <c r="B152" s="41"/>
      <c r="C152" s="195" t="s">
        <v>619</v>
      </c>
      <c r="D152" s="195" t="s">
        <v>287</v>
      </c>
      <c r="E152" s="196" t="s">
        <v>1815</v>
      </c>
      <c r="F152" s="197" t="s">
        <v>1816</v>
      </c>
      <c r="G152" s="198" t="s">
        <v>380</v>
      </c>
      <c r="H152" s="199">
        <v>3</v>
      </c>
      <c r="I152" s="200"/>
      <c r="J152" s="201">
        <f t="shared" si="30"/>
        <v>0</v>
      </c>
      <c r="K152" s="197" t="s">
        <v>35</v>
      </c>
      <c r="L152" s="61"/>
      <c r="M152" s="202" t="s">
        <v>35</v>
      </c>
      <c r="N152" s="203" t="s">
        <v>52</v>
      </c>
      <c r="O152" s="42"/>
      <c r="P152" s="204">
        <f t="shared" si="31"/>
        <v>0</v>
      </c>
      <c r="Q152" s="204">
        <v>0</v>
      </c>
      <c r="R152" s="204">
        <f t="shared" si="32"/>
        <v>0</v>
      </c>
      <c r="S152" s="204">
        <v>0</v>
      </c>
      <c r="T152" s="205">
        <f t="shared" si="33"/>
        <v>0</v>
      </c>
      <c r="AR152" s="23" t="s">
        <v>359</v>
      </c>
      <c r="AT152" s="23" t="s">
        <v>287</v>
      </c>
      <c r="AU152" s="23" t="s">
        <v>89</v>
      </c>
      <c r="AY152" s="23" t="s">
        <v>285</v>
      </c>
      <c r="BE152" s="206">
        <f t="shared" si="34"/>
        <v>0</v>
      </c>
      <c r="BF152" s="206">
        <f t="shared" si="35"/>
        <v>0</v>
      </c>
      <c r="BG152" s="206">
        <f t="shared" si="36"/>
        <v>0</v>
      </c>
      <c r="BH152" s="206">
        <f t="shared" si="37"/>
        <v>0</v>
      </c>
      <c r="BI152" s="206">
        <f t="shared" si="38"/>
        <v>0</v>
      </c>
      <c r="BJ152" s="23" t="s">
        <v>10</v>
      </c>
      <c r="BK152" s="206">
        <f t="shared" si="39"/>
        <v>0</v>
      </c>
      <c r="BL152" s="23" t="s">
        <v>359</v>
      </c>
      <c r="BM152" s="23" t="s">
        <v>957</v>
      </c>
    </row>
    <row r="153" spans="2:65" s="1" customFormat="1" ht="22.5" customHeight="1">
      <c r="B153" s="41"/>
      <c r="C153" s="195" t="s">
        <v>624</v>
      </c>
      <c r="D153" s="195" t="s">
        <v>287</v>
      </c>
      <c r="E153" s="196" t="s">
        <v>1817</v>
      </c>
      <c r="F153" s="197" t="s">
        <v>1818</v>
      </c>
      <c r="G153" s="198" t="s">
        <v>380</v>
      </c>
      <c r="H153" s="199">
        <v>1</v>
      </c>
      <c r="I153" s="200"/>
      <c r="J153" s="201">
        <f t="shared" si="30"/>
        <v>0</v>
      </c>
      <c r="K153" s="197" t="s">
        <v>35</v>
      </c>
      <c r="L153" s="61"/>
      <c r="M153" s="202" t="s">
        <v>35</v>
      </c>
      <c r="N153" s="203" t="s">
        <v>52</v>
      </c>
      <c r="O153" s="42"/>
      <c r="P153" s="204">
        <f t="shared" si="31"/>
        <v>0</v>
      </c>
      <c r="Q153" s="204">
        <v>0</v>
      </c>
      <c r="R153" s="204">
        <f t="shared" si="32"/>
        <v>0</v>
      </c>
      <c r="S153" s="204">
        <v>0</v>
      </c>
      <c r="T153" s="205">
        <f t="shared" si="33"/>
        <v>0</v>
      </c>
      <c r="AR153" s="23" t="s">
        <v>359</v>
      </c>
      <c r="AT153" s="23" t="s">
        <v>287</v>
      </c>
      <c r="AU153" s="23" t="s">
        <v>89</v>
      </c>
      <c r="AY153" s="23" t="s">
        <v>285</v>
      </c>
      <c r="BE153" s="206">
        <f t="shared" si="34"/>
        <v>0</v>
      </c>
      <c r="BF153" s="206">
        <f t="shared" si="35"/>
        <v>0</v>
      </c>
      <c r="BG153" s="206">
        <f t="shared" si="36"/>
        <v>0</v>
      </c>
      <c r="BH153" s="206">
        <f t="shared" si="37"/>
        <v>0</v>
      </c>
      <c r="BI153" s="206">
        <f t="shared" si="38"/>
        <v>0</v>
      </c>
      <c r="BJ153" s="23" t="s">
        <v>10</v>
      </c>
      <c r="BK153" s="206">
        <f t="shared" si="39"/>
        <v>0</v>
      </c>
      <c r="BL153" s="23" t="s">
        <v>359</v>
      </c>
      <c r="BM153" s="23" t="s">
        <v>967</v>
      </c>
    </row>
    <row r="154" spans="2:65" s="1" customFormat="1" ht="22.5" customHeight="1">
      <c r="B154" s="41"/>
      <c r="C154" s="195" t="s">
        <v>642</v>
      </c>
      <c r="D154" s="195" t="s">
        <v>287</v>
      </c>
      <c r="E154" s="196" t="s">
        <v>1819</v>
      </c>
      <c r="F154" s="197" t="s">
        <v>1820</v>
      </c>
      <c r="G154" s="198" t="s">
        <v>380</v>
      </c>
      <c r="H154" s="199">
        <v>1</v>
      </c>
      <c r="I154" s="200"/>
      <c r="J154" s="201">
        <f t="shared" si="30"/>
        <v>0</v>
      </c>
      <c r="K154" s="197" t="s">
        <v>35</v>
      </c>
      <c r="L154" s="61"/>
      <c r="M154" s="202" t="s">
        <v>35</v>
      </c>
      <c r="N154" s="203" t="s">
        <v>52</v>
      </c>
      <c r="O154" s="42"/>
      <c r="P154" s="204">
        <f t="shared" si="31"/>
        <v>0</v>
      </c>
      <c r="Q154" s="204">
        <v>0</v>
      </c>
      <c r="R154" s="204">
        <f t="shared" si="32"/>
        <v>0</v>
      </c>
      <c r="S154" s="204">
        <v>0</v>
      </c>
      <c r="T154" s="205">
        <f t="shared" si="33"/>
        <v>0</v>
      </c>
      <c r="AR154" s="23" t="s">
        <v>359</v>
      </c>
      <c r="AT154" s="23" t="s">
        <v>287</v>
      </c>
      <c r="AU154" s="23" t="s">
        <v>89</v>
      </c>
      <c r="AY154" s="23" t="s">
        <v>285</v>
      </c>
      <c r="BE154" s="206">
        <f t="shared" si="34"/>
        <v>0</v>
      </c>
      <c r="BF154" s="206">
        <f t="shared" si="35"/>
        <v>0</v>
      </c>
      <c r="BG154" s="206">
        <f t="shared" si="36"/>
        <v>0</v>
      </c>
      <c r="BH154" s="206">
        <f t="shared" si="37"/>
        <v>0</v>
      </c>
      <c r="BI154" s="206">
        <f t="shared" si="38"/>
        <v>0</v>
      </c>
      <c r="BJ154" s="23" t="s">
        <v>10</v>
      </c>
      <c r="BK154" s="206">
        <f t="shared" si="39"/>
        <v>0</v>
      </c>
      <c r="BL154" s="23" t="s">
        <v>359</v>
      </c>
      <c r="BM154" s="23" t="s">
        <v>977</v>
      </c>
    </row>
    <row r="155" spans="2:65" s="1" customFormat="1" ht="22.5" customHeight="1">
      <c r="B155" s="41"/>
      <c r="C155" s="195" t="s">
        <v>647</v>
      </c>
      <c r="D155" s="195" t="s">
        <v>287</v>
      </c>
      <c r="E155" s="196" t="s">
        <v>1821</v>
      </c>
      <c r="F155" s="197" t="s">
        <v>1822</v>
      </c>
      <c r="G155" s="198" t="s">
        <v>380</v>
      </c>
      <c r="H155" s="199">
        <v>1</v>
      </c>
      <c r="I155" s="200"/>
      <c r="J155" s="201">
        <f t="shared" si="30"/>
        <v>0</v>
      </c>
      <c r="K155" s="197" t="s">
        <v>35</v>
      </c>
      <c r="L155" s="61"/>
      <c r="M155" s="202" t="s">
        <v>35</v>
      </c>
      <c r="N155" s="203" t="s">
        <v>52</v>
      </c>
      <c r="O155" s="42"/>
      <c r="P155" s="204">
        <f t="shared" si="31"/>
        <v>0</v>
      </c>
      <c r="Q155" s="204">
        <v>0</v>
      </c>
      <c r="R155" s="204">
        <f t="shared" si="32"/>
        <v>0</v>
      </c>
      <c r="S155" s="204">
        <v>0</v>
      </c>
      <c r="T155" s="205">
        <f t="shared" si="33"/>
        <v>0</v>
      </c>
      <c r="AR155" s="23" t="s">
        <v>359</v>
      </c>
      <c r="AT155" s="23" t="s">
        <v>287</v>
      </c>
      <c r="AU155" s="23" t="s">
        <v>89</v>
      </c>
      <c r="AY155" s="23" t="s">
        <v>285</v>
      </c>
      <c r="BE155" s="206">
        <f t="shared" si="34"/>
        <v>0</v>
      </c>
      <c r="BF155" s="206">
        <f t="shared" si="35"/>
        <v>0</v>
      </c>
      <c r="BG155" s="206">
        <f t="shared" si="36"/>
        <v>0</v>
      </c>
      <c r="BH155" s="206">
        <f t="shared" si="37"/>
        <v>0</v>
      </c>
      <c r="BI155" s="206">
        <f t="shared" si="38"/>
        <v>0</v>
      </c>
      <c r="BJ155" s="23" t="s">
        <v>10</v>
      </c>
      <c r="BK155" s="206">
        <f t="shared" si="39"/>
        <v>0</v>
      </c>
      <c r="BL155" s="23" t="s">
        <v>359</v>
      </c>
      <c r="BM155" s="23" t="s">
        <v>988</v>
      </c>
    </row>
    <row r="156" spans="2:65" s="1" customFormat="1" ht="22.5" customHeight="1">
      <c r="B156" s="41"/>
      <c r="C156" s="195" t="s">
        <v>652</v>
      </c>
      <c r="D156" s="195" t="s">
        <v>287</v>
      </c>
      <c r="E156" s="196" t="s">
        <v>1823</v>
      </c>
      <c r="F156" s="197" t="s">
        <v>1824</v>
      </c>
      <c r="G156" s="198" t="s">
        <v>380</v>
      </c>
      <c r="H156" s="199">
        <v>1</v>
      </c>
      <c r="I156" s="200"/>
      <c r="J156" s="201">
        <f t="shared" si="30"/>
        <v>0</v>
      </c>
      <c r="K156" s="197" t="s">
        <v>35</v>
      </c>
      <c r="L156" s="61"/>
      <c r="M156" s="202" t="s">
        <v>35</v>
      </c>
      <c r="N156" s="203" t="s">
        <v>52</v>
      </c>
      <c r="O156" s="42"/>
      <c r="P156" s="204">
        <f t="shared" si="31"/>
        <v>0</v>
      </c>
      <c r="Q156" s="204">
        <v>0</v>
      </c>
      <c r="R156" s="204">
        <f t="shared" si="32"/>
        <v>0</v>
      </c>
      <c r="S156" s="204">
        <v>0</v>
      </c>
      <c r="T156" s="205">
        <f t="shared" si="33"/>
        <v>0</v>
      </c>
      <c r="AR156" s="23" t="s">
        <v>359</v>
      </c>
      <c r="AT156" s="23" t="s">
        <v>287</v>
      </c>
      <c r="AU156" s="23" t="s">
        <v>89</v>
      </c>
      <c r="AY156" s="23" t="s">
        <v>285</v>
      </c>
      <c r="BE156" s="206">
        <f t="shared" si="34"/>
        <v>0</v>
      </c>
      <c r="BF156" s="206">
        <f t="shared" si="35"/>
        <v>0</v>
      </c>
      <c r="BG156" s="206">
        <f t="shared" si="36"/>
        <v>0</v>
      </c>
      <c r="BH156" s="206">
        <f t="shared" si="37"/>
        <v>0</v>
      </c>
      <c r="BI156" s="206">
        <f t="shared" si="38"/>
        <v>0</v>
      </c>
      <c r="BJ156" s="23" t="s">
        <v>10</v>
      </c>
      <c r="BK156" s="206">
        <f t="shared" si="39"/>
        <v>0</v>
      </c>
      <c r="BL156" s="23" t="s">
        <v>359</v>
      </c>
      <c r="BM156" s="23" t="s">
        <v>998</v>
      </c>
    </row>
    <row r="157" spans="2:65" s="1" customFormat="1" ht="22.5" customHeight="1">
      <c r="B157" s="41"/>
      <c r="C157" s="195" t="s">
        <v>657</v>
      </c>
      <c r="D157" s="195" t="s">
        <v>287</v>
      </c>
      <c r="E157" s="196" t="s">
        <v>1825</v>
      </c>
      <c r="F157" s="197" t="s">
        <v>1826</v>
      </c>
      <c r="G157" s="198" t="s">
        <v>380</v>
      </c>
      <c r="H157" s="199">
        <v>1</v>
      </c>
      <c r="I157" s="200"/>
      <c r="J157" s="201">
        <f t="shared" si="30"/>
        <v>0</v>
      </c>
      <c r="K157" s="197" t="s">
        <v>35</v>
      </c>
      <c r="L157" s="61"/>
      <c r="M157" s="202" t="s">
        <v>35</v>
      </c>
      <c r="N157" s="203" t="s">
        <v>52</v>
      </c>
      <c r="O157" s="42"/>
      <c r="P157" s="204">
        <f t="shared" si="31"/>
        <v>0</v>
      </c>
      <c r="Q157" s="204">
        <v>0</v>
      </c>
      <c r="R157" s="204">
        <f t="shared" si="32"/>
        <v>0</v>
      </c>
      <c r="S157" s="204">
        <v>0</v>
      </c>
      <c r="T157" s="205">
        <f t="shared" si="33"/>
        <v>0</v>
      </c>
      <c r="AR157" s="23" t="s">
        <v>359</v>
      </c>
      <c r="AT157" s="23" t="s">
        <v>287</v>
      </c>
      <c r="AU157" s="23" t="s">
        <v>89</v>
      </c>
      <c r="AY157" s="23" t="s">
        <v>285</v>
      </c>
      <c r="BE157" s="206">
        <f t="shared" si="34"/>
        <v>0</v>
      </c>
      <c r="BF157" s="206">
        <f t="shared" si="35"/>
        <v>0</v>
      </c>
      <c r="BG157" s="206">
        <f t="shared" si="36"/>
        <v>0</v>
      </c>
      <c r="BH157" s="206">
        <f t="shared" si="37"/>
        <v>0</v>
      </c>
      <c r="BI157" s="206">
        <f t="shared" si="38"/>
        <v>0</v>
      </c>
      <c r="BJ157" s="23" t="s">
        <v>10</v>
      </c>
      <c r="BK157" s="206">
        <f t="shared" si="39"/>
        <v>0</v>
      </c>
      <c r="BL157" s="23" t="s">
        <v>359</v>
      </c>
      <c r="BM157" s="23" t="s">
        <v>1009</v>
      </c>
    </row>
    <row r="158" spans="2:65" s="1" customFormat="1" ht="22.5" customHeight="1">
      <c r="B158" s="41"/>
      <c r="C158" s="195" t="s">
        <v>661</v>
      </c>
      <c r="D158" s="195" t="s">
        <v>287</v>
      </c>
      <c r="E158" s="196" t="s">
        <v>1827</v>
      </c>
      <c r="F158" s="197" t="s">
        <v>1828</v>
      </c>
      <c r="G158" s="198" t="s">
        <v>380</v>
      </c>
      <c r="H158" s="199">
        <v>1</v>
      </c>
      <c r="I158" s="200"/>
      <c r="J158" s="201">
        <f t="shared" si="30"/>
        <v>0</v>
      </c>
      <c r="K158" s="197" t="s">
        <v>35</v>
      </c>
      <c r="L158" s="61"/>
      <c r="M158" s="202" t="s">
        <v>35</v>
      </c>
      <c r="N158" s="203" t="s">
        <v>52</v>
      </c>
      <c r="O158" s="42"/>
      <c r="P158" s="204">
        <f t="shared" si="31"/>
        <v>0</v>
      </c>
      <c r="Q158" s="204">
        <v>0</v>
      </c>
      <c r="R158" s="204">
        <f t="shared" si="32"/>
        <v>0</v>
      </c>
      <c r="S158" s="204">
        <v>0</v>
      </c>
      <c r="T158" s="205">
        <f t="shared" si="33"/>
        <v>0</v>
      </c>
      <c r="AR158" s="23" t="s">
        <v>359</v>
      </c>
      <c r="AT158" s="23" t="s">
        <v>287</v>
      </c>
      <c r="AU158" s="23" t="s">
        <v>89</v>
      </c>
      <c r="AY158" s="23" t="s">
        <v>285</v>
      </c>
      <c r="BE158" s="206">
        <f t="shared" si="34"/>
        <v>0</v>
      </c>
      <c r="BF158" s="206">
        <f t="shared" si="35"/>
        <v>0</v>
      </c>
      <c r="BG158" s="206">
        <f t="shared" si="36"/>
        <v>0</v>
      </c>
      <c r="BH158" s="206">
        <f t="shared" si="37"/>
        <v>0</v>
      </c>
      <c r="BI158" s="206">
        <f t="shared" si="38"/>
        <v>0</v>
      </c>
      <c r="BJ158" s="23" t="s">
        <v>10</v>
      </c>
      <c r="BK158" s="206">
        <f t="shared" si="39"/>
        <v>0</v>
      </c>
      <c r="BL158" s="23" t="s">
        <v>359</v>
      </c>
      <c r="BM158" s="23" t="s">
        <v>1019</v>
      </c>
    </row>
    <row r="159" spans="2:65" s="1" customFormat="1" ht="22.5" customHeight="1">
      <c r="B159" s="41"/>
      <c r="C159" s="195" t="s">
        <v>666</v>
      </c>
      <c r="D159" s="195" t="s">
        <v>287</v>
      </c>
      <c r="E159" s="196" t="s">
        <v>1829</v>
      </c>
      <c r="F159" s="197" t="s">
        <v>1830</v>
      </c>
      <c r="G159" s="198" t="s">
        <v>320</v>
      </c>
      <c r="H159" s="199">
        <v>0.17</v>
      </c>
      <c r="I159" s="200"/>
      <c r="J159" s="201">
        <f t="shared" si="30"/>
        <v>0</v>
      </c>
      <c r="K159" s="197" t="s">
        <v>35</v>
      </c>
      <c r="L159" s="61"/>
      <c r="M159" s="202" t="s">
        <v>35</v>
      </c>
      <c r="N159" s="264" t="s">
        <v>52</v>
      </c>
      <c r="O159" s="265"/>
      <c r="P159" s="266">
        <f t="shared" si="31"/>
        <v>0</v>
      </c>
      <c r="Q159" s="266">
        <v>0</v>
      </c>
      <c r="R159" s="266">
        <f t="shared" si="32"/>
        <v>0</v>
      </c>
      <c r="S159" s="266">
        <v>0</v>
      </c>
      <c r="T159" s="267">
        <f t="shared" si="33"/>
        <v>0</v>
      </c>
      <c r="AR159" s="23" t="s">
        <v>359</v>
      </c>
      <c r="AT159" s="23" t="s">
        <v>287</v>
      </c>
      <c r="AU159" s="23" t="s">
        <v>89</v>
      </c>
      <c r="AY159" s="23" t="s">
        <v>285</v>
      </c>
      <c r="BE159" s="206">
        <f t="shared" si="34"/>
        <v>0</v>
      </c>
      <c r="BF159" s="206">
        <f t="shared" si="35"/>
        <v>0</v>
      </c>
      <c r="BG159" s="206">
        <f t="shared" si="36"/>
        <v>0</v>
      </c>
      <c r="BH159" s="206">
        <f t="shared" si="37"/>
        <v>0</v>
      </c>
      <c r="BI159" s="206">
        <f t="shared" si="38"/>
        <v>0</v>
      </c>
      <c r="BJ159" s="23" t="s">
        <v>10</v>
      </c>
      <c r="BK159" s="206">
        <f t="shared" si="39"/>
        <v>0</v>
      </c>
      <c r="BL159" s="23" t="s">
        <v>359</v>
      </c>
      <c r="BM159" s="23" t="s">
        <v>1028</v>
      </c>
    </row>
    <row r="160" spans="2:12" s="1" customFormat="1" ht="6.95" customHeight="1">
      <c r="B160" s="56"/>
      <c r="C160" s="57"/>
      <c r="D160" s="57"/>
      <c r="E160" s="57"/>
      <c r="F160" s="57"/>
      <c r="G160" s="57"/>
      <c r="H160" s="57"/>
      <c r="I160" s="141"/>
      <c r="J160" s="57"/>
      <c r="K160" s="57"/>
      <c r="L160" s="61"/>
    </row>
  </sheetData>
  <sheetProtection password="CC35" sheet="1" objects="1" scenarios="1" formatCells="0" formatColumns="0" formatRows="0" sort="0" autoFilter="0"/>
  <autoFilter ref="C83:K15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1831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ROUND(J83,0)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ROUND(SUM(BE83:BE113),0)</f>
        <v>0</v>
      </c>
      <c r="G30" s="42"/>
      <c r="H30" s="42"/>
      <c r="I30" s="133">
        <v>0.21</v>
      </c>
      <c r="J30" s="132">
        <f>ROUND(ROUND((SUM(BE83:BE113)),0)*I30,0)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ROUND(SUM(BF83:BF113),0)</f>
        <v>0</v>
      </c>
      <c r="G31" s="42"/>
      <c r="H31" s="42"/>
      <c r="I31" s="133">
        <v>0.15</v>
      </c>
      <c r="J31" s="132">
        <f>ROUND(ROUND((SUM(BF83:BF113)),0)*I31,0)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ROUND(SUM(BG83:BG113),0)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ROUND(SUM(BH83:BH113),0)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ROUND(SUM(BI83:BI113),0)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5 - Vnitřní kanalizace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J83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J84</f>
        <v>0</v>
      </c>
      <c r="K57" s="157"/>
    </row>
    <row r="58" spans="2:11" s="8" customFormat="1" ht="19.9" customHeight="1">
      <c r="B58" s="158"/>
      <c r="C58" s="159"/>
      <c r="D58" s="160" t="s">
        <v>249</v>
      </c>
      <c r="E58" s="161"/>
      <c r="F58" s="161"/>
      <c r="G58" s="161"/>
      <c r="H58" s="161"/>
      <c r="I58" s="162"/>
      <c r="J58" s="163">
        <f>J85</f>
        <v>0</v>
      </c>
      <c r="K58" s="164"/>
    </row>
    <row r="59" spans="2:11" s="8" customFormat="1" ht="19.9" customHeight="1">
      <c r="B59" s="158"/>
      <c r="C59" s="159"/>
      <c r="D59" s="160" t="s">
        <v>1832</v>
      </c>
      <c r="E59" s="161"/>
      <c r="F59" s="161"/>
      <c r="G59" s="161"/>
      <c r="H59" s="161"/>
      <c r="I59" s="162"/>
      <c r="J59" s="163">
        <f>J90</f>
        <v>0</v>
      </c>
      <c r="K59" s="164"/>
    </row>
    <row r="60" spans="2:11" s="8" customFormat="1" ht="19.9" customHeight="1">
      <c r="B60" s="158"/>
      <c r="C60" s="159"/>
      <c r="D60" s="160" t="s">
        <v>1833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11" s="7" customFormat="1" ht="24.95" customHeight="1">
      <c r="B61" s="151"/>
      <c r="C61" s="152"/>
      <c r="D61" s="153" t="s">
        <v>256</v>
      </c>
      <c r="E61" s="154"/>
      <c r="F61" s="154"/>
      <c r="G61" s="154"/>
      <c r="H61" s="154"/>
      <c r="I61" s="155"/>
      <c r="J61" s="156">
        <f>J97</f>
        <v>0</v>
      </c>
      <c r="K61" s="157"/>
    </row>
    <row r="62" spans="2:11" s="8" customFormat="1" ht="19.9" customHeight="1">
      <c r="B62" s="158"/>
      <c r="C62" s="159"/>
      <c r="D62" s="160" t="s">
        <v>1834</v>
      </c>
      <c r="E62" s="161"/>
      <c r="F62" s="161"/>
      <c r="G62" s="161"/>
      <c r="H62" s="161"/>
      <c r="I62" s="162"/>
      <c r="J62" s="163">
        <f>J98</f>
        <v>0</v>
      </c>
      <c r="K62" s="164"/>
    </row>
    <row r="63" spans="2:11" s="8" customFormat="1" ht="19.9" customHeight="1">
      <c r="B63" s="158"/>
      <c r="C63" s="159"/>
      <c r="D63" s="160" t="s">
        <v>1835</v>
      </c>
      <c r="E63" s="161"/>
      <c r="F63" s="161"/>
      <c r="G63" s="161"/>
      <c r="H63" s="161"/>
      <c r="I63" s="162"/>
      <c r="J63" s="163">
        <f>J111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9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1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4"/>
      <c r="J69" s="60"/>
      <c r="K69" s="60"/>
      <c r="L69" s="61"/>
    </row>
    <row r="70" spans="2:12" s="1" customFormat="1" ht="36.95" customHeight="1">
      <c r="B70" s="41"/>
      <c r="C70" s="62" t="s">
        <v>269</v>
      </c>
      <c r="D70" s="63"/>
      <c r="E70" s="63"/>
      <c r="F70" s="63"/>
      <c r="G70" s="63"/>
      <c r="H70" s="63"/>
      <c r="I70" s="16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5"/>
      <c r="J71" s="63"/>
      <c r="K71" s="63"/>
      <c r="L71" s="61"/>
    </row>
    <row r="72" spans="2:12" s="1" customFormat="1" ht="14.45" customHeight="1">
      <c r="B72" s="41"/>
      <c r="C72" s="65" t="s">
        <v>19</v>
      </c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22.5" customHeight="1">
      <c r="B73" s="41"/>
      <c r="C73" s="63"/>
      <c r="D73" s="63"/>
      <c r="E73" s="396" t="str">
        <f>E7</f>
        <v>PD - MŠ a ZŠ Barrandov I, objekt Chaplinovo nám. 615/1, Praha 5 - Hlubočepy - sociální zázemí pro sportovní areál</v>
      </c>
      <c r="F73" s="397"/>
      <c r="G73" s="397"/>
      <c r="H73" s="397"/>
      <c r="I73" s="165"/>
      <c r="J73" s="63"/>
      <c r="K73" s="63"/>
      <c r="L73" s="61"/>
    </row>
    <row r="74" spans="2:12" s="1" customFormat="1" ht="14.45" customHeight="1">
      <c r="B74" s="41"/>
      <c r="C74" s="65" t="s">
        <v>143</v>
      </c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23.25" customHeight="1">
      <c r="B75" s="41"/>
      <c r="C75" s="63"/>
      <c r="D75" s="63"/>
      <c r="E75" s="372" t="str">
        <f>E9</f>
        <v>5 - Vnitřní kanalizace</v>
      </c>
      <c r="F75" s="398"/>
      <c r="G75" s="398"/>
      <c r="H75" s="398"/>
      <c r="I75" s="165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5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6" t="str">
        <f>F12</f>
        <v>Chaplinovo náměstí, Praha 5</v>
      </c>
      <c r="G77" s="63"/>
      <c r="H77" s="63"/>
      <c r="I77" s="167" t="s">
        <v>27</v>
      </c>
      <c r="J77" s="73" t="str">
        <f>IF(J12="","",J12)</f>
        <v>12.12.2016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5"/>
      <c r="J78" s="63"/>
      <c r="K78" s="63"/>
      <c r="L78" s="61"/>
    </row>
    <row r="79" spans="2:12" s="1" customFormat="1" ht="13.5">
      <c r="B79" s="41"/>
      <c r="C79" s="65" t="s">
        <v>33</v>
      </c>
      <c r="D79" s="63"/>
      <c r="E79" s="63"/>
      <c r="F79" s="166" t="str">
        <f>E15</f>
        <v>MČ Praha 5, Náměstí 14 října 4, Praha 5</v>
      </c>
      <c r="G79" s="63"/>
      <c r="H79" s="63"/>
      <c r="I79" s="167" t="s">
        <v>40</v>
      </c>
      <c r="J79" s="166" t="str">
        <f>E21</f>
        <v>Ing. Ivan Šír, Projektování dopravních staveb CZ</v>
      </c>
      <c r="K79" s="63"/>
      <c r="L79" s="61"/>
    </row>
    <row r="80" spans="2:12" s="1" customFormat="1" ht="14.45" customHeight="1">
      <c r="B80" s="41"/>
      <c r="C80" s="65" t="s">
        <v>38</v>
      </c>
      <c r="D80" s="63"/>
      <c r="E80" s="63"/>
      <c r="F80" s="166" t="str">
        <f>IF(E18="","",E18)</f>
        <v/>
      </c>
      <c r="G80" s="63"/>
      <c r="H80" s="63"/>
      <c r="I80" s="165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5"/>
      <c r="J81" s="63"/>
      <c r="K81" s="63"/>
      <c r="L81" s="61"/>
    </row>
    <row r="82" spans="2:20" s="9" customFormat="1" ht="29.25" customHeight="1">
      <c r="B82" s="168"/>
      <c r="C82" s="169" t="s">
        <v>270</v>
      </c>
      <c r="D82" s="170" t="s">
        <v>66</v>
      </c>
      <c r="E82" s="170" t="s">
        <v>62</v>
      </c>
      <c r="F82" s="170" t="s">
        <v>271</v>
      </c>
      <c r="G82" s="170" t="s">
        <v>272</v>
      </c>
      <c r="H82" s="170" t="s">
        <v>273</v>
      </c>
      <c r="I82" s="171" t="s">
        <v>274</v>
      </c>
      <c r="J82" s="170" t="s">
        <v>245</v>
      </c>
      <c r="K82" s="172" t="s">
        <v>275</v>
      </c>
      <c r="L82" s="173"/>
      <c r="M82" s="81" t="s">
        <v>276</v>
      </c>
      <c r="N82" s="82" t="s">
        <v>51</v>
      </c>
      <c r="O82" s="82" t="s">
        <v>277</v>
      </c>
      <c r="P82" s="82" t="s">
        <v>278</v>
      </c>
      <c r="Q82" s="82" t="s">
        <v>279</v>
      </c>
      <c r="R82" s="82" t="s">
        <v>280</v>
      </c>
      <c r="S82" s="82" t="s">
        <v>281</v>
      </c>
      <c r="T82" s="83" t="s">
        <v>282</v>
      </c>
    </row>
    <row r="83" spans="2:63" s="1" customFormat="1" ht="29.25" customHeight="1">
      <c r="B83" s="41"/>
      <c r="C83" s="87" t="s">
        <v>246</v>
      </c>
      <c r="D83" s="63"/>
      <c r="E83" s="63"/>
      <c r="F83" s="63"/>
      <c r="G83" s="63"/>
      <c r="H83" s="63"/>
      <c r="I83" s="165"/>
      <c r="J83" s="174">
        <f>BK83</f>
        <v>0</v>
      </c>
      <c r="K83" s="63"/>
      <c r="L83" s="61"/>
      <c r="M83" s="84"/>
      <c r="N83" s="85"/>
      <c r="O83" s="85"/>
      <c r="P83" s="175">
        <f>P84+P97</f>
        <v>0</v>
      </c>
      <c r="Q83" s="85"/>
      <c r="R83" s="175">
        <f>R84+R97</f>
        <v>0</v>
      </c>
      <c r="S83" s="85"/>
      <c r="T83" s="176">
        <f>T84+T97</f>
        <v>0</v>
      </c>
      <c r="AT83" s="23" t="s">
        <v>80</v>
      </c>
      <c r="AU83" s="23" t="s">
        <v>247</v>
      </c>
      <c r="BK83" s="177">
        <f>BK84+BK97</f>
        <v>0</v>
      </c>
    </row>
    <row r="84" spans="2:63" s="10" customFormat="1" ht="37.35" customHeight="1">
      <c r="B84" s="178"/>
      <c r="C84" s="179"/>
      <c r="D84" s="180" t="s">
        <v>80</v>
      </c>
      <c r="E84" s="181" t="s">
        <v>283</v>
      </c>
      <c r="F84" s="181" t="s">
        <v>284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P85+P90+P95</f>
        <v>0</v>
      </c>
      <c r="Q84" s="186"/>
      <c r="R84" s="187">
        <f>R85+R90+R95</f>
        <v>0</v>
      </c>
      <c r="S84" s="186"/>
      <c r="T84" s="188">
        <f>T85+T90+T95</f>
        <v>0</v>
      </c>
      <c r="AR84" s="189" t="s">
        <v>10</v>
      </c>
      <c r="AT84" s="190" t="s">
        <v>80</v>
      </c>
      <c r="AU84" s="190" t="s">
        <v>81</v>
      </c>
      <c r="AY84" s="189" t="s">
        <v>285</v>
      </c>
      <c r="BK84" s="191">
        <f>BK85+BK90+BK95</f>
        <v>0</v>
      </c>
    </row>
    <row r="85" spans="2:63" s="10" customFormat="1" ht="19.9" customHeight="1">
      <c r="B85" s="178"/>
      <c r="C85" s="179"/>
      <c r="D85" s="192" t="s">
        <v>80</v>
      </c>
      <c r="E85" s="193" t="s">
        <v>10</v>
      </c>
      <c r="F85" s="193" t="s">
        <v>286</v>
      </c>
      <c r="G85" s="179"/>
      <c r="H85" s="179"/>
      <c r="I85" s="182"/>
      <c r="J85" s="194">
        <f>BK85</f>
        <v>0</v>
      </c>
      <c r="K85" s="179"/>
      <c r="L85" s="184"/>
      <c r="M85" s="185"/>
      <c r="N85" s="186"/>
      <c r="O85" s="186"/>
      <c r="P85" s="187">
        <f>SUM(P86:P89)</f>
        <v>0</v>
      </c>
      <c r="Q85" s="186"/>
      <c r="R85" s="187">
        <f>SUM(R86:R89)</f>
        <v>0</v>
      </c>
      <c r="S85" s="186"/>
      <c r="T85" s="188">
        <f>SUM(T86:T89)</f>
        <v>0</v>
      </c>
      <c r="AR85" s="189" t="s">
        <v>10</v>
      </c>
      <c r="AT85" s="190" t="s">
        <v>80</v>
      </c>
      <c r="AU85" s="190" t="s">
        <v>10</v>
      </c>
      <c r="AY85" s="189" t="s">
        <v>285</v>
      </c>
      <c r="BK85" s="191">
        <f>SUM(BK86:BK89)</f>
        <v>0</v>
      </c>
    </row>
    <row r="86" spans="2:65" s="1" customFormat="1" ht="22.5" customHeight="1">
      <c r="B86" s="41"/>
      <c r="C86" s="195" t="s">
        <v>10</v>
      </c>
      <c r="D86" s="195" t="s">
        <v>287</v>
      </c>
      <c r="E86" s="196" t="s">
        <v>1836</v>
      </c>
      <c r="F86" s="197" t="s">
        <v>1837</v>
      </c>
      <c r="G86" s="198" t="s">
        <v>290</v>
      </c>
      <c r="H86" s="199">
        <v>133.68</v>
      </c>
      <c r="I86" s="200"/>
      <c r="J86" s="201">
        <f>ROUND(I86*H86,0)</f>
        <v>0</v>
      </c>
      <c r="K86" s="197" t="s">
        <v>35</v>
      </c>
      <c r="L86" s="61"/>
      <c r="M86" s="202" t="s">
        <v>35</v>
      </c>
      <c r="N86" s="203" t="s">
        <v>52</v>
      </c>
      <c r="O86" s="42"/>
      <c r="P86" s="204">
        <f>O86*H86</f>
        <v>0</v>
      </c>
      <c r="Q86" s="204">
        <v>0</v>
      </c>
      <c r="R86" s="204">
        <f>Q86*H86</f>
        <v>0</v>
      </c>
      <c r="S86" s="204">
        <v>0</v>
      </c>
      <c r="T86" s="205">
        <f>S86*H86</f>
        <v>0</v>
      </c>
      <c r="AR86" s="23" t="s">
        <v>95</v>
      </c>
      <c r="AT86" s="23" t="s">
        <v>287</v>
      </c>
      <c r="AU86" s="23" t="s">
        <v>89</v>
      </c>
      <c r="AY86" s="23" t="s">
        <v>285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23" t="s">
        <v>10</v>
      </c>
      <c r="BK86" s="206">
        <f>ROUND(I86*H86,0)</f>
        <v>0</v>
      </c>
      <c r="BL86" s="23" t="s">
        <v>95</v>
      </c>
      <c r="BM86" s="23" t="s">
        <v>89</v>
      </c>
    </row>
    <row r="87" spans="2:65" s="1" customFormat="1" ht="22.5" customHeight="1">
      <c r="B87" s="41"/>
      <c r="C87" s="195" t="s">
        <v>89</v>
      </c>
      <c r="D87" s="195" t="s">
        <v>287</v>
      </c>
      <c r="E87" s="196" t="s">
        <v>1838</v>
      </c>
      <c r="F87" s="197" t="s">
        <v>1839</v>
      </c>
      <c r="G87" s="198" t="s">
        <v>290</v>
      </c>
      <c r="H87" s="199">
        <v>133.68</v>
      </c>
      <c r="I87" s="200"/>
      <c r="J87" s="201">
        <f>ROUND(I87*H87,0)</f>
        <v>0</v>
      </c>
      <c r="K87" s="197" t="s">
        <v>35</v>
      </c>
      <c r="L87" s="61"/>
      <c r="M87" s="202" t="s">
        <v>35</v>
      </c>
      <c r="N87" s="203" t="s">
        <v>52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3" t="s">
        <v>95</v>
      </c>
      <c r="AT87" s="23" t="s">
        <v>287</v>
      </c>
      <c r="AU87" s="23" t="s">
        <v>89</v>
      </c>
      <c r="AY87" s="23" t="s">
        <v>285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3" t="s">
        <v>10</v>
      </c>
      <c r="BK87" s="206">
        <f>ROUND(I87*H87,0)</f>
        <v>0</v>
      </c>
      <c r="BL87" s="23" t="s">
        <v>95</v>
      </c>
      <c r="BM87" s="23" t="s">
        <v>95</v>
      </c>
    </row>
    <row r="88" spans="2:65" s="1" customFormat="1" ht="22.5" customHeight="1">
      <c r="B88" s="41"/>
      <c r="C88" s="195" t="s">
        <v>92</v>
      </c>
      <c r="D88" s="195" t="s">
        <v>287</v>
      </c>
      <c r="E88" s="196" t="s">
        <v>1840</v>
      </c>
      <c r="F88" s="197" t="s">
        <v>1841</v>
      </c>
      <c r="G88" s="198" t="s">
        <v>290</v>
      </c>
      <c r="H88" s="199">
        <v>133.68</v>
      </c>
      <c r="I88" s="200"/>
      <c r="J88" s="201">
        <f>ROUND(I88*H88,0)</f>
        <v>0</v>
      </c>
      <c r="K88" s="197" t="s">
        <v>35</v>
      </c>
      <c r="L88" s="61"/>
      <c r="M88" s="202" t="s">
        <v>35</v>
      </c>
      <c r="N88" s="203" t="s">
        <v>52</v>
      </c>
      <c r="O88" s="42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3" t="s">
        <v>95</v>
      </c>
      <c r="AT88" s="23" t="s">
        <v>287</v>
      </c>
      <c r="AU88" s="23" t="s">
        <v>89</v>
      </c>
      <c r="AY88" s="23" t="s">
        <v>285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23" t="s">
        <v>10</v>
      </c>
      <c r="BK88" s="206">
        <f>ROUND(I88*H88,0)</f>
        <v>0</v>
      </c>
      <c r="BL88" s="23" t="s">
        <v>95</v>
      </c>
      <c r="BM88" s="23" t="s">
        <v>101</v>
      </c>
    </row>
    <row r="89" spans="2:65" s="1" customFormat="1" ht="22.5" customHeight="1">
      <c r="B89" s="41"/>
      <c r="C89" s="195" t="s">
        <v>95</v>
      </c>
      <c r="D89" s="195" t="s">
        <v>287</v>
      </c>
      <c r="E89" s="196" t="s">
        <v>1842</v>
      </c>
      <c r="F89" s="197" t="s">
        <v>1843</v>
      </c>
      <c r="G89" s="198" t="s">
        <v>290</v>
      </c>
      <c r="H89" s="199">
        <v>33.42</v>
      </c>
      <c r="I89" s="200"/>
      <c r="J89" s="201">
        <f>ROUND(I89*H89,0)</f>
        <v>0</v>
      </c>
      <c r="K89" s="197" t="s">
        <v>35</v>
      </c>
      <c r="L89" s="61"/>
      <c r="M89" s="202" t="s">
        <v>35</v>
      </c>
      <c r="N89" s="203" t="s">
        <v>52</v>
      </c>
      <c r="O89" s="42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3" t="s">
        <v>95</v>
      </c>
      <c r="AT89" s="23" t="s">
        <v>287</v>
      </c>
      <c r="AU89" s="23" t="s">
        <v>89</v>
      </c>
      <c r="AY89" s="23" t="s">
        <v>285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3" t="s">
        <v>10</v>
      </c>
      <c r="BK89" s="206">
        <f>ROUND(I89*H89,0)</f>
        <v>0</v>
      </c>
      <c r="BL89" s="23" t="s">
        <v>95</v>
      </c>
      <c r="BM89" s="23" t="s">
        <v>107</v>
      </c>
    </row>
    <row r="90" spans="2:63" s="10" customFormat="1" ht="29.85" customHeight="1">
      <c r="B90" s="178"/>
      <c r="C90" s="179"/>
      <c r="D90" s="192" t="s">
        <v>80</v>
      </c>
      <c r="E90" s="193" t="s">
        <v>107</v>
      </c>
      <c r="F90" s="193" t="s">
        <v>1844</v>
      </c>
      <c r="G90" s="179"/>
      <c r="H90" s="179"/>
      <c r="I90" s="182"/>
      <c r="J90" s="194">
        <f>BK90</f>
        <v>0</v>
      </c>
      <c r="K90" s="179"/>
      <c r="L90" s="184"/>
      <c r="M90" s="185"/>
      <c r="N90" s="186"/>
      <c r="O90" s="186"/>
      <c r="P90" s="187">
        <f>SUM(P91:P94)</f>
        <v>0</v>
      </c>
      <c r="Q90" s="186"/>
      <c r="R90" s="187">
        <f>SUM(R91:R94)</f>
        <v>0</v>
      </c>
      <c r="S90" s="186"/>
      <c r="T90" s="188">
        <f>SUM(T91:T94)</f>
        <v>0</v>
      </c>
      <c r="AR90" s="189" t="s">
        <v>10</v>
      </c>
      <c r="AT90" s="190" t="s">
        <v>80</v>
      </c>
      <c r="AU90" s="190" t="s">
        <v>10</v>
      </c>
      <c r="AY90" s="189" t="s">
        <v>285</v>
      </c>
      <c r="BK90" s="191">
        <f>SUM(BK91:BK94)</f>
        <v>0</v>
      </c>
    </row>
    <row r="91" spans="2:65" s="1" customFormat="1" ht="22.5" customHeight="1">
      <c r="B91" s="41"/>
      <c r="C91" s="195" t="s">
        <v>98</v>
      </c>
      <c r="D91" s="195" t="s">
        <v>287</v>
      </c>
      <c r="E91" s="196" t="s">
        <v>1845</v>
      </c>
      <c r="F91" s="197" t="s">
        <v>1846</v>
      </c>
      <c r="G91" s="198" t="s">
        <v>380</v>
      </c>
      <c r="H91" s="199">
        <v>2</v>
      </c>
      <c r="I91" s="200"/>
      <c r="J91" s="201">
        <f>ROUND(I91*H91,0)</f>
        <v>0</v>
      </c>
      <c r="K91" s="197" t="s">
        <v>35</v>
      </c>
      <c r="L91" s="61"/>
      <c r="M91" s="202" t="s">
        <v>35</v>
      </c>
      <c r="N91" s="203" t="s">
        <v>52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3" t="s">
        <v>95</v>
      </c>
      <c r="AT91" s="23" t="s">
        <v>287</v>
      </c>
      <c r="AU91" s="23" t="s">
        <v>89</v>
      </c>
      <c r="AY91" s="23" t="s">
        <v>285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3" t="s">
        <v>10</v>
      </c>
      <c r="BK91" s="206">
        <f>ROUND(I91*H91,0)</f>
        <v>0</v>
      </c>
      <c r="BL91" s="23" t="s">
        <v>95</v>
      </c>
      <c r="BM91" s="23" t="s">
        <v>29</v>
      </c>
    </row>
    <row r="92" spans="2:65" s="1" customFormat="1" ht="22.5" customHeight="1">
      <c r="B92" s="41"/>
      <c r="C92" s="248" t="s">
        <v>101</v>
      </c>
      <c r="D92" s="248" t="s">
        <v>537</v>
      </c>
      <c r="E92" s="249" t="s">
        <v>1847</v>
      </c>
      <c r="F92" s="250" t="s">
        <v>1848</v>
      </c>
      <c r="G92" s="251" t="s">
        <v>380</v>
      </c>
      <c r="H92" s="252">
        <v>1</v>
      </c>
      <c r="I92" s="253"/>
      <c r="J92" s="254">
        <f>ROUND(I92*H92,0)</f>
        <v>0</v>
      </c>
      <c r="K92" s="250" t="s">
        <v>35</v>
      </c>
      <c r="L92" s="255"/>
      <c r="M92" s="256" t="s">
        <v>35</v>
      </c>
      <c r="N92" s="257" t="s">
        <v>52</v>
      </c>
      <c r="O92" s="42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23" t="s">
        <v>107</v>
      </c>
      <c r="AT92" s="23" t="s">
        <v>537</v>
      </c>
      <c r="AU92" s="23" t="s">
        <v>89</v>
      </c>
      <c r="AY92" s="23" t="s">
        <v>285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23" t="s">
        <v>10</v>
      </c>
      <c r="BK92" s="206">
        <f>ROUND(I92*H92,0)</f>
        <v>0</v>
      </c>
      <c r="BL92" s="23" t="s">
        <v>95</v>
      </c>
      <c r="BM92" s="23" t="s">
        <v>339</v>
      </c>
    </row>
    <row r="93" spans="2:65" s="1" customFormat="1" ht="22.5" customHeight="1">
      <c r="B93" s="41"/>
      <c r="C93" s="248" t="s">
        <v>104</v>
      </c>
      <c r="D93" s="248" t="s">
        <v>537</v>
      </c>
      <c r="E93" s="249" t="s">
        <v>1849</v>
      </c>
      <c r="F93" s="250" t="s">
        <v>1850</v>
      </c>
      <c r="G93" s="251" t="s">
        <v>380</v>
      </c>
      <c r="H93" s="252">
        <v>2</v>
      </c>
      <c r="I93" s="253"/>
      <c r="J93" s="254">
        <f>ROUND(I93*H93,0)</f>
        <v>0</v>
      </c>
      <c r="K93" s="250" t="s">
        <v>35</v>
      </c>
      <c r="L93" s="255"/>
      <c r="M93" s="256" t="s">
        <v>35</v>
      </c>
      <c r="N93" s="257" t="s">
        <v>52</v>
      </c>
      <c r="O93" s="42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3" t="s">
        <v>107</v>
      </c>
      <c r="AT93" s="23" t="s">
        <v>537</v>
      </c>
      <c r="AU93" s="23" t="s">
        <v>89</v>
      </c>
      <c r="AY93" s="23" t="s">
        <v>285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3" t="s">
        <v>10</v>
      </c>
      <c r="BK93" s="206">
        <f>ROUND(I93*H93,0)</f>
        <v>0</v>
      </c>
      <c r="BL93" s="23" t="s">
        <v>95</v>
      </c>
      <c r="BM93" s="23" t="s">
        <v>350</v>
      </c>
    </row>
    <row r="94" spans="2:65" s="1" customFormat="1" ht="22.5" customHeight="1">
      <c r="B94" s="41"/>
      <c r="C94" s="248" t="s">
        <v>107</v>
      </c>
      <c r="D94" s="248" t="s">
        <v>537</v>
      </c>
      <c r="E94" s="249" t="s">
        <v>1851</v>
      </c>
      <c r="F94" s="250" t="s">
        <v>1852</v>
      </c>
      <c r="G94" s="251" t="s">
        <v>380</v>
      </c>
      <c r="H94" s="252">
        <v>2</v>
      </c>
      <c r="I94" s="253"/>
      <c r="J94" s="254">
        <f>ROUND(I94*H94,0)</f>
        <v>0</v>
      </c>
      <c r="K94" s="250" t="s">
        <v>35</v>
      </c>
      <c r="L94" s="255"/>
      <c r="M94" s="256" t="s">
        <v>35</v>
      </c>
      <c r="N94" s="257" t="s">
        <v>52</v>
      </c>
      <c r="O94" s="42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23" t="s">
        <v>107</v>
      </c>
      <c r="AT94" s="23" t="s">
        <v>537</v>
      </c>
      <c r="AU94" s="23" t="s">
        <v>89</v>
      </c>
      <c r="AY94" s="23" t="s">
        <v>285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3" t="s">
        <v>10</v>
      </c>
      <c r="BK94" s="206">
        <f>ROUND(I94*H94,0)</f>
        <v>0</v>
      </c>
      <c r="BL94" s="23" t="s">
        <v>95</v>
      </c>
      <c r="BM94" s="23" t="s">
        <v>359</v>
      </c>
    </row>
    <row r="95" spans="2:63" s="10" customFormat="1" ht="29.85" customHeight="1">
      <c r="B95" s="178"/>
      <c r="C95" s="179"/>
      <c r="D95" s="192" t="s">
        <v>80</v>
      </c>
      <c r="E95" s="193" t="s">
        <v>864</v>
      </c>
      <c r="F95" s="193" t="s">
        <v>1853</v>
      </c>
      <c r="G95" s="179"/>
      <c r="H95" s="179"/>
      <c r="I95" s="182"/>
      <c r="J95" s="194">
        <f>BK95</f>
        <v>0</v>
      </c>
      <c r="K95" s="179"/>
      <c r="L95" s="184"/>
      <c r="M95" s="185"/>
      <c r="N95" s="186"/>
      <c r="O95" s="186"/>
      <c r="P95" s="187">
        <f>P96</f>
        <v>0</v>
      </c>
      <c r="Q95" s="186"/>
      <c r="R95" s="187">
        <f>R96</f>
        <v>0</v>
      </c>
      <c r="S95" s="186"/>
      <c r="T95" s="188">
        <f>T96</f>
        <v>0</v>
      </c>
      <c r="AR95" s="189" t="s">
        <v>10</v>
      </c>
      <c r="AT95" s="190" t="s">
        <v>80</v>
      </c>
      <c r="AU95" s="190" t="s">
        <v>10</v>
      </c>
      <c r="AY95" s="189" t="s">
        <v>285</v>
      </c>
      <c r="BK95" s="191">
        <f>BK96</f>
        <v>0</v>
      </c>
    </row>
    <row r="96" spans="2:65" s="1" customFormat="1" ht="22.5" customHeight="1">
      <c r="B96" s="41"/>
      <c r="C96" s="195" t="s">
        <v>110</v>
      </c>
      <c r="D96" s="195" t="s">
        <v>287</v>
      </c>
      <c r="E96" s="196" t="s">
        <v>761</v>
      </c>
      <c r="F96" s="197" t="s">
        <v>762</v>
      </c>
      <c r="G96" s="198" t="s">
        <v>320</v>
      </c>
      <c r="H96" s="199">
        <v>56.86</v>
      </c>
      <c r="I96" s="200"/>
      <c r="J96" s="201">
        <f>ROUND(I96*H96,0)</f>
        <v>0</v>
      </c>
      <c r="K96" s="197" t="s">
        <v>1512</v>
      </c>
      <c r="L96" s="61"/>
      <c r="M96" s="202" t="s">
        <v>35</v>
      </c>
      <c r="N96" s="203" t="s">
        <v>52</v>
      </c>
      <c r="O96" s="42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23" t="s">
        <v>95</v>
      </c>
      <c r="AT96" s="23" t="s">
        <v>287</v>
      </c>
      <c r="AU96" s="23" t="s">
        <v>89</v>
      </c>
      <c r="AY96" s="23" t="s">
        <v>285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3" t="s">
        <v>10</v>
      </c>
      <c r="BK96" s="206">
        <f>ROUND(I96*H96,0)</f>
        <v>0</v>
      </c>
      <c r="BL96" s="23" t="s">
        <v>95</v>
      </c>
      <c r="BM96" s="23" t="s">
        <v>370</v>
      </c>
    </row>
    <row r="97" spans="2:63" s="10" customFormat="1" ht="37.35" customHeight="1">
      <c r="B97" s="178"/>
      <c r="C97" s="179"/>
      <c r="D97" s="180" t="s">
        <v>80</v>
      </c>
      <c r="E97" s="181" t="s">
        <v>764</v>
      </c>
      <c r="F97" s="181" t="s">
        <v>765</v>
      </c>
      <c r="G97" s="179"/>
      <c r="H97" s="179"/>
      <c r="I97" s="182"/>
      <c r="J97" s="183">
        <f>BK97</f>
        <v>0</v>
      </c>
      <c r="K97" s="179"/>
      <c r="L97" s="184"/>
      <c r="M97" s="185"/>
      <c r="N97" s="186"/>
      <c r="O97" s="186"/>
      <c r="P97" s="187">
        <f>P98+P111</f>
        <v>0</v>
      </c>
      <c r="Q97" s="186"/>
      <c r="R97" s="187">
        <f>R98+R111</f>
        <v>0</v>
      </c>
      <c r="S97" s="186"/>
      <c r="T97" s="188">
        <f>T98+T111</f>
        <v>0</v>
      </c>
      <c r="AR97" s="189" t="s">
        <v>89</v>
      </c>
      <c r="AT97" s="190" t="s">
        <v>80</v>
      </c>
      <c r="AU97" s="190" t="s">
        <v>81</v>
      </c>
      <c r="AY97" s="189" t="s">
        <v>285</v>
      </c>
      <c r="BK97" s="191">
        <f>BK98+BK111</f>
        <v>0</v>
      </c>
    </row>
    <row r="98" spans="2:63" s="10" customFormat="1" ht="19.9" customHeight="1">
      <c r="B98" s="178"/>
      <c r="C98" s="179"/>
      <c r="D98" s="192" t="s">
        <v>80</v>
      </c>
      <c r="E98" s="193" t="s">
        <v>1854</v>
      </c>
      <c r="F98" s="193" t="s">
        <v>1855</v>
      </c>
      <c r="G98" s="179"/>
      <c r="H98" s="179"/>
      <c r="I98" s="182"/>
      <c r="J98" s="194">
        <f>BK98</f>
        <v>0</v>
      </c>
      <c r="K98" s="179"/>
      <c r="L98" s="184"/>
      <c r="M98" s="185"/>
      <c r="N98" s="186"/>
      <c r="O98" s="186"/>
      <c r="P98" s="187">
        <f>SUM(P99:P110)</f>
        <v>0</v>
      </c>
      <c r="Q98" s="186"/>
      <c r="R98" s="187">
        <f>SUM(R99:R110)</f>
        <v>0</v>
      </c>
      <c r="S98" s="186"/>
      <c r="T98" s="188">
        <f>SUM(T99:T110)</f>
        <v>0</v>
      </c>
      <c r="AR98" s="189" t="s">
        <v>89</v>
      </c>
      <c r="AT98" s="190" t="s">
        <v>80</v>
      </c>
      <c r="AU98" s="190" t="s">
        <v>10</v>
      </c>
      <c r="AY98" s="189" t="s">
        <v>285</v>
      </c>
      <c r="BK98" s="191">
        <f>SUM(BK99:BK110)</f>
        <v>0</v>
      </c>
    </row>
    <row r="99" spans="2:65" s="1" customFormat="1" ht="22.5" customHeight="1">
      <c r="B99" s="41"/>
      <c r="C99" s="195" t="s">
        <v>29</v>
      </c>
      <c r="D99" s="195" t="s">
        <v>287</v>
      </c>
      <c r="E99" s="196" t="s">
        <v>1856</v>
      </c>
      <c r="F99" s="197" t="s">
        <v>1857</v>
      </c>
      <c r="G99" s="198" t="s">
        <v>326</v>
      </c>
      <c r="H99" s="199">
        <v>20</v>
      </c>
      <c r="I99" s="200"/>
      <c r="J99" s="201">
        <f aca="true" t="shared" si="0" ref="J99:J110">ROUND(I99*H99,0)</f>
        <v>0</v>
      </c>
      <c r="K99" s="197" t="s">
        <v>35</v>
      </c>
      <c r="L99" s="61"/>
      <c r="M99" s="202" t="s">
        <v>35</v>
      </c>
      <c r="N99" s="203" t="s">
        <v>52</v>
      </c>
      <c r="O99" s="42"/>
      <c r="P99" s="204">
        <f aca="true" t="shared" si="1" ref="P99:P110">O99*H99</f>
        <v>0</v>
      </c>
      <c r="Q99" s="204">
        <v>0</v>
      </c>
      <c r="R99" s="204">
        <f aca="true" t="shared" si="2" ref="R99:R110">Q99*H99</f>
        <v>0</v>
      </c>
      <c r="S99" s="204">
        <v>0</v>
      </c>
      <c r="T99" s="205">
        <f aca="true" t="shared" si="3" ref="T99:T110">S99*H99</f>
        <v>0</v>
      </c>
      <c r="AR99" s="23" t="s">
        <v>359</v>
      </c>
      <c r="AT99" s="23" t="s">
        <v>287</v>
      </c>
      <c r="AU99" s="23" t="s">
        <v>89</v>
      </c>
      <c r="AY99" s="23" t="s">
        <v>285</v>
      </c>
      <c r="BE99" s="206">
        <f aca="true" t="shared" si="4" ref="BE99:BE110">IF(N99="základní",J99,0)</f>
        <v>0</v>
      </c>
      <c r="BF99" s="206">
        <f aca="true" t="shared" si="5" ref="BF99:BF110">IF(N99="snížená",J99,0)</f>
        <v>0</v>
      </c>
      <c r="BG99" s="206">
        <f aca="true" t="shared" si="6" ref="BG99:BG110">IF(N99="zákl. přenesená",J99,0)</f>
        <v>0</v>
      </c>
      <c r="BH99" s="206">
        <f aca="true" t="shared" si="7" ref="BH99:BH110">IF(N99="sníž. přenesená",J99,0)</f>
        <v>0</v>
      </c>
      <c r="BI99" s="206">
        <f aca="true" t="shared" si="8" ref="BI99:BI110">IF(N99="nulová",J99,0)</f>
        <v>0</v>
      </c>
      <c r="BJ99" s="23" t="s">
        <v>10</v>
      </c>
      <c r="BK99" s="206">
        <f aca="true" t="shared" si="9" ref="BK99:BK110">ROUND(I99*H99,0)</f>
        <v>0</v>
      </c>
      <c r="BL99" s="23" t="s">
        <v>359</v>
      </c>
      <c r="BM99" s="23" t="s">
        <v>383</v>
      </c>
    </row>
    <row r="100" spans="2:65" s="1" customFormat="1" ht="22.5" customHeight="1">
      <c r="B100" s="41"/>
      <c r="C100" s="195" t="s">
        <v>334</v>
      </c>
      <c r="D100" s="195" t="s">
        <v>287</v>
      </c>
      <c r="E100" s="196" t="s">
        <v>1858</v>
      </c>
      <c r="F100" s="197" t="s">
        <v>1859</v>
      </c>
      <c r="G100" s="198" t="s">
        <v>326</v>
      </c>
      <c r="H100" s="199">
        <v>30</v>
      </c>
      <c r="I100" s="200"/>
      <c r="J100" s="201">
        <f t="shared" si="0"/>
        <v>0</v>
      </c>
      <c r="K100" s="197" t="s">
        <v>35</v>
      </c>
      <c r="L100" s="61"/>
      <c r="M100" s="202" t="s">
        <v>35</v>
      </c>
      <c r="N100" s="203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359</v>
      </c>
      <c r="AT100" s="23" t="s">
        <v>287</v>
      </c>
      <c r="AU100" s="23" t="s">
        <v>89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359</v>
      </c>
      <c r="BM100" s="23" t="s">
        <v>396</v>
      </c>
    </row>
    <row r="101" spans="2:65" s="1" customFormat="1" ht="22.5" customHeight="1">
      <c r="B101" s="41"/>
      <c r="C101" s="195" t="s">
        <v>339</v>
      </c>
      <c r="D101" s="195" t="s">
        <v>287</v>
      </c>
      <c r="E101" s="196" t="s">
        <v>1860</v>
      </c>
      <c r="F101" s="197" t="s">
        <v>1861</v>
      </c>
      <c r="G101" s="198" t="s">
        <v>326</v>
      </c>
      <c r="H101" s="199">
        <v>12</v>
      </c>
      <c r="I101" s="200"/>
      <c r="J101" s="201">
        <f t="shared" si="0"/>
        <v>0</v>
      </c>
      <c r="K101" s="197" t="s">
        <v>35</v>
      </c>
      <c r="L101" s="61"/>
      <c r="M101" s="202" t="s">
        <v>35</v>
      </c>
      <c r="N101" s="203" t="s">
        <v>52</v>
      </c>
      <c r="O101" s="42"/>
      <c r="P101" s="204">
        <f t="shared" si="1"/>
        <v>0</v>
      </c>
      <c r="Q101" s="204">
        <v>0</v>
      </c>
      <c r="R101" s="204">
        <f t="shared" si="2"/>
        <v>0</v>
      </c>
      <c r="S101" s="204">
        <v>0</v>
      </c>
      <c r="T101" s="205">
        <f t="shared" si="3"/>
        <v>0</v>
      </c>
      <c r="AR101" s="23" t="s">
        <v>359</v>
      </c>
      <c r="AT101" s="23" t="s">
        <v>287</v>
      </c>
      <c r="AU101" s="23" t="s">
        <v>89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359</v>
      </c>
      <c r="BM101" s="23" t="s">
        <v>407</v>
      </c>
    </row>
    <row r="102" spans="2:65" s="1" customFormat="1" ht="22.5" customHeight="1">
      <c r="B102" s="41"/>
      <c r="C102" s="195" t="s">
        <v>344</v>
      </c>
      <c r="D102" s="195" t="s">
        <v>287</v>
      </c>
      <c r="E102" s="196" t="s">
        <v>1862</v>
      </c>
      <c r="F102" s="197" t="s">
        <v>1863</v>
      </c>
      <c r="G102" s="198" t="s">
        <v>326</v>
      </c>
      <c r="H102" s="199">
        <v>5</v>
      </c>
      <c r="I102" s="200"/>
      <c r="J102" s="201">
        <f t="shared" si="0"/>
        <v>0</v>
      </c>
      <c r="K102" s="197" t="s">
        <v>35</v>
      </c>
      <c r="L102" s="61"/>
      <c r="M102" s="202" t="s">
        <v>35</v>
      </c>
      <c r="N102" s="203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359</v>
      </c>
      <c r="AT102" s="23" t="s">
        <v>287</v>
      </c>
      <c r="AU102" s="23" t="s">
        <v>89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359</v>
      </c>
      <c r="BM102" s="23" t="s">
        <v>415</v>
      </c>
    </row>
    <row r="103" spans="2:65" s="1" customFormat="1" ht="22.5" customHeight="1">
      <c r="B103" s="41"/>
      <c r="C103" s="195" t="s">
        <v>350</v>
      </c>
      <c r="D103" s="195" t="s">
        <v>287</v>
      </c>
      <c r="E103" s="196" t="s">
        <v>1864</v>
      </c>
      <c r="F103" s="197" t="s">
        <v>1865</v>
      </c>
      <c r="G103" s="198" t="s">
        <v>326</v>
      </c>
      <c r="H103" s="199">
        <v>15</v>
      </c>
      <c r="I103" s="200"/>
      <c r="J103" s="201">
        <f t="shared" si="0"/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 t="shared" si="1"/>
        <v>0</v>
      </c>
      <c r="Q103" s="204">
        <v>0</v>
      </c>
      <c r="R103" s="204">
        <f t="shared" si="2"/>
        <v>0</v>
      </c>
      <c r="S103" s="204">
        <v>0</v>
      </c>
      <c r="T103" s="205">
        <f t="shared" si="3"/>
        <v>0</v>
      </c>
      <c r="AR103" s="23" t="s">
        <v>359</v>
      </c>
      <c r="AT103" s="23" t="s">
        <v>287</v>
      </c>
      <c r="AU103" s="23" t="s">
        <v>89</v>
      </c>
      <c r="AY103" s="23" t="s">
        <v>285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23" t="s">
        <v>10</v>
      </c>
      <c r="BK103" s="206">
        <f t="shared" si="9"/>
        <v>0</v>
      </c>
      <c r="BL103" s="23" t="s">
        <v>359</v>
      </c>
      <c r="BM103" s="23" t="s">
        <v>423</v>
      </c>
    </row>
    <row r="104" spans="2:65" s="1" customFormat="1" ht="22.5" customHeight="1">
      <c r="B104" s="41"/>
      <c r="C104" s="195" t="s">
        <v>11</v>
      </c>
      <c r="D104" s="195" t="s">
        <v>287</v>
      </c>
      <c r="E104" s="196" t="s">
        <v>1866</v>
      </c>
      <c r="F104" s="197" t="s">
        <v>1867</v>
      </c>
      <c r="G104" s="198" t="s">
        <v>326</v>
      </c>
      <c r="H104" s="199">
        <v>18</v>
      </c>
      <c r="I104" s="200"/>
      <c r="J104" s="201">
        <f t="shared" si="0"/>
        <v>0</v>
      </c>
      <c r="K104" s="197" t="s">
        <v>35</v>
      </c>
      <c r="L104" s="61"/>
      <c r="M104" s="202" t="s">
        <v>35</v>
      </c>
      <c r="N104" s="203" t="s">
        <v>52</v>
      </c>
      <c r="O104" s="42"/>
      <c r="P104" s="204">
        <f t="shared" si="1"/>
        <v>0</v>
      </c>
      <c r="Q104" s="204">
        <v>0</v>
      </c>
      <c r="R104" s="204">
        <f t="shared" si="2"/>
        <v>0</v>
      </c>
      <c r="S104" s="204">
        <v>0</v>
      </c>
      <c r="T104" s="205">
        <f t="shared" si="3"/>
        <v>0</v>
      </c>
      <c r="AR104" s="23" t="s">
        <v>359</v>
      </c>
      <c r="AT104" s="23" t="s">
        <v>287</v>
      </c>
      <c r="AU104" s="23" t="s">
        <v>89</v>
      </c>
      <c r="AY104" s="23" t="s">
        <v>285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23" t="s">
        <v>10</v>
      </c>
      <c r="BK104" s="206">
        <f t="shared" si="9"/>
        <v>0</v>
      </c>
      <c r="BL104" s="23" t="s">
        <v>359</v>
      </c>
      <c r="BM104" s="23" t="s">
        <v>431</v>
      </c>
    </row>
    <row r="105" spans="2:65" s="1" customFormat="1" ht="22.5" customHeight="1">
      <c r="B105" s="41"/>
      <c r="C105" s="195" t="s">
        <v>359</v>
      </c>
      <c r="D105" s="195" t="s">
        <v>287</v>
      </c>
      <c r="E105" s="196" t="s">
        <v>1868</v>
      </c>
      <c r="F105" s="197" t="s">
        <v>1869</v>
      </c>
      <c r="G105" s="198" t="s">
        <v>326</v>
      </c>
      <c r="H105" s="199">
        <v>16</v>
      </c>
      <c r="I105" s="200"/>
      <c r="J105" s="201">
        <f t="shared" si="0"/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 t="shared" si="1"/>
        <v>0</v>
      </c>
      <c r="Q105" s="204">
        <v>0</v>
      </c>
      <c r="R105" s="204">
        <f t="shared" si="2"/>
        <v>0</v>
      </c>
      <c r="S105" s="204">
        <v>0</v>
      </c>
      <c r="T105" s="205">
        <f t="shared" si="3"/>
        <v>0</v>
      </c>
      <c r="AR105" s="23" t="s">
        <v>359</v>
      </c>
      <c r="AT105" s="23" t="s">
        <v>287</v>
      </c>
      <c r="AU105" s="23" t="s">
        <v>89</v>
      </c>
      <c r="AY105" s="23" t="s">
        <v>285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23" t="s">
        <v>10</v>
      </c>
      <c r="BK105" s="206">
        <f t="shared" si="9"/>
        <v>0</v>
      </c>
      <c r="BL105" s="23" t="s">
        <v>359</v>
      </c>
      <c r="BM105" s="23" t="s">
        <v>440</v>
      </c>
    </row>
    <row r="106" spans="2:65" s="1" customFormat="1" ht="22.5" customHeight="1">
      <c r="B106" s="41"/>
      <c r="C106" s="195" t="s">
        <v>365</v>
      </c>
      <c r="D106" s="195" t="s">
        <v>287</v>
      </c>
      <c r="E106" s="196" t="s">
        <v>1870</v>
      </c>
      <c r="F106" s="197" t="s">
        <v>1871</v>
      </c>
      <c r="G106" s="198" t="s">
        <v>326</v>
      </c>
      <c r="H106" s="199">
        <v>25</v>
      </c>
      <c r="I106" s="200"/>
      <c r="J106" s="201">
        <f t="shared" si="0"/>
        <v>0</v>
      </c>
      <c r="K106" s="197" t="s">
        <v>35</v>
      </c>
      <c r="L106" s="61"/>
      <c r="M106" s="202" t="s">
        <v>35</v>
      </c>
      <c r="N106" s="203" t="s">
        <v>52</v>
      </c>
      <c r="O106" s="42"/>
      <c r="P106" s="204">
        <f t="shared" si="1"/>
        <v>0</v>
      </c>
      <c r="Q106" s="204">
        <v>0</v>
      </c>
      <c r="R106" s="204">
        <f t="shared" si="2"/>
        <v>0</v>
      </c>
      <c r="S106" s="204">
        <v>0</v>
      </c>
      <c r="T106" s="205">
        <f t="shared" si="3"/>
        <v>0</v>
      </c>
      <c r="AR106" s="23" t="s">
        <v>359</v>
      </c>
      <c r="AT106" s="23" t="s">
        <v>287</v>
      </c>
      <c r="AU106" s="23" t="s">
        <v>89</v>
      </c>
      <c r="AY106" s="23" t="s">
        <v>285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23" t="s">
        <v>10</v>
      </c>
      <c r="BK106" s="206">
        <f t="shared" si="9"/>
        <v>0</v>
      </c>
      <c r="BL106" s="23" t="s">
        <v>359</v>
      </c>
      <c r="BM106" s="23" t="s">
        <v>454</v>
      </c>
    </row>
    <row r="107" spans="2:65" s="1" customFormat="1" ht="22.5" customHeight="1">
      <c r="B107" s="41"/>
      <c r="C107" s="195" t="s">
        <v>370</v>
      </c>
      <c r="D107" s="195" t="s">
        <v>287</v>
      </c>
      <c r="E107" s="196" t="s">
        <v>1872</v>
      </c>
      <c r="F107" s="197" t="s">
        <v>1873</v>
      </c>
      <c r="G107" s="198" t="s">
        <v>326</v>
      </c>
      <c r="H107" s="199">
        <v>110</v>
      </c>
      <c r="I107" s="200"/>
      <c r="J107" s="201">
        <f t="shared" si="0"/>
        <v>0</v>
      </c>
      <c r="K107" s="197" t="s">
        <v>35</v>
      </c>
      <c r="L107" s="61"/>
      <c r="M107" s="202" t="s">
        <v>35</v>
      </c>
      <c r="N107" s="203" t="s">
        <v>52</v>
      </c>
      <c r="O107" s="42"/>
      <c r="P107" s="204">
        <f t="shared" si="1"/>
        <v>0</v>
      </c>
      <c r="Q107" s="204">
        <v>0</v>
      </c>
      <c r="R107" s="204">
        <f t="shared" si="2"/>
        <v>0</v>
      </c>
      <c r="S107" s="204">
        <v>0</v>
      </c>
      <c r="T107" s="205">
        <f t="shared" si="3"/>
        <v>0</v>
      </c>
      <c r="AR107" s="23" t="s">
        <v>359</v>
      </c>
      <c r="AT107" s="23" t="s">
        <v>287</v>
      </c>
      <c r="AU107" s="23" t="s">
        <v>89</v>
      </c>
      <c r="AY107" s="23" t="s">
        <v>285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23" t="s">
        <v>10</v>
      </c>
      <c r="BK107" s="206">
        <f t="shared" si="9"/>
        <v>0</v>
      </c>
      <c r="BL107" s="23" t="s">
        <v>359</v>
      </c>
      <c r="BM107" s="23" t="s">
        <v>171</v>
      </c>
    </row>
    <row r="108" spans="2:65" s="1" customFormat="1" ht="22.5" customHeight="1">
      <c r="B108" s="41"/>
      <c r="C108" s="195" t="s">
        <v>377</v>
      </c>
      <c r="D108" s="195" t="s">
        <v>287</v>
      </c>
      <c r="E108" s="196" t="s">
        <v>1874</v>
      </c>
      <c r="F108" s="197" t="s">
        <v>1875</v>
      </c>
      <c r="G108" s="198" t="s">
        <v>380</v>
      </c>
      <c r="H108" s="199">
        <v>3</v>
      </c>
      <c r="I108" s="200"/>
      <c r="J108" s="201">
        <f t="shared" si="0"/>
        <v>0</v>
      </c>
      <c r="K108" s="197" t="s">
        <v>35</v>
      </c>
      <c r="L108" s="61"/>
      <c r="M108" s="202" t="s">
        <v>35</v>
      </c>
      <c r="N108" s="203" t="s">
        <v>52</v>
      </c>
      <c r="O108" s="42"/>
      <c r="P108" s="204">
        <f t="shared" si="1"/>
        <v>0</v>
      </c>
      <c r="Q108" s="204">
        <v>0</v>
      </c>
      <c r="R108" s="204">
        <f t="shared" si="2"/>
        <v>0</v>
      </c>
      <c r="S108" s="204">
        <v>0</v>
      </c>
      <c r="T108" s="205">
        <f t="shared" si="3"/>
        <v>0</v>
      </c>
      <c r="AR108" s="23" t="s">
        <v>359</v>
      </c>
      <c r="AT108" s="23" t="s">
        <v>287</v>
      </c>
      <c r="AU108" s="23" t="s">
        <v>89</v>
      </c>
      <c r="AY108" s="23" t="s">
        <v>285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23" t="s">
        <v>10</v>
      </c>
      <c r="BK108" s="206">
        <f t="shared" si="9"/>
        <v>0</v>
      </c>
      <c r="BL108" s="23" t="s">
        <v>359</v>
      </c>
      <c r="BM108" s="23" t="s">
        <v>481</v>
      </c>
    </row>
    <row r="109" spans="2:65" s="1" customFormat="1" ht="22.5" customHeight="1">
      <c r="B109" s="41"/>
      <c r="C109" s="195" t="s">
        <v>400</v>
      </c>
      <c r="D109" s="195" t="s">
        <v>287</v>
      </c>
      <c r="E109" s="196" t="s">
        <v>1876</v>
      </c>
      <c r="F109" s="197" t="s">
        <v>1877</v>
      </c>
      <c r="G109" s="198" t="s">
        <v>326</v>
      </c>
      <c r="H109" s="199">
        <v>251</v>
      </c>
      <c r="I109" s="200"/>
      <c r="J109" s="201">
        <f t="shared" si="0"/>
        <v>0</v>
      </c>
      <c r="K109" s="197" t="s">
        <v>1512</v>
      </c>
      <c r="L109" s="61"/>
      <c r="M109" s="202" t="s">
        <v>35</v>
      </c>
      <c r="N109" s="203" t="s">
        <v>52</v>
      </c>
      <c r="O109" s="42"/>
      <c r="P109" s="204">
        <f t="shared" si="1"/>
        <v>0</v>
      </c>
      <c r="Q109" s="204">
        <v>0</v>
      </c>
      <c r="R109" s="204">
        <f t="shared" si="2"/>
        <v>0</v>
      </c>
      <c r="S109" s="204">
        <v>0</v>
      </c>
      <c r="T109" s="205">
        <f t="shared" si="3"/>
        <v>0</v>
      </c>
      <c r="AR109" s="23" t="s">
        <v>95</v>
      </c>
      <c r="AT109" s="23" t="s">
        <v>287</v>
      </c>
      <c r="AU109" s="23" t="s">
        <v>89</v>
      </c>
      <c r="AY109" s="23" t="s">
        <v>285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23" t="s">
        <v>10</v>
      </c>
      <c r="BK109" s="206">
        <f t="shared" si="9"/>
        <v>0</v>
      </c>
      <c r="BL109" s="23" t="s">
        <v>95</v>
      </c>
      <c r="BM109" s="23" t="s">
        <v>1878</v>
      </c>
    </row>
    <row r="110" spans="2:65" s="1" customFormat="1" ht="22.5" customHeight="1">
      <c r="B110" s="41"/>
      <c r="C110" s="195" t="s">
        <v>383</v>
      </c>
      <c r="D110" s="195" t="s">
        <v>287</v>
      </c>
      <c r="E110" s="196" t="s">
        <v>1879</v>
      </c>
      <c r="F110" s="197" t="s">
        <v>1880</v>
      </c>
      <c r="G110" s="198" t="s">
        <v>320</v>
      </c>
      <c r="H110" s="199">
        <v>0.672</v>
      </c>
      <c r="I110" s="200"/>
      <c r="J110" s="201">
        <f t="shared" si="0"/>
        <v>0</v>
      </c>
      <c r="K110" s="197" t="s">
        <v>35</v>
      </c>
      <c r="L110" s="61"/>
      <c r="M110" s="202" t="s">
        <v>35</v>
      </c>
      <c r="N110" s="203" t="s">
        <v>52</v>
      </c>
      <c r="O110" s="42"/>
      <c r="P110" s="204">
        <f t="shared" si="1"/>
        <v>0</v>
      </c>
      <c r="Q110" s="204">
        <v>0</v>
      </c>
      <c r="R110" s="204">
        <f t="shared" si="2"/>
        <v>0</v>
      </c>
      <c r="S110" s="204">
        <v>0</v>
      </c>
      <c r="T110" s="205">
        <f t="shared" si="3"/>
        <v>0</v>
      </c>
      <c r="AR110" s="23" t="s">
        <v>359</v>
      </c>
      <c r="AT110" s="23" t="s">
        <v>287</v>
      </c>
      <c r="AU110" s="23" t="s">
        <v>89</v>
      </c>
      <c r="AY110" s="23" t="s">
        <v>285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23" t="s">
        <v>10</v>
      </c>
      <c r="BK110" s="206">
        <f t="shared" si="9"/>
        <v>0</v>
      </c>
      <c r="BL110" s="23" t="s">
        <v>359</v>
      </c>
      <c r="BM110" s="23" t="s">
        <v>489</v>
      </c>
    </row>
    <row r="111" spans="2:63" s="10" customFormat="1" ht="29.85" customHeight="1">
      <c r="B111" s="178"/>
      <c r="C111" s="179"/>
      <c r="D111" s="192" t="s">
        <v>80</v>
      </c>
      <c r="E111" s="193" t="s">
        <v>1530</v>
      </c>
      <c r="F111" s="193" t="s">
        <v>1881</v>
      </c>
      <c r="G111" s="179"/>
      <c r="H111" s="179"/>
      <c r="I111" s="182"/>
      <c r="J111" s="194">
        <f>BK111</f>
        <v>0</v>
      </c>
      <c r="K111" s="179"/>
      <c r="L111" s="184"/>
      <c r="M111" s="185"/>
      <c r="N111" s="186"/>
      <c r="O111" s="186"/>
      <c r="P111" s="187">
        <f>SUM(P112:P113)</f>
        <v>0</v>
      </c>
      <c r="Q111" s="186"/>
      <c r="R111" s="187">
        <f>SUM(R112:R113)</f>
        <v>0</v>
      </c>
      <c r="S111" s="186"/>
      <c r="T111" s="188">
        <f>SUM(T112:T113)</f>
        <v>0</v>
      </c>
      <c r="AR111" s="189" t="s">
        <v>89</v>
      </c>
      <c r="AT111" s="190" t="s">
        <v>80</v>
      </c>
      <c r="AU111" s="190" t="s">
        <v>10</v>
      </c>
      <c r="AY111" s="189" t="s">
        <v>285</v>
      </c>
      <c r="BK111" s="191">
        <f>SUM(BK112:BK113)</f>
        <v>0</v>
      </c>
    </row>
    <row r="112" spans="2:65" s="1" customFormat="1" ht="22.5" customHeight="1">
      <c r="B112" s="41"/>
      <c r="C112" s="195" t="s">
        <v>9</v>
      </c>
      <c r="D112" s="195" t="s">
        <v>287</v>
      </c>
      <c r="E112" s="196" t="s">
        <v>1882</v>
      </c>
      <c r="F112" s="197" t="s">
        <v>1883</v>
      </c>
      <c r="G112" s="198" t="s">
        <v>380</v>
      </c>
      <c r="H112" s="199">
        <v>3</v>
      </c>
      <c r="I112" s="200"/>
      <c r="J112" s="201">
        <f>ROUND(I112*H112,0)</f>
        <v>0</v>
      </c>
      <c r="K112" s="197" t="s">
        <v>35</v>
      </c>
      <c r="L112" s="61"/>
      <c r="M112" s="202" t="s">
        <v>35</v>
      </c>
      <c r="N112" s="203" t="s">
        <v>52</v>
      </c>
      <c r="O112" s="42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AR112" s="23" t="s">
        <v>359</v>
      </c>
      <c r="AT112" s="23" t="s">
        <v>287</v>
      </c>
      <c r="AU112" s="23" t="s">
        <v>89</v>
      </c>
      <c r="AY112" s="23" t="s">
        <v>285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3" t="s">
        <v>10</v>
      </c>
      <c r="BK112" s="206">
        <f>ROUND(I112*H112,0)</f>
        <v>0</v>
      </c>
      <c r="BL112" s="23" t="s">
        <v>359</v>
      </c>
      <c r="BM112" s="23" t="s">
        <v>500</v>
      </c>
    </row>
    <row r="113" spans="2:65" s="1" customFormat="1" ht="22.5" customHeight="1">
      <c r="B113" s="41"/>
      <c r="C113" s="195" t="s">
        <v>396</v>
      </c>
      <c r="D113" s="195" t="s">
        <v>287</v>
      </c>
      <c r="E113" s="196" t="s">
        <v>1884</v>
      </c>
      <c r="F113" s="197" t="s">
        <v>1885</v>
      </c>
      <c r="G113" s="198" t="s">
        <v>1523</v>
      </c>
      <c r="H113" s="199">
        <v>16</v>
      </c>
      <c r="I113" s="200"/>
      <c r="J113" s="201">
        <f>ROUND(I113*H113,0)</f>
        <v>0</v>
      </c>
      <c r="K113" s="197" t="s">
        <v>35</v>
      </c>
      <c r="L113" s="61"/>
      <c r="M113" s="202" t="s">
        <v>35</v>
      </c>
      <c r="N113" s="264" t="s">
        <v>52</v>
      </c>
      <c r="O113" s="265"/>
      <c r="P113" s="266">
        <f>O113*H113</f>
        <v>0</v>
      </c>
      <c r="Q113" s="266">
        <v>0</v>
      </c>
      <c r="R113" s="266">
        <f>Q113*H113</f>
        <v>0</v>
      </c>
      <c r="S113" s="266">
        <v>0</v>
      </c>
      <c r="T113" s="267">
        <f>S113*H113</f>
        <v>0</v>
      </c>
      <c r="AR113" s="23" t="s">
        <v>359</v>
      </c>
      <c r="AT113" s="23" t="s">
        <v>287</v>
      </c>
      <c r="AU113" s="23" t="s">
        <v>89</v>
      </c>
      <c r="AY113" s="23" t="s">
        <v>285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3" t="s">
        <v>10</v>
      </c>
      <c r="BK113" s="206">
        <f>ROUND(I113*H113,0)</f>
        <v>0</v>
      </c>
      <c r="BL113" s="23" t="s">
        <v>359</v>
      </c>
      <c r="BM113" s="23" t="s">
        <v>510</v>
      </c>
    </row>
    <row r="114" spans="2:12" s="1" customFormat="1" ht="6.95" customHeight="1">
      <c r="B114" s="56"/>
      <c r="C114" s="57"/>
      <c r="D114" s="57"/>
      <c r="E114" s="57"/>
      <c r="F114" s="57"/>
      <c r="G114" s="57"/>
      <c r="H114" s="57"/>
      <c r="I114" s="141"/>
      <c r="J114" s="57"/>
      <c r="K114" s="57"/>
      <c r="L114" s="61"/>
    </row>
  </sheetData>
  <sheetProtection password="CC35" sheet="1" objects="1" scenarios="1" formatCells="0" formatColumns="0" formatRows="0" sort="0" autoFilter="0"/>
  <autoFilter ref="C82:K11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1886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ROUND(J86,0)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ROUND(SUM(BE86:BE125),0)</f>
        <v>0</v>
      </c>
      <c r="G30" s="42"/>
      <c r="H30" s="42"/>
      <c r="I30" s="133">
        <v>0.21</v>
      </c>
      <c r="J30" s="132">
        <f>ROUND(ROUND((SUM(BE86:BE125)),0)*I30,0)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ROUND(SUM(BF86:BF125),0)</f>
        <v>0</v>
      </c>
      <c r="G31" s="42"/>
      <c r="H31" s="42"/>
      <c r="I31" s="133">
        <v>0.15</v>
      </c>
      <c r="J31" s="132">
        <f>ROUND(ROUND((SUM(BF86:BF125)),0)*I31,0)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ROUND(SUM(BG86:BG125),0)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ROUND(SUM(BH86:BH125),0)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ROUND(SUM(BI86:BI125),0)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6 - Venkovní kanalizace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J86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11" s="8" customFormat="1" ht="19.9" customHeight="1">
      <c r="B58" s="158"/>
      <c r="C58" s="159"/>
      <c r="D58" s="160" t="s">
        <v>249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11" s="8" customFormat="1" ht="19.9" customHeight="1">
      <c r="B59" s="158"/>
      <c r="C59" s="159"/>
      <c r="D59" s="160" t="s">
        <v>251</v>
      </c>
      <c r="E59" s="161"/>
      <c r="F59" s="161"/>
      <c r="G59" s="161"/>
      <c r="H59" s="161"/>
      <c r="I59" s="162"/>
      <c r="J59" s="163">
        <f>J96</f>
        <v>0</v>
      </c>
      <c r="K59" s="164"/>
    </row>
    <row r="60" spans="2:11" s="8" customFormat="1" ht="19.9" customHeight="1">
      <c r="B60" s="158"/>
      <c r="C60" s="159"/>
      <c r="D60" s="160" t="s">
        <v>1832</v>
      </c>
      <c r="E60" s="161"/>
      <c r="F60" s="161"/>
      <c r="G60" s="161"/>
      <c r="H60" s="161"/>
      <c r="I60" s="162"/>
      <c r="J60" s="163">
        <f>J99</f>
        <v>0</v>
      </c>
      <c r="K60" s="164"/>
    </row>
    <row r="61" spans="2:11" s="8" customFormat="1" ht="19.9" customHeight="1">
      <c r="B61" s="158"/>
      <c r="C61" s="159"/>
      <c r="D61" s="160" t="s">
        <v>1887</v>
      </c>
      <c r="E61" s="161"/>
      <c r="F61" s="161"/>
      <c r="G61" s="161"/>
      <c r="H61" s="161"/>
      <c r="I61" s="162"/>
      <c r="J61" s="163">
        <f>J115</f>
        <v>0</v>
      </c>
      <c r="K61" s="164"/>
    </row>
    <row r="62" spans="2:11" s="8" customFormat="1" ht="19.9" customHeight="1">
      <c r="B62" s="158"/>
      <c r="C62" s="159"/>
      <c r="D62" s="160" t="s">
        <v>1888</v>
      </c>
      <c r="E62" s="161"/>
      <c r="F62" s="161"/>
      <c r="G62" s="161"/>
      <c r="H62" s="161"/>
      <c r="I62" s="162"/>
      <c r="J62" s="163">
        <f>J117</f>
        <v>0</v>
      </c>
      <c r="K62" s="164"/>
    </row>
    <row r="63" spans="2:11" s="8" customFormat="1" ht="19.9" customHeight="1">
      <c r="B63" s="158"/>
      <c r="C63" s="159"/>
      <c r="D63" s="160" t="s">
        <v>1889</v>
      </c>
      <c r="E63" s="161"/>
      <c r="F63" s="161"/>
      <c r="G63" s="161"/>
      <c r="H63" s="161"/>
      <c r="I63" s="162"/>
      <c r="J63" s="163">
        <f>J119</f>
        <v>0</v>
      </c>
      <c r="K63" s="164"/>
    </row>
    <row r="64" spans="2:11" s="8" customFormat="1" ht="19.9" customHeight="1">
      <c r="B64" s="158"/>
      <c r="C64" s="159"/>
      <c r="D64" s="160" t="s">
        <v>1833</v>
      </c>
      <c r="E64" s="161"/>
      <c r="F64" s="161"/>
      <c r="G64" s="161"/>
      <c r="H64" s="161"/>
      <c r="I64" s="162"/>
      <c r="J64" s="163">
        <f>J121</f>
        <v>0</v>
      </c>
      <c r="K64" s="164"/>
    </row>
    <row r="65" spans="2:11" s="7" customFormat="1" ht="24.95" customHeight="1">
      <c r="B65" s="151"/>
      <c r="C65" s="152"/>
      <c r="D65" s="153" t="s">
        <v>1609</v>
      </c>
      <c r="E65" s="154"/>
      <c r="F65" s="154"/>
      <c r="G65" s="154"/>
      <c r="H65" s="154"/>
      <c r="I65" s="155"/>
      <c r="J65" s="156">
        <f>J123</f>
        <v>0</v>
      </c>
      <c r="K65" s="157"/>
    </row>
    <row r="66" spans="2:11" s="8" customFormat="1" ht="19.9" customHeight="1">
      <c r="B66" s="158"/>
      <c r="C66" s="159"/>
      <c r="D66" s="160" t="s">
        <v>1890</v>
      </c>
      <c r="E66" s="161"/>
      <c r="F66" s="161"/>
      <c r="G66" s="161"/>
      <c r="H66" s="161"/>
      <c r="I66" s="162"/>
      <c r="J66" s="163">
        <f>J124</f>
        <v>0</v>
      </c>
      <c r="K66" s="164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1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4"/>
      <c r="J72" s="60"/>
      <c r="K72" s="60"/>
      <c r="L72" s="61"/>
    </row>
    <row r="73" spans="2:12" s="1" customFormat="1" ht="36.95" customHeight="1">
      <c r="B73" s="41"/>
      <c r="C73" s="62" t="s">
        <v>269</v>
      </c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14.45" customHeight="1">
      <c r="B75" s="41"/>
      <c r="C75" s="65" t="s">
        <v>19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PD - MŠ a ZŠ Barrandov I, objekt Chaplinovo nám. 615/1, Praha 5 - Hlubočepy - sociální zázemí pro sportovní areál</v>
      </c>
      <c r="F76" s="397"/>
      <c r="G76" s="397"/>
      <c r="H76" s="397"/>
      <c r="I76" s="165"/>
      <c r="J76" s="63"/>
      <c r="K76" s="63"/>
      <c r="L76" s="61"/>
    </row>
    <row r="77" spans="2:12" s="1" customFormat="1" ht="14.45" customHeight="1">
      <c r="B77" s="41"/>
      <c r="C77" s="65" t="s">
        <v>143</v>
      </c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6 - Venkovní kanalizace</v>
      </c>
      <c r="F78" s="398"/>
      <c r="G78" s="398"/>
      <c r="H78" s="398"/>
      <c r="I78" s="165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5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66" t="str">
        <f>F12</f>
        <v>Chaplinovo náměstí, Praha 5</v>
      </c>
      <c r="G80" s="63"/>
      <c r="H80" s="63"/>
      <c r="I80" s="167" t="s">
        <v>27</v>
      </c>
      <c r="J80" s="73" t="str">
        <f>IF(J12="","",J12)</f>
        <v>12.12.2016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5"/>
      <c r="J81" s="63"/>
      <c r="K81" s="63"/>
      <c r="L81" s="61"/>
    </row>
    <row r="82" spans="2:12" s="1" customFormat="1" ht="13.5">
      <c r="B82" s="41"/>
      <c r="C82" s="65" t="s">
        <v>33</v>
      </c>
      <c r="D82" s="63"/>
      <c r="E82" s="63"/>
      <c r="F82" s="166" t="str">
        <f>E15</f>
        <v>MČ Praha 5, Náměstí 14 října 4, Praha 5</v>
      </c>
      <c r="G82" s="63"/>
      <c r="H82" s="63"/>
      <c r="I82" s="167" t="s">
        <v>40</v>
      </c>
      <c r="J82" s="166" t="str">
        <f>E21</f>
        <v>Ing. Ivan Šír, Projektování dopravních staveb CZ</v>
      </c>
      <c r="K82" s="63"/>
      <c r="L82" s="61"/>
    </row>
    <row r="83" spans="2:12" s="1" customFormat="1" ht="14.45" customHeight="1">
      <c r="B83" s="41"/>
      <c r="C83" s="65" t="s">
        <v>38</v>
      </c>
      <c r="D83" s="63"/>
      <c r="E83" s="63"/>
      <c r="F83" s="166" t="str">
        <f>IF(E18="","",E18)</f>
        <v/>
      </c>
      <c r="G83" s="63"/>
      <c r="H83" s="63"/>
      <c r="I83" s="165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5"/>
      <c r="J84" s="63"/>
      <c r="K84" s="63"/>
      <c r="L84" s="61"/>
    </row>
    <row r="85" spans="2:20" s="9" customFormat="1" ht="29.25" customHeight="1">
      <c r="B85" s="168"/>
      <c r="C85" s="169" t="s">
        <v>270</v>
      </c>
      <c r="D85" s="170" t="s">
        <v>66</v>
      </c>
      <c r="E85" s="170" t="s">
        <v>62</v>
      </c>
      <c r="F85" s="170" t="s">
        <v>271</v>
      </c>
      <c r="G85" s="170" t="s">
        <v>272</v>
      </c>
      <c r="H85" s="170" t="s">
        <v>273</v>
      </c>
      <c r="I85" s="171" t="s">
        <v>274</v>
      </c>
      <c r="J85" s="170" t="s">
        <v>245</v>
      </c>
      <c r="K85" s="172" t="s">
        <v>275</v>
      </c>
      <c r="L85" s="173"/>
      <c r="M85" s="81" t="s">
        <v>276</v>
      </c>
      <c r="N85" s="82" t="s">
        <v>51</v>
      </c>
      <c r="O85" s="82" t="s">
        <v>277</v>
      </c>
      <c r="P85" s="82" t="s">
        <v>278</v>
      </c>
      <c r="Q85" s="82" t="s">
        <v>279</v>
      </c>
      <c r="R85" s="82" t="s">
        <v>280</v>
      </c>
      <c r="S85" s="82" t="s">
        <v>281</v>
      </c>
      <c r="T85" s="83" t="s">
        <v>282</v>
      </c>
    </row>
    <row r="86" spans="2:63" s="1" customFormat="1" ht="29.25" customHeight="1">
      <c r="B86" s="41"/>
      <c r="C86" s="87" t="s">
        <v>246</v>
      </c>
      <c r="D86" s="63"/>
      <c r="E86" s="63"/>
      <c r="F86" s="63"/>
      <c r="G86" s="63"/>
      <c r="H86" s="63"/>
      <c r="I86" s="165"/>
      <c r="J86" s="174">
        <f>BK86</f>
        <v>0</v>
      </c>
      <c r="K86" s="63"/>
      <c r="L86" s="61"/>
      <c r="M86" s="84"/>
      <c r="N86" s="85"/>
      <c r="O86" s="85"/>
      <c r="P86" s="175">
        <f>P87+P123</f>
        <v>0</v>
      </c>
      <c r="Q86" s="85"/>
      <c r="R86" s="175">
        <f>R87+R123</f>
        <v>0</v>
      </c>
      <c r="S86" s="85"/>
      <c r="T86" s="176">
        <f>T87+T123</f>
        <v>0</v>
      </c>
      <c r="AT86" s="23" t="s">
        <v>80</v>
      </c>
      <c r="AU86" s="23" t="s">
        <v>247</v>
      </c>
      <c r="BK86" s="177">
        <f>BK87+BK123</f>
        <v>0</v>
      </c>
    </row>
    <row r="87" spans="2:63" s="10" customFormat="1" ht="37.35" customHeight="1">
      <c r="B87" s="178"/>
      <c r="C87" s="179"/>
      <c r="D87" s="180" t="s">
        <v>80</v>
      </c>
      <c r="E87" s="181" t="s">
        <v>283</v>
      </c>
      <c r="F87" s="181" t="s">
        <v>284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P88+P96+P99+P115+P117+P119+P121</f>
        <v>0</v>
      </c>
      <c r="Q87" s="186"/>
      <c r="R87" s="187">
        <f>R88+R96+R99+R115+R117+R119+R121</f>
        <v>0</v>
      </c>
      <c r="S87" s="186"/>
      <c r="T87" s="188">
        <f>T88+T96+T99+T115+T117+T119+T121</f>
        <v>0</v>
      </c>
      <c r="AR87" s="189" t="s">
        <v>10</v>
      </c>
      <c r="AT87" s="190" t="s">
        <v>80</v>
      </c>
      <c r="AU87" s="190" t="s">
        <v>81</v>
      </c>
      <c r="AY87" s="189" t="s">
        <v>285</v>
      </c>
      <c r="BK87" s="191">
        <f>BK88+BK96+BK99+BK115+BK117+BK119+BK121</f>
        <v>0</v>
      </c>
    </row>
    <row r="88" spans="2:63" s="10" customFormat="1" ht="19.9" customHeight="1">
      <c r="B88" s="178"/>
      <c r="C88" s="179"/>
      <c r="D88" s="192" t="s">
        <v>80</v>
      </c>
      <c r="E88" s="193" t="s">
        <v>10</v>
      </c>
      <c r="F88" s="193" t="s">
        <v>286</v>
      </c>
      <c r="G88" s="179"/>
      <c r="H88" s="179"/>
      <c r="I88" s="182"/>
      <c r="J88" s="194">
        <f>BK88</f>
        <v>0</v>
      </c>
      <c r="K88" s="179"/>
      <c r="L88" s="184"/>
      <c r="M88" s="185"/>
      <c r="N88" s="186"/>
      <c r="O88" s="186"/>
      <c r="P88" s="187">
        <f>SUM(P89:P95)</f>
        <v>0</v>
      </c>
      <c r="Q88" s="186"/>
      <c r="R88" s="187">
        <f>SUM(R89:R95)</f>
        <v>0</v>
      </c>
      <c r="S88" s="186"/>
      <c r="T88" s="188">
        <f>SUM(T89:T95)</f>
        <v>0</v>
      </c>
      <c r="AR88" s="189" t="s">
        <v>10</v>
      </c>
      <c r="AT88" s="190" t="s">
        <v>80</v>
      </c>
      <c r="AU88" s="190" t="s">
        <v>10</v>
      </c>
      <c r="AY88" s="189" t="s">
        <v>285</v>
      </c>
      <c r="BK88" s="191">
        <f>SUM(BK89:BK95)</f>
        <v>0</v>
      </c>
    </row>
    <row r="89" spans="2:65" s="1" customFormat="1" ht="22.5" customHeight="1">
      <c r="B89" s="41"/>
      <c r="C89" s="195" t="s">
        <v>10</v>
      </c>
      <c r="D89" s="195" t="s">
        <v>287</v>
      </c>
      <c r="E89" s="196" t="s">
        <v>1891</v>
      </c>
      <c r="F89" s="197" t="s">
        <v>1892</v>
      </c>
      <c r="G89" s="198" t="s">
        <v>290</v>
      </c>
      <c r="H89" s="199">
        <v>649.8</v>
      </c>
      <c r="I89" s="200"/>
      <c r="J89" s="201">
        <f aca="true" t="shared" si="0" ref="J89:J95">ROUND(I89*H89,0)</f>
        <v>0</v>
      </c>
      <c r="K89" s="197" t="s">
        <v>35</v>
      </c>
      <c r="L89" s="61"/>
      <c r="M89" s="202" t="s">
        <v>35</v>
      </c>
      <c r="N89" s="203" t="s">
        <v>52</v>
      </c>
      <c r="O89" s="42"/>
      <c r="P89" s="204">
        <f aca="true" t="shared" si="1" ref="P89:P95">O89*H89</f>
        <v>0</v>
      </c>
      <c r="Q89" s="204">
        <v>0</v>
      </c>
      <c r="R89" s="204">
        <f aca="true" t="shared" si="2" ref="R89:R95">Q89*H89</f>
        <v>0</v>
      </c>
      <c r="S89" s="204">
        <v>0</v>
      </c>
      <c r="T89" s="205">
        <f aca="true" t="shared" si="3" ref="T89:T95">S89*H89</f>
        <v>0</v>
      </c>
      <c r="AR89" s="23" t="s">
        <v>95</v>
      </c>
      <c r="AT89" s="23" t="s">
        <v>287</v>
      </c>
      <c r="AU89" s="23" t="s">
        <v>89</v>
      </c>
      <c r="AY89" s="23" t="s">
        <v>285</v>
      </c>
      <c r="BE89" s="206">
        <f aca="true" t="shared" si="4" ref="BE89:BE95">IF(N89="základní",J89,0)</f>
        <v>0</v>
      </c>
      <c r="BF89" s="206">
        <f aca="true" t="shared" si="5" ref="BF89:BF95">IF(N89="snížená",J89,0)</f>
        <v>0</v>
      </c>
      <c r="BG89" s="206">
        <f aca="true" t="shared" si="6" ref="BG89:BG95">IF(N89="zákl. přenesená",J89,0)</f>
        <v>0</v>
      </c>
      <c r="BH89" s="206">
        <f aca="true" t="shared" si="7" ref="BH89:BH95">IF(N89="sníž. přenesená",J89,0)</f>
        <v>0</v>
      </c>
      <c r="BI89" s="206">
        <f aca="true" t="shared" si="8" ref="BI89:BI95">IF(N89="nulová",J89,0)</f>
        <v>0</v>
      </c>
      <c r="BJ89" s="23" t="s">
        <v>10</v>
      </c>
      <c r="BK89" s="206">
        <f aca="true" t="shared" si="9" ref="BK89:BK95">ROUND(I89*H89,0)</f>
        <v>0</v>
      </c>
      <c r="BL89" s="23" t="s">
        <v>95</v>
      </c>
      <c r="BM89" s="23" t="s">
        <v>89</v>
      </c>
    </row>
    <row r="90" spans="2:65" s="1" customFormat="1" ht="22.5" customHeight="1">
      <c r="B90" s="41"/>
      <c r="C90" s="195" t="s">
        <v>89</v>
      </c>
      <c r="D90" s="195" t="s">
        <v>287</v>
      </c>
      <c r="E90" s="196" t="s">
        <v>1893</v>
      </c>
      <c r="F90" s="197" t="s">
        <v>1894</v>
      </c>
      <c r="G90" s="198" t="s">
        <v>347</v>
      </c>
      <c r="H90" s="199">
        <v>787.2</v>
      </c>
      <c r="I90" s="200"/>
      <c r="J90" s="201">
        <f t="shared" si="0"/>
        <v>0</v>
      </c>
      <c r="K90" s="197" t="s">
        <v>35</v>
      </c>
      <c r="L90" s="61"/>
      <c r="M90" s="202" t="s">
        <v>35</v>
      </c>
      <c r="N90" s="203" t="s">
        <v>52</v>
      </c>
      <c r="O90" s="42"/>
      <c r="P90" s="204">
        <f t="shared" si="1"/>
        <v>0</v>
      </c>
      <c r="Q90" s="204">
        <v>0</v>
      </c>
      <c r="R90" s="204">
        <f t="shared" si="2"/>
        <v>0</v>
      </c>
      <c r="S90" s="204">
        <v>0</v>
      </c>
      <c r="T90" s="205">
        <f t="shared" si="3"/>
        <v>0</v>
      </c>
      <c r="AR90" s="23" t="s">
        <v>95</v>
      </c>
      <c r="AT90" s="23" t="s">
        <v>287</v>
      </c>
      <c r="AU90" s="23" t="s">
        <v>89</v>
      </c>
      <c r="AY90" s="23" t="s">
        <v>285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23" t="s">
        <v>10</v>
      </c>
      <c r="BK90" s="206">
        <f t="shared" si="9"/>
        <v>0</v>
      </c>
      <c r="BL90" s="23" t="s">
        <v>95</v>
      </c>
      <c r="BM90" s="23" t="s">
        <v>95</v>
      </c>
    </row>
    <row r="91" spans="2:65" s="1" customFormat="1" ht="22.5" customHeight="1">
      <c r="B91" s="41"/>
      <c r="C91" s="195" t="s">
        <v>92</v>
      </c>
      <c r="D91" s="195" t="s">
        <v>287</v>
      </c>
      <c r="E91" s="196" t="s">
        <v>1895</v>
      </c>
      <c r="F91" s="197" t="s">
        <v>1896</v>
      </c>
      <c r="G91" s="198" t="s">
        <v>347</v>
      </c>
      <c r="H91" s="199">
        <v>787.2</v>
      </c>
      <c r="I91" s="200"/>
      <c r="J91" s="201">
        <f t="shared" si="0"/>
        <v>0</v>
      </c>
      <c r="K91" s="197" t="s">
        <v>35</v>
      </c>
      <c r="L91" s="61"/>
      <c r="M91" s="202" t="s">
        <v>35</v>
      </c>
      <c r="N91" s="203" t="s">
        <v>52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3" t="s">
        <v>95</v>
      </c>
      <c r="AT91" s="23" t="s">
        <v>287</v>
      </c>
      <c r="AU91" s="23" t="s">
        <v>89</v>
      </c>
      <c r="AY91" s="23" t="s">
        <v>285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3" t="s">
        <v>10</v>
      </c>
      <c r="BK91" s="206">
        <f t="shared" si="9"/>
        <v>0</v>
      </c>
      <c r="BL91" s="23" t="s">
        <v>95</v>
      </c>
      <c r="BM91" s="23" t="s">
        <v>101</v>
      </c>
    </row>
    <row r="92" spans="2:65" s="1" customFormat="1" ht="22.5" customHeight="1">
      <c r="B92" s="41"/>
      <c r="C92" s="195" t="s">
        <v>95</v>
      </c>
      <c r="D92" s="195" t="s">
        <v>287</v>
      </c>
      <c r="E92" s="196" t="s">
        <v>1897</v>
      </c>
      <c r="F92" s="197" t="s">
        <v>1898</v>
      </c>
      <c r="G92" s="198" t="s">
        <v>290</v>
      </c>
      <c r="H92" s="199">
        <v>590.4</v>
      </c>
      <c r="I92" s="200"/>
      <c r="J92" s="201">
        <f t="shared" si="0"/>
        <v>0</v>
      </c>
      <c r="K92" s="197" t="s">
        <v>35</v>
      </c>
      <c r="L92" s="61"/>
      <c r="M92" s="202" t="s">
        <v>35</v>
      </c>
      <c r="N92" s="203" t="s">
        <v>52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3" t="s">
        <v>95</v>
      </c>
      <c r="AT92" s="23" t="s">
        <v>287</v>
      </c>
      <c r="AU92" s="23" t="s">
        <v>89</v>
      </c>
      <c r="AY92" s="23" t="s">
        <v>285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3" t="s">
        <v>10</v>
      </c>
      <c r="BK92" s="206">
        <f t="shared" si="9"/>
        <v>0</v>
      </c>
      <c r="BL92" s="23" t="s">
        <v>95</v>
      </c>
      <c r="BM92" s="23" t="s">
        <v>107</v>
      </c>
    </row>
    <row r="93" spans="2:65" s="1" customFormat="1" ht="22.5" customHeight="1">
      <c r="B93" s="41"/>
      <c r="C93" s="195" t="s">
        <v>98</v>
      </c>
      <c r="D93" s="195" t="s">
        <v>287</v>
      </c>
      <c r="E93" s="196" t="s">
        <v>1899</v>
      </c>
      <c r="F93" s="197" t="s">
        <v>1900</v>
      </c>
      <c r="G93" s="198" t="s">
        <v>290</v>
      </c>
      <c r="H93" s="199">
        <v>590.4</v>
      </c>
      <c r="I93" s="200"/>
      <c r="J93" s="201">
        <f t="shared" si="0"/>
        <v>0</v>
      </c>
      <c r="K93" s="197" t="s">
        <v>35</v>
      </c>
      <c r="L93" s="61"/>
      <c r="M93" s="202" t="s">
        <v>35</v>
      </c>
      <c r="N93" s="203" t="s">
        <v>52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3" t="s">
        <v>95</v>
      </c>
      <c r="AT93" s="23" t="s">
        <v>287</v>
      </c>
      <c r="AU93" s="23" t="s">
        <v>89</v>
      </c>
      <c r="AY93" s="23" t="s">
        <v>285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3" t="s">
        <v>10</v>
      </c>
      <c r="BK93" s="206">
        <f t="shared" si="9"/>
        <v>0</v>
      </c>
      <c r="BL93" s="23" t="s">
        <v>95</v>
      </c>
      <c r="BM93" s="23" t="s">
        <v>29</v>
      </c>
    </row>
    <row r="94" spans="2:65" s="1" customFormat="1" ht="22.5" customHeight="1">
      <c r="B94" s="41"/>
      <c r="C94" s="195" t="s">
        <v>101</v>
      </c>
      <c r="D94" s="195" t="s">
        <v>287</v>
      </c>
      <c r="E94" s="196" t="s">
        <v>1840</v>
      </c>
      <c r="F94" s="197" t="s">
        <v>1841</v>
      </c>
      <c r="G94" s="198" t="s">
        <v>290</v>
      </c>
      <c r="H94" s="199">
        <v>649.8</v>
      </c>
      <c r="I94" s="200"/>
      <c r="J94" s="201">
        <f t="shared" si="0"/>
        <v>0</v>
      </c>
      <c r="K94" s="197" t="s">
        <v>35</v>
      </c>
      <c r="L94" s="61"/>
      <c r="M94" s="202" t="s">
        <v>35</v>
      </c>
      <c r="N94" s="203" t="s">
        <v>52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3" t="s">
        <v>95</v>
      </c>
      <c r="AT94" s="23" t="s">
        <v>287</v>
      </c>
      <c r="AU94" s="23" t="s">
        <v>89</v>
      </c>
      <c r="AY94" s="23" t="s">
        <v>285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3" t="s">
        <v>10</v>
      </c>
      <c r="BK94" s="206">
        <f t="shared" si="9"/>
        <v>0</v>
      </c>
      <c r="BL94" s="23" t="s">
        <v>95</v>
      </c>
      <c r="BM94" s="23" t="s">
        <v>339</v>
      </c>
    </row>
    <row r="95" spans="2:65" s="1" customFormat="1" ht="22.5" customHeight="1">
      <c r="B95" s="41"/>
      <c r="C95" s="195" t="s">
        <v>104</v>
      </c>
      <c r="D95" s="195" t="s">
        <v>287</v>
      </c>
      <c r="E95" s="196" t="s">
        <v>1901</v>
      </c>
      <c r="F95" s="197" t="s">
        <v>1902</v>
      </c>
      <c r="G95" s="198" t="s">
        <v>290</v>
      </c>
      <c r="H95" s="199">
        <v>93.6</v>
      </c>
      <c r="I95" s="200"/>
      <c r="J95" s="201">
        <f t="shared" si="0"/>
        <v>0</v>
      </c>
      <c r="K95" s="197" t="s">
        <v>35</v>
      </c>
      <c r="L95" s="61"/>
      <c r="M95" s="202" t="s">
        <v>35</v>
      </c>
      <c r="N95" s="203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95</v>
      </c>
      <c r="AT95" s="23" t="s">
        <v>287</v>
      </c>
      <c r="AU95" s="23" t="s">
        <v>89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95</v>
      </c>
      <c r="BM95" s="23" t="s">
        <v>350</v>
      </c>
    </row>
    <row r="96" spans="2:63" s="10" customFormat="1" ht="29.85" customHeight="1">
      <c r="B96" s="178"/>
      <c r="C96" s="179"/>
      <c r="D96" s="192" t="s">
        <v>80</v>
      </c>
      <c r="E96" s="193" t="s">
        <v>92</v>
      </c>
      <c r="F96" s="193" t="s">
        <v>376</v>
      </c>
      <c r="G96" s="179"/>
      <c r="H96" s="179"/>
      <c r="I96" s="182"/>
      <c r="J96" s="194">
        <f>BK96</f>
        <v>0</v>
      </c>
      <c r="K96" s="179"/>
      <c r="L96" s="184"/>
      <c r="M96" s="185"/>
      <c r="N96" s="186"/>
      <c r="O96" s="186"/>
      <c r="P96" s="187">
        <f>SUM(P97:P98)</f>
        <v>0</v>
      </c>
      <c r="Q96" s="186"/>
      <c r="R96" s="187">
        <f>SUM(R97:R98)</f>
        <v>0</v>
      </c>
      <c r="S96" s="186"/>
      <c r="T96" s="188">
        <f>SUM(T97:T98)</f>
        <v>0</v>
      </c>
      <c r="AR96" s="189" t="s">
        <v>10</v>
      </c>
      <c r="AT96" s="190" t="s">
        <v>80</v>
      </c>
      <c r="AU96" s="190" t="s">
        <v>10</v>
      </c>
      <c r="AY96" s="189" t="s">
        <v>285</v>
      </c>
      <c r="BK96" s="191">
        <f>SUM(BK97:BK98)</f>
        <v>0</v>
      </c>
    </row>
    <row r="97" spans="2:65" s="1" customFormat="1" ht="22.5" customHeight="1">
      <c r="B97" s="41"/>
      <c r="C97" s="195" t="s">
        <v>107</v>
      </c>
      <c r="D97" s="195" t="s">
        <v>287</v>
      </c>
      <c r="E97" s="196" t="s">
        <v>1903</v>
      </c>
      <c r="F97" s="197" t="s">
        <v>1904</v>
      </c>
      <c r="G97" s="198" t="s">
        <v>380</v>
      </c>
      <c r="H97" s="199">
        <v>1</v>
      </c>
      <c r="I97" s="200"/>
      <c r="J97" s="201">
        <f>ROUND(I97*H97,0)</f>
        <v>0</v>
      </c>
      <c r="K97" s="197" t="s">
        <v>35</v>
      </c>
      <c r="L97" s="61"/>
      <c r="M97" s="202" t="s">
        <v>35</v>
      </c>
      <c r="N97" s="203" t="s">
        <v>52</v>
      </c>
      <c r="O97" s="42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23" t="s">
        <v>95</v>
      </c>
      <c r="AT97" s="23" t="s">
        <v>287</v>
      </c>
      <c r="AU97" s="23" t="s">
        <v>89</v>
      </c>
      <c r="AY97" s="23" t="s">
        <v>285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23" t="s">
        <v>10</v>
      </c>
      <c r="BK97" s="206">
        <f>ROUND(I97*H97,0)</f>
        <v>0</v>
      </c>
      <c r="BL97" s="23" t="s">
        <v>95</v>
      </c>
      <c r="BM97" s="23" t="s">
        <v>359</v>
      </c>
    </row>
    <row r="98" spans="2:65" s="1" customFormat="1" ht="22.5" customHeight="1">
      <c r="B98" s="41"/>
      <c r="C98" s="195" t="s">
        <v>110</v>
      </c>
      <c r="D98" s="195" t="s">
        <v>287</v>
      </c>
      <c r="E98" s="196" t="s">
        <v>1905</v>
      </c>
      <c r="F98" s="197" t="s">
        <v>1906</v>
      </c>
      <c r="G98" s="198" t="s">
        <v>380</v>
      </c>
      <c r="H98" s="199">
        <v>1</v>
      </c>
      <c r="I98" s="200"/>
      <c r="J98" s="201">
        <f>ROUND(I98*H98,0)</f>
        <v>0</v>
      </c>
      <c r="K98" s="197" t="s">
        <v>35</v>
      </c>
      <c r="L98" s="61"/>
      <c r="M98" s="202" t="s">
        <v>35</v>
      </c>
      <c r="N98" s="203" t="s">
        <v>52</v>
      </c>
      <c r="O98" s="42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3" t="s">
        <v>95</v>
      </c>
      <c r="AT98" s="23" t="s">
        <v>287</v>
      </c>
      <c r="AU98" s="23" t="s">
        <v>89</v>
      </c>
      <c r="AY98" s="23" t="s">
        <v>285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3" t="s">
        <v>10</v>
      </c>
      <c r="BK98" s="206">
        <f>ROUND(I98*H98,0)</f>
        <v>0</v>
      </c>
      <c r="BL98" s="23" t="s">
        <v>95</v>
      </c>
      <c r="BM98" s="23" t="s">
        <v>370</v>
      </c>
    </row>
    <row r="99" spans="2:63" s="10" customFormat="1" ht="29.85" customHeight="1">
      <c r="B99" s="178"/>
      <c r="C99" s="179"/>
      <c r="D99" s="192" t="s">
        <v>80</v>
      </c>
      <c r="E99" s="193" t="s">
        <v>107</v>
      </c>
      <c r="F99" s="193" t="s">
        <v>1844</v>
      </c>
      <c r="G99" s="179"/>
      <c r="H99" s="179"/>
      <c r="I99" s="182"/>
      <c r="J99" s="194">
        <f>BK99</f>
        <v>0</v>
      </c>
      <c r="K99" s="179"/>
      <c r="L99" s="184"/>
      <c r="M99" s="185"/>
      <c r="N99" s="186"/>
      <c r="O99" s="186"/>
      <c r="P99" s="187">
        <f>SUM(P100:P114)</f>
        <v>0</v>
      </c>
      <c r="Q99" s="186"/>
      <c r="R99" s="187">
        <f>SUM(R100:R114)</f>
        <v>0</v>
      </c>
      <c r="S99" s="186"/>
      <c r="T99" s="188">
        <f>SUM(T100:T114)</f>
        <v>0</v>
      </c>
      <c r="AR99" s="189" t="s">
        <v>10</v>
      </c>
      <c r="AT99" s="190" t="s">
        <v>80</v>
      </c>
      <c r="AU99" s="190" t="s">
        <v>10</v>
      </c>
      <c r="AY99" s="189" t="s">
        <v>285</v>
      </c>
      <c r="BK99" s="191">
        <f>SUM(BK100:BK114)</f>
        <v>0</v>
      </c>
    </row>
    <row r="100" spans="2:65" s="1" customFormat="1" ht="22.5" customHeight="1">
      <c r="B100" s="41"/>
      <c r="C100" s="195" t="s">
        <v>29</v>
      </c>
      <c r="D100" s="195" t="s">
        <v>287</v>
      </c>
      <c r="E100" s="196" t="s">
        <v>1907</v>
      </c>
      <c r="F100" s="197" t="s">
        <v>1908</v>
      </c>
      <c r="G100" s="198" t="s">
        <v>326</v>
      </c>
      <c r="H100" s="199">
        <v>33</v>
      </c>
      <c r="I100" s="200"/>
      <c r="J100" s="201">
        <f aca="true" t="shared" si="10" ref="J100:J114">ROUND(I100*H100,0)</f>
        <v>0</v>
      </c>
      <c r="K100" s="197" t="s">
        <v>35</v>
      </c>
      <c r="L100" s="61"/>
      <c r="M100" s="202" t="s">
        <v>35</v>
      </c>
      <c r="N100" s="203" t="s">
        <v>52</v>
      </c>
      <c r="O100" s="42"/>
      <c r="P100" s="204">
        <f aca="true" t="shared" si="11" ref="P100:P114">O100*H100</f>
        <v>0</v>
      </c>
      <c r="Q100" s="204">
        <v>0</v>
      </c>
      <c r="R100" s="204">
        <f aca="true" t="shared" si="12" ref="R100:R114">Q100*H100</f>
        <v>0</v>
      </c>
      <c r="S100" s="204">
        <v>0</v>
      </c>
      <c r="T100" s="205">
        <f aca="true" t="shared" si="13" ref="T100:T114">S100*H100</f>
        <v>0</v>
      </c>
      <c r="AR100" s="23" t="s">
        <v>95</v>
      </c>
      <c r="AT100" s="23" t="s">
        <v>287</v>
      </c>
      <c r="AU100" s="23" t="s">
        <v>89</v>
      </c>
      <c r="AY100" s="23" t="s">
        <v>285</v>
      </c>
      <c r="BE100" s="206">
        <f aca="true" t="shared" si="14" ref="BE100:BE114">IF(N100="základní",J100,0)</f>
        <v>0</v>
      </c>
      <c r="BF100" s="206">
        <f aca="true" t="shared" si="15" ref="BF100:BF114">IF(N100="snížená",J100,0)</f>
        <v>0</v>
      </c>
      <c r="BG100" s="206">
        <f aca="true" t="shared" si="16" ref="BG100:BG114">IF(N100="zákl. přenesená",J100,0)</f>
        <v>0</v>
      </c>
      <c r="BH100" s="206">
        <f aca="true" t="shared" si="17" ref="BH100:BH114">IF(N100="sníž. přenesená",J100,0)</f>
        <v>0</v>
      </c>
      <c r="BI100" s="206">
        <f aca="true" t="shared" si="18" ref="BI100:BI114">IF(N100="nulová",J100,0)</f>
        <v>0</v>
      </c>
      <c r="BJ100" s="23" t="s">
        <v>10</v>
      </c>
      <c r="BK100" s="206">
        <f aca="true" t="shared" si="19" ref="BK100:BK114">ROUND(I100*H100,0)</f>
        <v>0</v>
      </c>
      <c r="BL100" s="23" t="s">
        <v>95</v>
      </c>
      <c r="BM100" s="23" t="s">
        <v>383</v>
      </c>
    </row>
    <row r="101" spans="2:65" s="1" customFormat="1" ht="22.5" customHeight="1">
      <c r="B101" s="41"/>
      <c r="C101" s="195" t="s">
        <v>334</v>
      </c>
      <c r="D101" s="195" t="s">
        <v>287</v>
      </c>
      <c r="E101" s="196" t="s">
        <v>1909</v>
      </c>
      <c r="F101" s="197" t="s">
        <v>1910</v>
      </c>
      <c r="G101" s="198" t="s">
        <v>326</v>
      </c>
      <c r="H101" s="199">
        <v>84</v>
      </c>
      <c r="I101" s="200"/>
      <c r="J101" s="201">
        <f t="shared" si="10"/>
        <v>0</v>
      </c>
      <c r="K101" s="197" t="s">
        <v>35</v>
      </c>
      <c r="L101" s="61"/>
      <c r="M101" s="202" t="s">
        <v>35</v>
      </c>
      <c r="N101" s="203" t="s">
        <v>52</v>
      </c>
      <c r="O101" s="42"/>
      <c r="P101" s="204">
        <f t="shared" si="11"/>
        <v>0</v>
      </c>
      <c r="Q101" s="204">
        <v>0</v>
      </c>
      <c r="R101" s="204">
        <f t="shared" si="12"/>
        <v>0</v>
      </c>
      <c r="S101" s="204">
        <v>0</v>
      </c>
      <c r="T101" s="205">
        <f t="shared" si="13"/>
        <v>0</v>
      </c>
      <c r="AR101" s="23" t="s">
        <v>95</v>
      </c>
      <c r="AT101" s="23" t="s">
        <v>287</v>
      </c>
      <c r="AU101" s="23" t="s">
        <v>89</v>
      </c>
      <c r="AY101" s="23" t="s">
        <v>285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23" t="s">
        <v>10</v>
      </c>
      <c r="BK101" s="206">
        <f t="shared" si="19"/>
        <v>0</v>
      </c>
      <c r="BL101" s="23" t="s">
        <v>95</v>
      </c>
      <c r="BM101" s="23" t="s">
        <v>396</v>
      </c>
    </row>
    <row r="102" spans="2:65" s="1" customFormat="1" ht="22.5" customHeight="1">
      <c r="B102" s="41"/>
      <c r="C102" s="195" t="s">
        <v>339</v>
      </c>
      <c r="D102" s="195" t="s">
        <v>287</v>
      </c>
      <c r="E102" s="196" t="s">
        <v>1911</v>
      </c>
      <c r="F102" s="197" t="s">
        <v>1912</v>
      </c>
      <c r="G102" s="198" t="s">
        <v>380</v>
      </c>
      <c r="H102" s="199">
        <v>2</v>
      </c>
      <c r="I102" s="200"/>
      <c r="J102" s="201">
        <f t="shared" si="10"/>
        <v>0</v>
      </c>
      <c r="K102" s="197" t="s">
        <v>35</v>
      </c>
      <c r="L102" s="61"/>
      <c r="M102" s="202" t="s">
        <v>35</v>
      </c>
      <c r="N102" s="203" t="s">
        <v>52</v>
      </c>
      <c r="O102" s="42"/>
      <c r="P102" s="204">
        <f t="shared" si="11"/>
        <v>0</v>
      </c>
      <c r="Q102" s="204">
        <v>0</v>
      </c>
      <c r="R102" s="204">
        <f t="shared" si="12"/>
        <v>0</v>
      </c>
      <c r="S102" s="204">
        <v>0</v>
      </c>
      <c r="T102" s="205">
        <f t="shared" si="13"/>
        <v>0</v>
      </c>
      <c r="AR102" s="23" t="s">
        <v>95</v>
      </c>
      <c r="AT102" s="23" t="s">
        <v>287</v>
      </c>
      <c r="AU102" s="23" t="s">
        <v>89</v>
      </c>
      <c r="AY102" s="23" t="s">
        <v>285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23" t="s">
        <v>10</v>
      </c>
      <c r="BK102" s="206">
        <f t="shared" si="19"/>
        <v>0</v>
      </c>
      <c r="BL102" s="23" t="s">
        <v>95</v>
      </c>
      <c r="BM102" s="23" t="s">
        <v>407</v>
      </c>
    </row>
    <row r="103" spans="2:65" s="1" customFormat="1" ht="31.5" customHeight="1">
      <c r="B103" s="41"/>
      <c r="C103" s="195" t="s">
        <v>344</v>
      </c>
      <c r="D103" s="195" t="s">
        <v>287</v>
      </c>
      <c r="E103" s="196" t="s">
        <v>1913</v>
      </c>
      <c r="F103" s="197" t="s">
        <v>1914</v>
      </c>
      <c r="G103" s="198" t="s">
        <v>380</v>
      </c>
      <c r="H103" s="199">
        <v>12</v>
      </c>
      <c r="I103" s="200"/>
      <c r="J103" s="201">
        <f t="shared" si="10"/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 t="shared" si="11"/>
        <v>0</v>
      </c>
      <c r="Q103" s="204">
        <v>0</v>
      </c>
      <c r="R103" s="204">
        <f t="shared" si="12"/>
        <v>0</v>
      </c>
      <c r="S103" s="204">
        <v>0</v>
      </c>
      <c r="T103" s="205">
        <f t="shared" si="13"/>
        <v>0</v>
      </c>
      <c r="AR103" s="23" t="s">
        <v>95</v>
      </c>
      <c r="AT103" s="23" t="s">
        <v>287</v>
      </c>
      <c r="AU103" s="23" t="s">
        <v>89</v>
      </c>
      <c r="AY103" s="23" t="s">
        <v>285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23" t="s">
        <v>10</v>
      </c>
      <c r="BK103" s="206">
        <f t="shared" si="19"/>
        <v>0</v>
      </c>
      <c r="BL103" s="23" t="s">
        <v>95</v>
      </c>
      <c r="BM103" s="23" t="s">
        <v>415</v>
      </c>
    </row>
    <row r="104" spans="2:65" s="1" customFormat="1" ht="31.5" customHeight="1">
      <c r="B104" s="41"/>
      <c r="C104" s="195" t="s">
        <v>350</v>
      </c>
      <c r="D104" s="195" t="s">
        <v>287</v>
      </c>
      <c r="E104" s="196" t="s">
        <v>1915</v>
      </c>
      <c r="F104" s="197" t="s">
        <v>1916</v>
      </c>
      <c r="G104" s="198" t="s">
        <v>380</v>
      </c>
      <c r="H104" s="199">
        <v>3</v>
      </c>
      <c r="I104" s="200"/>
      <c r="J104" s="201">
        <f t="shared" si="10"/>
        <v>0</v>
      </c>
      <c r="K104" s="197" t="s">
        <v>35</v>
      </c>
      <c r="L104" s="61"/>
      <c r="M104" s="202" t="s">
        <v>35</v>
      </c>
      <c r="N104" s="203" t="s">
        <v>52</v>
      </c>
      <c r="O104" s="42"/>
      <c r="P104" s="204">
        <f t="shared" si="11"/>
        <v>0</v>
      </c>
      <c r="Q104" s="204">
        <v>0</v>
      </c>
      <c r="R104" s="204">
        <f t="shared" si="12"/>
        <v>0</v>
      </c>
      <c r="S104" s="204">
        <v>0</v>
      </c>
      <c r="T104" s="205">
        <f t="shared" si="13"/>
        <v>0</v>
      </c>
      <c r="AR104" s="23" t="s">
        <v>95</v>
      </c>
      <c r="AT104" s="23" t="s">
        <v>287</v>
      </c>
      <c r="AU104" s="23" t="s">
        <v>89</v>
      </c>
      <c r="AY104" s="23" t="s">
        <v>285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23" t="s">
        <v>10</v>
      </c>
      <c r="BK104" s="206">
        <f t="shared" si="19"/>
        <v>0</v>
      </c>
      <c r="BL104" s="23" t="s">
        <v>95</v>
      </c>
      <c r="BM104" s="23" t="s">
        <v>423</v>
      </c>
    </row>
    <row r="105" spans="2:65" s="1" customFormat="1" ht="22.5" customHeight="1">
      <c r="B105" s="41"/>
      <c r="C105" s="195" t="s">
        <v>11</v>
      </c>
      <c r="D105" s="195" t="s">
        <v>287</v>
      </c>
      <c r="E105" s="196" t="s">
        <v>1917</v>
      </c>
      <c r="F105" s="197" t="s">
        <v>1918</v>
      </c>
      <c r="G105" s="198" t="s">
        <v>380</v>
      </c>
      <c r="H105" s="199">
        <v>2</v>
      </c>
      <c r="I105" s="200"/>
      <c r="J105" s="201">
        <f t="shared" si="10"/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 t="shared" si="11"/>
        <v>0</v>
      </c>
      <c r="Q105" s="204">
        <v>0</v>
      </c>
      <c r="R105" s="204">
        <f t="shared" si="12"/>
        <v>0</v>
      </c>
      <c r="S105" s="204">
        <v>0</v>
      </c>
      <c r="T105" s="205">
        <f t="shared" si="13"/>
        <v>0</v>
      </c>
      <c r="AR105" s="23" t="s">
        <v>95</v>
      </c>
      <c r="AT105" s="23" t="s">
        <v>287</v>
      </c>
      <c r="AU105" s="23" t="s">
        <v>89</v>
      </c>
      <c r="AY105" s="23" t="s">
        <v>285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23" t="s">
        <v>10</v>
      </c>
      <c r="BK105" s="206">
        <f t="shared" si="19"/>
        <v>0</v>
      </c>
      <c r="BL105" s="23" t="s">
        <v>95</v>
      </c>
      <c r="BM105" s="23" t="s">
        <v>431</v>
      </c>
    </row>
    <row r="106" spans="2:65" s="1" customFormat="1" ht="22.5" customHeight="1">
      <c r="B106" s="41"/>
      <c r="C106" s="195" t="s">
        <v>359</v>
      </c>
      <c r="D106" s="195" t="s">
        <v>287</v>
      </c>
      <c r="E106" s="196" t="s">
        <v>1919</v>
      </c>
      <c r="F106" s="197" t="s">
        <v>1920</v>
      </c>
      <c r="G106" s="198" t="s">
        <v>380</v>
      </c>
      <c r="H106" s="199">
        <v>3</v>
      </c>
      <c r="I106" s="200"/>
      <c r="J106" s="201">
        <f t="shared" si="10"/>
        <v>0</v>
      </c>
      <c r="K106" s="197" t="s">
        <v>35</v>
      </c>
      <c r="L106" s="61"/>
      <c r="M106" s="202" t="s">
        <v>35</v>
      </c>
      <c r="N106" s="203" t="s">
        <v>52</v>
      </c>
      <c r="O106" s="42"/>
      <c r="P106" s="204">
        <f t="shared" si="11"/>
        <v>0</v>
      </c>
      <c r="Q106" s="204">
        <v>0</v>
      </c>
      <c r="R106" s="204">
        <f t="shared" si="12"/>
        <v>0</v>
      </c>
      <c r="S106" s="204">
        <v>0</v>
      </c>
      <c r="T106" s="205">
        <f t="shared" si="13"/>
        <v>0</v>
      </c>
      <c r="AR106" s="23" t="s">
        <v>95</v>
      </c>
      <c r="AT106" s="23" t="s">
        <v>287</v>
      </c>
      <c r="AU106" s="23" t="s">
        <v>89</v>
      </c>
      <c r="AY106" s="23" t="s">
        <v>285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23" t="s">
        <v>10</v>
      </c>
      <c r="BK106" s="206">
        <f t="shared" si="19"/>
        <v>0</v>
      </c>
      <c r="BL106" s="23" t="s">
        <v>95</v>
      </c>
      <c r="BM106" s="23" t="s">
        <v>440</v>
      </c>
    </row>
    <row r="107" spans="2:65" s="1" customFormat="1" ht="22.5" customHeight="1">
      <c r="B107" s="41"/>
      <c r="C107" s="195" t="s">
        <v>365</v>
      </c>
      <c r="D107" s="195" t="s">
        <v>287</v>
      </c>
      <c r="E107" s="196" t="s">
        <v>1921</v>
      </c>
      <c r="F107" s="197" t="s">
        <v>1922</v>
      </c>
      <c r="G107" s="198" t="s">
        <v>380</v>
      </c>
      <c r="H107" s="199">
        <v>2</v>
      </c>
      <c r="I107" s="200"/>
      <c r="J107" s="201">
        <f t="shared" si="10"/>
        <v>0</v>
      </c>
      <c r="K107" s="197" t="s">
        <v>35</v>
      </c>
      <c r="L107" s="61"/>
      <c r="M107" s="202" t="s">
        <v>35</v>
      </c>
      <c r="N107" s="203" t="s">
        <v>52</v>
      </c>
      <c r="O107" s="42"/>
      <c r="P107" s="204">
        <f t="shared" si="11"/>
        <v>0</v>
      </c>
      <c r="Q107" s="204">
        <v>0</v>
      </c>
      <c r="R107" s="204">
        <f t="shared" si="12"/>
        <v>0</v>
      </c>
      <c r="S107" s="204">
        <v>0</v>
      </c>
      <c r="T107" s="205">
        <f t="shared" si="13"/>
        <v>0</v>
      </c>
      <c r="AR107" s="23" t="s">
        <v>95</v>
      </c>
      <c r="AT107" s="23" t="s">
        <v>287</v>
      </c>
      <c r="AU107" s="23" t="s">
        <v>89</v>
      </c>
      <c r="AY107" s="23" t="s">
        <v>285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23" t="s">
        <v>10</v>
      </c>
      <c r="BK107" s="206">
        <f t="shared" si="19"/>
        <v>0</v>
      </c>
      <c r="BL107" s="23" t="s">
        <v>95</v>
      </c>
      <c r="BM107" s="23" t="s">
        <v>454</v>
      </c>
    </row>
    <row r="108" spans="2:65" s="1" customFormat="1" ht="22.5" customHeight="1">
      <c r="B108" s="41"/>
      <c r="C108" s="248" t="s">
        <v>370</v>
      </c>
      <c r="D108" s="248" t="s">
        <v>537</v>
      </c>
      <c r="E108" s="249" t="s">
        <v>1923</v>
      </c>
      <c r="F108" s="250" t="s">
        <v>1924</v>
      </c>
      <c r="G108" s="251" t="s">
        <v>380</v>
      </c>
      <c r="H108" s="252">
        <v>2</v>
      </c>
      <c r="I108" s="253"/>
      <c r="J108" s="254">
        <f t="shared" si="10"/>
        <v>0</v>
      </c>
      <c r="K108" s="250" t="s">
        <v>35</v>
      </c>
      <c r="L108" s="255"/>
      <c r="M108" s="256" t="s">
        <v>35</v>
      </c>
      <c r="N108" s="257" t="s">
        <v>52</v>
      </c>
      <c r="O108" s="42"/>
      <c r="P108" s="204">
        <f t="shared" si="11"/>
        <v>0</v>
      </c>
      <c r="Q108" s="204">
        <v>0</v>
      </c>
      <c r="R108" s="204">
        <f t="shared" si="12"/>
        <v>0</v>
      </c>
      <c r="S108" s="204">
        <v>0</v>
      </c>
      <c r="T108" s="205">
        <f t="shared" si="13"/>
        <v>0</v>
      </c>
      <c r="AR108" s="23" t="s">
        <v>107</v>
      </c>
      <c r="AT108" s="23" t="s">
        <v>537</v>
      </c>
      <c r="AU108" s="23" t="s">
        <v>89</v>
      </c>
      <c r="AY108" s="23" t="s">
        <v>285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23" t="s">
        <v>10</v>
      </c>
      <c r="BK108" s="206">
        <f t="shared" si="19"/>
        <v>0</v>
      </c>
      <c r="BL108" s="23" t="s">
        <v>95</v>
      </c>
      <c r="BM108" s="23" t="s">
        <v>171</v>
      </c>
    </row>
    <row r="109" spans="2:65" s="1" customFormat="1" ht="22.5" customHeight="1">
      <c r="B109" s="41"/>
      <c r="C109" s="248" t="s">
        <v>377</v>
      </c>
      <c r="D109" s="248" t="s">
        <v>537</v>
      </c>
      <c r="E109" s="249" t="s">
        <v>1925</v>
      </c>
      <c r="F109" s="250" t="s">
        <v>1926</v>
      </c>
      <c r="G109" s="251" t="s">
        <v>380</v>
      </c>
      <c r="H109" s="252">
        <v>1</v>
      </c>
      <c r="I109" s="253"/>
      <c r="J109" s="254">
        <f t="shared" si="10"/>
        <v>0</v>
      </c>
      <c r="K109" s="250" t="s">
        <v>35</v>
      </c>
      <c r="L109" s="255"/>
      <c r="M109" s="256" t="s">
        <v>35</v>
      </c>
      <c r="N109" s="257" t="s">
        <v>52</v>
      </c>
      <c r="O109" s="42"/>
      <c r="P109" s="204">
        <f t="shared" si="11"/>
        <v>0</v>
      </c>
      <c r="Q109" s="204">
        <v>0</v>
      </c>
      <c r="R109" s="204">
        <f t="shared" si="12"/>
        <v>0</v>
      </c>
      <c r="S109" s="204">
        <v>0</v>
      </c>
      <c r="T109" s="205">
        <f t="shared" si="13"/>
        <v>0</v>
      </c>
      <c r="AR109" s="23" t="s">
        <v>107</v>
      </c>
      <c r="AT109" s="23" t="s">
        <v>537</v>
      </c>
      <c r="AU109" s="23" t="s">
        <v>89</v>
      </c>
      <c r="AY109" s="23" t="s">
        <v>285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23" t="s">
        <v>10</v>
      </c>
      <c r="BK109" s="206">
        <f t="shared" si="19"/>
        <v>0</v>
      </c>
      <c r="BL109" s="23" t="s">
        <v>95</v>
      </c>
      <c r="BM109" s="23" t="s">
        <v>481</v>
      </c>
    </row>
    <row r="110" spans="2:65" s="1" customFormat="1" ht="22.5" customHeight="1">
      <c r="B110" s="41"/>
      <c r="C110" s="248" t="s">
        <v>383</v>
      </c>
      <c r="D110" s="248" t="s">
        <v>537</v>
      </c>
      <c r="E110" s="249" t="s">
        <v>1927</v>
      </c>
      <c r="F110" s="250" t="s">
        <v>1928</v>
      </c>
      <c r="G110" s="251" t="s">
        <v>380</v>
      </c>
      <c r="H110" s="252">
        <v>1</v>
      </c>
      <c r="I110" s="253"/>
      <c r="J110" s="254">
        <f t="shared" si="10"/>
        <v>0</v>
      </c>
      <c r="K110" s="250" t="s">
        <v>35</v>
      </c>
      <c r="L110" s="255"/>
      <c r="M110" s="256" t="s">
        <v>35</v>
      </c>
      <c r="N110" s="257" t="s">
        <v>52</v>
      </c>
      <c r="O110" s="42"/>
      <c r="P110" s="204">
        <f t="shared" si="11"/>
        <v>0</v>
      </c>
      <c r="Q110" s="204">
        <v>0</v>
      </c>
      <c r="R110" s="204">
        <f t="shared" si="12"/>
        <v>0</v>
      </c>
      <c r="S110" s="204">
        <v>0</v>
      </c>
      <c r="T110" s="205">
        <f t="shared" si="13"/>
        <v>0</v>
      </c>
      <c r="AR110" s="23" t="s">
        <v>107</v>
      </c>
      <c r="AT110" s="23" t="s">
        <v>537</v>
      </c>
      <c r="AU110" s="23" t="s">
        <v>89</v>
      </c>
      <c r="AY110" s="23" t="s">
        <v>285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23" t="s">
        <v>10</v>
      </c>
      <c r="BK110" s="206">
        <f t="shared" si="19"/>
        <v>0</v>
      </c>
      <c r="BL110" s="23" t="s">
        <v>95</v>
      </c>
      <c r="BM110" s="23" t="s">
        <v>489</v>
      </c>
    </row>
    <row r="111" spans="2:65" s="1" customFormat="1" ht="22.5" customHeight="1">
      <c r="B111" s="41"/>
      <c r="C111" s="248" t="s">
        <v>9</v>
      </c>
      <c r="D111" s="248" t="s">
        <v>537</v>
      </c>
      <c r="E111" s="249" t="s">
        <v>1929</v>
      </c>
      <c r="F111" s="250" t="s">
        <v>1930</v>
      </c>
      <c r="G111" s="251" t="s">
        <v>380</v>
      </c>
      <c r="H111" s="252">
        <v>1</v>
      </c>
      <c r="I111" s="253"/>
      <c r="J111" s="254">
        <f t="shared" si="10"/>
        <v>0</v>
      </c>
      <c r="K111" s="250" t="s">
        <v>35</v>
      </c>
      <c r="L111" s="255"/>
      <c r="M111" s="256" t="s">
        <v>35</v>
      </c>
      <c r="N111" s="257" t="s">
        <v>52</v>
      </c>
      <c r="O111" s="42"/>
      <c r="P111" s="204">
        <f t="shared" si="11"/>
        <v>0</v>
      </c>
      <c r="Q111" s="204">
        <v>0</v>
      </c>
      <c r="R111" s="204">
        <f t="shared" si="12"/>
        <v>0</v>
      </c>
      <c r="S111" s="204">
        <v>0</v>
      </c>
      <c r="T111" s="205">
        <f t="shared" si="13"/>
        <v>0</v>
      </c>
      <c r="AR111" s="23" t="s">
        <v>107</v>
      </c>
      <c r="AT111" s="23" t="s">
        <v>537</v>
      </c>
      <c r="AU111" s="23" t="s">
        <v>89</v>
      </c>
      <c r="AY111" s="23" t="s">
        <v>285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23" t="s">
        <v>10</v>
      </c>
      <c r="BK111" s="206">
        <f t="shared" si="19"/>
        <v>0</v>
      </c>
      <c r="BL111" s="23" t="s">
        <v>95</v>
      </c>
      <c r="BM111" s="23" t="s">
        <v>500</v>
      </c>
    </row>
    <row r="112" spans="2:65" s="1" customFormat="1" ht="22.5" customHeight="1">
      <c r="B112" s="41"/>
      <c r="C112" s="248" t="s">
        <v>396</v>
      </c>
      <c r="D112" s="248" t="s">
        <v>537</v>
      </c>
      <c r="E112" s="249" t="s">
        <v>1931</v>
      </c>
      <c r="F112" s="250" t="s">
        <v>1932</v>
      </c>
      <c r="G112" s="251" t="s">
        <v>380</v>
      </c>
      <c r="H112" s="252">
        <v>2</v>
      </c>
      <c r="I112" s="253"/>
      <c r="J112" s="254">
        <f t="shared" si="10"/>
        <v>0</v>
      </c>
      <c r="K112" s="250" t="s">
        <v>35</v>
      </c>
      <c r="L112" s="255"/>
      <c r="M112" s="256" t="s">
        <v>35</v>
      </c>
      <c r="N112" s="257" t="s">
        <v>52</v>
      </c>
      <c r="O112" s="42"/>
      <c r="P112" s="204">
        <f t="shared" si="11"/>
        <v>0</v>
      </c>
      <c r="Q112" s="204">
        <v>0</v>
      </c>
      <c r="R112" s="204">
        <f t="shared" si="12"/>
        <v>0</v>
      </c>
      <c r="S112" s="204">
        <v>0</v>
      </c>
      <c r="T112" s="205">
        <f t="shared" si="13"/>
        <v>0</v>
      </c>
      <c r="AR112" s="23" t="s">
        <v>107</v>
      </c>
      <c r="AT112" s="23" t="s">
        <v>537</v>
      </c>
      <c r="AU112" s="23" t="s">
        <v>89</v>
      </c>
      <c r="AY112" s="23" t="s">
        <v>285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23" t="s">
        <v>10</v>
      </c>
      <c r="BK112" s="206">
        <f t="shared" si="19"/>
        <v>0</v>
      </c>
      <c r="BL112" s="23" t="s">
        <v>95</v>
      </c>
      <c r="BM112" s="23" t="s">
        <v>510</v>
      </c>
    </row>
    <row r="113" spans="2:65" s="1" customFormat="1" ht="22.5" customHeight="1">
      <c r="B113" s="41"/>
      <c r="C113" s="248" t="s">
        <v>400</v>
      </c>
      <c r="D113" s="248" t="s">
        <v>537</v>
      </c>
      <c r="E113" s="249" t="s">
        <v>1933</v>
      </c>
      <c r="F113" s="250" t="s">
        <v>1934</v>
      </c>
      <c r="G113" s="251" t="s">
        <v>380</v>
      </c>
      <c r="H113" s="252">
        <v>2</v>
      </c>
      <c r="I113" s="253"/>
      <c r="J113" s="254">
        <f t="shared" si="10"/>
        <v>0</v>
      </c>
      <c r="K113" s="250" t="s">
        <v>35</v>
      </c>
      <c r="L113" s="255"/>
      <c r="M113" s="256" t="s">
        <v>35</v>
      </c>
      <c r="N113" s="257" t="s">
        <v>52</v>
      </c>
      <c r="O113" s="42"/>
      <c r="P113" s="204">
        <f t="shared" si="11"/>
        <v>0</v>
      </c>
      <c r="Q113" s="204">
        <v>0</v>
      </c>
      <c r="R113" s="204">
        <f t="shared" si="12"/>
        <v>0</v>
      </c>
      <c r="S113" s="204">
        <v>0</v>
      </c>
      <c r="T113" s="205">
        <f t="shared" si="13"/>
        <v>0</v>
      </c>
      <c r="AR113" s="23" t="s">
        <v>107</v>
      </c>
      <c r="AT113" s="23" t="s">
        <v>537</v>
      </c>
      <c r="AU113" s="23" t="s">
        <v>89</v>
      </c>
      <c r="AY113" s="23" t="s">
        <v>285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23" t="s">
        <v>10</v>
      </c>
      <c r="BK113" s="206">
        <f t="shared" si="19"/>
        <v>0</v>
      </c>
      <c r="BL113" s="23" t="s">
        <v>95</v>
      </c>
      <c r="BM113" s="23" t="s">
        <v>531</v>
      </c>
    </row>
    <row r="114" spans="2:65" s="1" customFormat="1" ht="22.5" customHeight="1">
      <c r="B114" s="41"/>
      <c r="C114" s="248" t="s">
        <v>407</v>
      </c>
      <c r="D114" s="248" t="s">
        <v>537</v>
      </c>
      <c r="E114" s="249" t="s">
        <v>1935</v>
      </c>
      <c r="F114" s="250" t="s">
        <v>1936</v>
      </c>
      <c r="G114" s="251" t="s">
        <v>380</v>
      </c>
      <c r="H114" s="252">
        <v>2</v>
      </c>
      <c r="I114" s="253"/>
      <c r="J114" s="254">
        <f t="shared" si="10"/>
        <v>0</v>
      </c>
      <c r="K114" s="250" t="s">
        <v>35</v>
      </c>
      <c r="L114" s="255"/>
      <c r="M114" s="256" t="s">
        <v>35</v>
      </c>
      <c r="N114" s="257" t="s">
        <v>52</v>
      </c>
      <c r="O114" s="42"/>
      <c r="P114" s="204">
        <f t="shared" si="11"/>
        <v>0</v>
      </c>
      <c r="Q114" s="204">
        <v>0</v>
      </c>
      <c r="R114" s="204">
        <f t="shared" si="12"/>
        <v>0</v>
      </c>
      <c r="S114" s="204">
        <v>0</v>
      </c>
      <c r="T114" s="205">
        <f t="shared" si="13"/>
        <v>0</v>
      </c>
      <c r="AR114" s="23" t="s">
        <v>107</v>
      </c>
      <c r="AT114" s="23" t="s">
        <v>537</v>
      </c>
      <c r="AU114" s="23" t="s">
        <v>89</v>
      </c>
      <c r="AY114" s="23" t="s">
        <v>285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23" t="s">
        <v>10</v>
      </c>
      <c r="BK114" s="206">
        <f t="shared" si="19"/>
        <v>0</v>
      </c>
      <c r="BL114" s="23" t="s">
        <v>95</v>
      </c>
      <c r="BM114" s="23" t="s">
        <v>542</v>
      </c>
    </row>
    <row r="115" spans="2:63" s="10" customFormat="1" ht="29.85" customHeight="1">
      <c r="B115" s="178"/>
      <c r="C115" s="179"/>
      <c r="D115" s="192" t="s">
        <v>80</v>
      </c>
      <c r="E115" s="193" t="s">
        <v>113</v>
      </c>
      <c r="F115" s="193" t="s">
        <v>1937</v>
      </c>
      <c r="G115" s="179"/>
      <c r="H115" s="179"/>
      <c r="I115" s="182"/>
      <c r="J115" s="194">
        <f>BK115</f>
        <v>0</v>
      </c>
      <c r="K115" s="179"/>
      <c r="L115" s="184"/>
      <c r="M115" s="185"/>
      <c r="N115" s="186"/>
      <c r="O115" s="186"/>
      <c r="P115" s="187">
        <f>P116</f>
        <v>0</v>
      </c>
      <c r="Q115" s="186"/>
      <c r="R115" s="187">
        <f>R116</f>
        <v>0</v>
      </c>
      <c r="S115" s="186"/>
      <c r="T115" s="188">
        <f>T116</f>
        <v>0</v>
      </c>
      <c r="AR115" s="189" t="s">
        <v>10</v>
      </c>
      <c r="AT115" s="190" t="s">
        <v>80</v>
      </c>
      <c r="AU115" s="190" t="s">
        <v>10</v>
      </c>
      <c r="AY115" s="189" t="s">
        <v>285</v>
      </c>
      <c r="BK115" s="191">
        <f>BK116</f>
        <v>0</v>
      </c>
    </row>
    <row r="116" spans="2:65" s="1" customFormat="1" ht="22.5" customHeight="1">
      <c r="B116" s="41"/>
      <c r="C116" s="195" t="s">
        <v>411</v>
      </c>
      <c r="D116" s="195" t="s">
        <v>287</v>
      </c>
      <c r="E116" s="196" t="s">
        <v>1938</v>
      </c>
      <c r="F116" s="197" t="s">
        <v>1939</v>
      </c>
      <c r="G116" s="198" t="s">
        <v>326</v>
      </c>
      <c r="H116" s="199">
        <v>164</v>
      </c>
      <c r="I116" s="200"/>
      <c r="J116" s="201">
        <f>ROUND(I116*H116,0)</f>
        <v>0</v>
      </c>
      <c r="K116" s="197" t="s">
        <v>35</v>
      </c>
      <c r="L116" s="61"/>
      <c r="M116" s="202" t="s">
        <v>35</v>
      </c>
      <c r="N116" s="203" t="s">
        <v>52</v>
      </c>
      <c r="O116" s="42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23" t="s">
        <v>95</v>
      </c>
      <c r="AT116" s="23" t="s">
        <v>287</v>
      </c>
      <c r="AU116" s="23" t="s">
        <v>89</v>
      </c>
      <c r="AY116" s="23" t="s">
        <v>285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23" t="s">
        <v>10</v>
      </c>
      <c r="BK116" s="206">
        <f>ROUND(I116*H116,0)</f>
        <v>0</v>
      </c>
      <c r="BL116" s="23" t="s">
        <v>95</v>
      </c>
      <c r="BM116" s="23" t="s">
        <v>554</v>
      </c>
    </row>
    <row r="117" spans="2:63" s="10" customFormat="1" ht="29.85" customHeight="1">
      <c r="B117" s="178"/>
      <c r="C117" s="179"/>
      <c r="D117" s="192" t="s">
        <v>80</v>
      </c>
      <c r="E117" s="193" t="s">
        <v>840</v>
      </c>
      <c r="F117" s="193" t="s">
        <v>1940</v>
      </c>
      <c r="G117" s="179"/>
      <c r="H117" s="179"/>
      <c r="I117" s="182"/>
      <c r="J117" s="194">
        <f>BK117</f>
        <v>0</v>
      </c>
      <c r="K117" s="179"/>
      <c r="L117" s="184"/>
      <c r="M117" s="185"/>
      <c r="N117" s="186"/>
      <c r="O117" s="186"/>
      <c r="P117" s="187">
        <f>P118</f>
        <v>0</v>
      </c>
      <c r="Q117" s="186"/>
      <c r="R117" s="187">
        <f>R118</f>
        <v>0</v>
      </c>
      <c r="S117" s="186"/>
      <c r="T117" s="188">
        <f>T118</f>
        <v>0</v>
      </c>
      <c r="AR117" s="189" t="s">
        <v>10</v>
      </c>
      <c r="AT117" s="190" t="s">
        <v>80</v>
      </c>
      <c r="AU117" s="190" t="s">
        <v>10</v>
      </c>
      <c r="AY117" s="189" t="s">
        <v>285</v>
      </c>
      <c r="BK117" s="191">
        <f>BK118</f>
        <v>0</v>
      </c>
    </row>
    <row r="118" spans="2:65" s="1" customFormat="1" ht="22.5" customHeight="1">
      <c r="B118" s="41"/>
      <c r="C118" s="195" t="s">
        <v>415</v>
      </c>
      <c r="D118" s="195" t="s">
        <v>287</v>
      </c>
      <c r="E118" s="196" t="s">
        <v>1941</v>
      </c>
      <c r="F118" s="197" t="s">
        <v>1942</v>
      </c>
      <c r="G118" s="198" t="s">
        <v>326</v>
      </c>
      <c r="H118" s="199">
        <v>84</v>
      </c>
      <c r="I118" s="200"/>
      <c r="J118" s="201">
        <f>ROUND(I118*H118,0)</f>
        <v>0</v>
      </c>
      <c r="K118" s="197" t="s">
        <v>35</v>
      </c>
      <c r="L118" s="61"/>
      <c r="M118" s="202" t="s">
        <v>35</v>
      </c>
      <c r="N118" s="203" t="s">
        <v>52</v>
      </c>
      <c r="O118" s="42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23" t="s">
        <v>95</v>
      </c>
      <c r="AT118" s="23" t="s">
        <v>287</v>
      </c>
      <c r="AU118" s="23" t="s">
        <v>89</v>
      </c>
      <c r="AY118" s="23" t="s">
        <v>285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3" t="s">
        <v>10</v>
      </c>
      <c r="BK118" s="206">
        <f>ROUND(I118*H118,0)</f>
        <v>0</v>
      </c>
      <c r="BL118" s="23" t="s">
        <v>95</v>
      </c>
      <c r="BM118" s="23" t="s">
        <v>568</v>
      </c>
    </row>
    <row r="119" spans="2:63" s="10" customFormat="1" ht="29.85" customHeight="1">
      <c r="B119" s="178"/>
      <c r="C119" s="179"/>
      <c r="D119" s="192" t="s">
        <v>80</v>
      </c>
      <c r="E119" s="193" t="s">
        <v>848</v>
      </c>
      <c r="F119" s="193" t="s">
        <v>1943</v>
      </c>
      <c r="G119" s="179"/>
      <c r="H119" s="179"/>
      <c r="I119" s="182"/>
      <c r="J119" s="194">
        <f>BK119</f>
        <v>0</v>
      </c>
      <c r="K119" s="179"/>
      <c r="L119" s="184"/>
      <c r="M119" s="185"/>
      <c r="N119" s="186"/>
      <c r="O119" s="186"/>
      <c r="P119" s="187">
        <f>P120</f>
        <v>0</v>
      </c>
      <c r="Q119" s="186"/>
      <c r="R119" s="187">
        <f>R120</f>
        <v>0</v>
      </c>
      <c r="S119" s="186"/>
      <c r="T119" s="188">
        <f>T120</f>
        <v>0</v>
      </c>
      <c r="AR119" s="189" t="s">
        <v>10</v>
      </c>
      <c r="AT119" s="190" t="s">
        <v>80</v>
      </c>
      <c r="AU119" s="190" t="s">
        <v>10</v>
      </c>
      <c r="AY119" s="189" t="s">
        <v>285</v>
      </c>
      <c r="BK119" s="191">
        <f>BK120</f>
        <v>0</v>
      </c>
    </row>
    <row r="120" spans="2:65" s="1" customFormat="1" ht="22.5" customHeight="1">
      <c r="B120" s="41"/>
      <c r="C120" s="195" t="s">
        <v>419</v>
      </c>
      <c r="D120" s="195" t="s">
        <v>287</v>
      </c>
      <c r="E120" s="196" t="s">
        <v>1944</v>
      </c>
      <c r="F120" s="197" t="s">
        <v>1945</v>
      </c>
      <c r="G120" s="198" t="s">
        <v>326</v>
      </c>
      <c r="H120" s="199">
        <v>12</v>
      </c>
      <c r="I120" s="200"/>
      <c r="J120" s="201">
        <f>ROUND(I120*H120,0)</f>
        <v>0</v>
      </c>
      <c r="K120" s="197" t="s">
        <v>35</v>
      </c>
      <c r="L120" s="61"/>
      <c r="M120" s="202" t="s">
        <v>35</v>
      </c>
      <c r="N120" s="203" t="s">
        <v>52</v>
      </c>
      <c r="O120" s="42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3" t="s">
        <v>95</v>
      </c>
      <c r="AT120" s="23" t="s">
        <v>287</v>
      </c>
      <c r="AU120" s="23" t="s">
        <v>89</v>
      </c>
      <c r="AY120" s="23" t="s">
        <v>285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3" t="s">
        <v>10</v>
      </c>
      <c r="BK120" s="206">
        <f>ROUND(I120*H120,0)</f>
        <v>0</v>
      </c>
      <c r="BL120" s="23" t="s">
        <v>95</v>
      </c>
      <c r="BM120" s="23" t="s">
        <v>587</v>
      </c>
    </row>
    <row r="121" spans="2:63" s="10" customFormat="1" ht="29.85" customHeight="1">
      <c r="B121" s="178"/>
      <c r="C121" s="179"/>
      <c r="D121" s="192" t="s">
        <v>80</v>
      </c>
      <c r="E121" s="193" t="s">
        <v>864</v>
      </c>
      <c r="F121" s="193" t="s">
        <v>1853</v>
      </c>
      <c r="G121" s="179"/>
      <c r="H121" s="179"/>
      <c r="I121" s="182"/>
      <c r="J121" s="194">
        <f>BK121</f>
        <v>0</v>
      </c>
      <c r="K121" s="179"/>
      <c r="L121" s="184"/>
      <c r="M121" s="185"/>
      <c r="N121" s="186"/>
      <c r="O121" s="186"/>
      <c r="P121" s="187">
        <f>P122</f>
        <v>0</v>
      </c>
      <c r="Q121" s="186"/>
      <c r="R121" s="187">
        <f>R122</f>
        <v>0</v>
      </c>
      <c r="S121" s="186"/>
      <c r="T121" s="188">
        <f>T122</f>
        <v>0</v>
      </c>
      <c r="AR121" s="189" t="s">
        <v>10</v>
      </c>
      <c r="AT121" s="190" t="s">
        <v>80</v>
      </c>
      <c r="AU121" s="190" t="s">
        <v>10</v>
      </c>
      <c r="AY121" s="189" t="s">
        <v>285</v>
      </c>
      <c r="BK121" s="191">
        <f>BK122</f>
        <v>0</v>
      </c>
    </row>
    <row r="122" spans="2:65" s="1" customFormat="1" ht="22.5" customHeight="1">
      <c r="B122" s="41"/>
      <c r="C122" s="195" t="s">
        <v>423</v>
      </c>
      <c r="D122" s="195" t="s">
        <v>287</v>
      </c>
      <c r="E122" s="196" t="s">
        <v>1946</v>
      </c>
      <c r="F122" s="197" t="s">
        <v>1947</v>
      </c>
      <c r="G122" s="198" t="s">
        <v>320</v>
      </c>
      <c r="H122" s="199">
        <v>20.857</v>
      </c>
      <c r="I122" s="200"/>
      <c r="J122" s="201">
        <f>ROUND(I122*H122,0)</f>
        <v>0</v>
      </c>
      <c r="K122" s="197" t="s">
        <v>35</v>
      </c>
      <c r="L122" s="61"/>
      <c r="M122" s="202" t="s">
        <v>35</v>
      </c>
      <c r="N122" s="203" t="s">
        <v>52</v>
      </c>
      <c r="O122" s="42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23" t="s">
        <v>95</v>
      </c>
      <c r="AT122" s="23" t="s">
        <v>287</v>
      </c>
      <c r="AU122" s="23" t="s">
        <v>89</v>
      </c>
      <c r="AY122" s="23" t="s">
        <v>285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23" t="s">
        <v>10</v>
      </c>
      <c r="BK122" s="206">
        <f>ROUND(I122*H122,0)</f>
        <v>0</v>
      </c>
      <c r="BL122" s="23" t="s">
        <v>95</v>
      </c>
      <c r="BM122" s="23" t="s">
        <v>602</v>
      </c>
    </row>
    <row r="123" spans="2:63" s="10" customFormat="1" ht="37.35" customHeight="1">
      <c r="B123" s="178"/>
      <c r="C123" s="179"/>
      <c r="D123" s="180" t="s">
        <v>80</v>
      </c>
      <c r="E123" s="181" t="s">
        <v>537</v>
      </c>
      <c r="F123" s="181" t="s">
        <v>1611</v>
      </c>
      <c r="G123" s="179"/>
      <c r="H123" s="179"/>
      <c r="I123" s="182"/>
      <c r="J123" s="183">
        <f>BK123</f>
        <v>0</v>
      </c>
      <c r="K123" s="179"/>
      <c r="L123" s="184"/>
      <c r="M123" s="185"/>
      <c r="N123" s="186"/>
      <c r="O123" s="186"/>
      <c r="P123" s="187">
        <f>P124</f>
        <v>0</v>
      </c>
      <c r="Q123" s="186"/>
      <c r="R123" s="187">
        <f>R124</f>
        <v>0</v>
      </c>
      <c r="S123" s="186"/>
      <c r="T123" s="188">
        <f>T124</f>
        <v>0</v>
      </c>
      <c r="AR123" s="189" t="s">
        <v>92</v>
      </c>
      <c r="AT123" s="190" t="s">
        <v>80</v>
      </c>
      <c r="AU123" s="190" t="s">
        <v>81</v>
      </c>
      <c r="AY123" s="189" t="s">
        <v>285</v>
      </c>
      <c r="BK123" s="191">
        <f>BK124</f>
        <v>0</v>
      </c>
    </row>
    <row r="124" spans="2:63" s="10" customFormat="1" ht="19.9" customHeight="1">
      <c r="B124" s="178"/>
      <c r="C124" s="179"/>
      <c r="D124" s="192" t="s">
        <v>80</v>
      </c>
      <c r="E124" s="193" t="s">
        <v>1948</v>
      </c>
      <c r="F124" s="193" t="s">
        <v>1949</v>
      </c>
      <c r="G124" s="179"/>
      <c r="H124" s="179"/>
      <c r="I124" s="182"/>
      <c r="J124" s="194">
        <f>BK124</f>
        <v>0</v>
      </c>
      <c r="K124" s="179"/>
      <c r="L124" s="184"/>
      <c r="M124" s="185"/>
      <c r="N124" s="186"/>
      <c r="O124" s="186"/>
      <c r="P124" s="187">
        <f>P125</f>
        <v>0</v>
      </c>
      <c r="Q124" s="186"/>
      <c r="R124" s="187">
        <f>R125</f>
        <v>0</v>
      </c>
      <c r="S124" s="186"/>
      <c r="T124" s="188">
        <f>T125</f>
        <v>0</v>
      </c>
      <c r="AR124" s="189" t="s">
        <v>92</v>
      </c>
      <c r="AT124" s="190" t="s">
        <v>80</v>
      </c>
      <c r="AU124" s="190" t="s">
        <v>10</v>
      </c>
      <c r="AY124" s="189" t="s">
        <v>285</v>
      </c>
      <c r="BK124" s="191">
        <f>BK125</f>
        <v>0</v>
      </c>
    </row>
    <row r="125" spans="2:65" s="1" customFormat="1" ht="22.5" customHeight="1">
      <c r="B125" s="41"/>
      <c r="C125" s="195" t="s">
        <v>427</v>
      </c>
      <c r="D125" s="195" t="s">
        <v>287</v>
      </c>
      <c r="E125" s="196" t="s">
        <v>1950</v>
      </c>
      <c r="F125" s="197" t="s">
        <v>1951</v>
      </c>
      <c r="G125" s="198" t="s">
        <v>347</v>
      </c>
      <c r="H125" s="199">
        <v>164</v>
      </c>
      <c r="I125" s="200"/>
      <c r="J125" s="201">
        <f>ROUND(I125*H125,0)</f>
        <v>0</v>
      </c>
      <c r="K125" s="197" t="s">
        <v>35</v>
      </c>
      <c r="L125" s="61"/>
      <c r="M125" s="202" t="s">
        <v>35</v>
      </c>
      <c r="N125" s="264" t="s">
        <v>52</v>
      </c>
      <c r="O125" s="265"/>
      <c r="P125" s="266">
        <f>O125*H125</f>
        <v>0</v>
      </c>
      <c r="Q125" s="266">
        <v>0</v>
      </c>
      <c r="R125" s="266">
        <f>Q125*H125</f>
        <v>0</v>
      </c>
      <c r="S125" s="266">
        <v>0</v>
      </c>
      <c r="T125" s="267">
        <f>S125*H125</f>
        <v>0</v>
      </c>
      <c r="AR125" s="23" t="s">
        <v>657</v>
      </c>
      <c r="AT125" s="23" t="s">
        <v>287</v>
      </c>
      <c r="AU125" s="23" t="s">
        <v>89</v>
      </c>
      <c r="AY125" s="23" t="s">
        <v>285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23" t="s">
        <v>10</v>
      </c>
      <c r="BK125" s="206">
        <f>ROUND(I125*H125,0)</f>
        <v>0</v>
      </c>
      <c r="BL125" s="23" t="s">
        <v>657</v>
      </c>
      <c r="BM125" s="23" t="s">
        <v>614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41"/>
      <c r="J126" s="57"/>
      <c r="K126" s="57"/>
      <c r="L126" s="61"/>
    </row>
  </sheetData>
  <sheetProtection password="CC35" sheet="1" objects="1" scenarios="1" formatCells="0" formatColumns="0" formatRows="0" sort="0" autoFilter="0"/>
  <autoFilter ref="C85:K12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106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1952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ROUND(J85,0)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ROUND(SUM(BE85:BE170),0)</f>
        <v>0</v>
      </c>
      <c r="G30" s="42"/>
      <c r="H30" s="42"/>
      <c r="I30" s="133">
        <v>0.21</v>
      </c>
      <c r="J30" s="132">
        <f>ROUND(ROUND((SUM(BE85:BE170)),0)*I30,0)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ROUND(SUM(BF85:BF170),0)</f>
        <v>0</v>
      </c>
      <c r="G31" s="42"/>
      <c r="H31" s="42"/>
      <c r="I31" s="133">
        <v>0.15</v>
      </c>
      <c r="J31" s="132">
        <f>ROUND(ROUND((SUM(BF85:BF170)),0)*I31,0)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ROUND(SUM(BG85:BG170),0)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ROUND(SUM(BH85:BH170),0)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ROUND(SUM(BI85:BI170),0)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7 - Venkovní úpravy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J85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248</v>
      </c>
      <c r="E57" s="154"/>
      <c r="F57" s="154"/>
      <c r="G57" s="154"/>
      <c r="H57" s="154"/>
      <c r="I57" s="155"/>
      <c r="J57" s="156">
        <f>J86</f>
        <v>0</v>
      </c>
      <c r="K57" s="157"/>
    </row>
    <row r="58" spans="2:11" s="8" customFormat="1" ht="19.9" customHeight="1">
      <c r="B58" s="158"/>
      <c r="C58" s="159"/>
      <c r="D58" s="160" t="s">
        <v>1953</v>
      </c>
      <c r="E58" s="161"/>
      <c r="F58" s="161"/>
      <c r="G58" s="161"/>
      <c r="H58" s="161"/>
      <c r="I58" s="162"/>
      <c r="J58" s="163">
        <f>J87</f>
        <v>0</v>
      </c>
      <c r="K58" s="164"/>
    </row>
    <row r="59" spans="2:11" s="8" customFormat="1" ht="19.9" customHeight="1">
      <c r="B59" s="158"/>
      <c r="C59" s="159"/>
      <c r="D59" s="160" t="s">
        <v>249</v>
      </c>
      <c r="E59" s="161"/>
      <c r="F59" s="161"/>
      <c r="G59" s="161"/>
      <c r="H59" s="161"/>
      <c r="I59" s="162"/>
      <c r="J59" s="163">
        <f>J98</f>
        <v>0</v>
      </c>
      <c r="K59" s="164"/>
    </row>
    <row r="60" spans="2:11" s="8" customFormat="1" ht="19.9" customHeight="1">
      <c r="B60" s="158"/>
      <c r="C60" s="159"/>
      <c r="D60" s="160" t="s">
        <v>250</v>
      </c>
      <c r="E60" s="161"/>
      <c r="F60" s="161"/>
      <c r="G60" s="161"/>
      <c r="H60" s="161"/>
      <c r="I60" s="162"/>
      <c r="J60" s="163">
        <f>J125</f>
        <v>0</v>
      </c>
      <c r="K60" s="164"/>
    </row>
    <row r="61" spans="2:11" s="8" customFormat="1" ht="19.9" customHeight="1">
      <c r="B61" s="158"/>
      <c r="C61" s="159"/>
      <c r="D61" s="160" t="s">
        <v>251</v>
      </c>
      <c r="E61" s="161"/>
      <c r="F61" s="161"/>
      <c r="G61" s="161"/>
      <c r="H61" s="161"/>
      <c r="I61" s="162"/>
      <c r="J61" s="163">
        <f>J128</f>
        <v>0</v>
      </c>
      <c r="K61" s="164"/>
    </row>
    <row r="62" spans="2:11" s="8" customFormat="1" ht="19.9" customHeight="1">
      <c r="B62" s="158"/>
      <c r="C62" s="159"/>
      <c r="D62" s="160" t="s">
        <v>252</v>
      </c>
      <c r="E62" s="161"/>
      <c r="F62" s="161"/>
      <c r="G62" s="161"/>
      <c r="H62" s="161"/>
      <c r="I62" s="162"/>
      <c r="J62" s="163">
        <f>J131</f>
        <v>0</v>
      </c>
      <c r="K62" s="164"/>
    </row>
    <row r="63" spans="2:11" s="8" customFormat="1" ht="19.9" customHeight="1">
      <c r="B63" s="158"/>
      <c r="C63" s="159"/>
      <c r="D63" s="160" t="s">
        <v>1954</v>
      </c>
      <c r="E63" s="161"/>
      <c r="F63" s="161"/>
      <c r="G63" s="161"/>
      <c r="H63" s="161"/>
      <c r="I63" s="162"/>
      <c r="J63" s="163">
        <f>J136</f>
        <v>0</v>
      </c>
      <c r="K63" s="164"/>
    </row>
    <row r="64" spans="2:11" s="8" customFormat="1" ht="19.9" customHeight="1">
      <c r="B64" s="158"/>
      <c r="C64" s="159"/>
      <c r="D64" s="160" t="s">
        <v>1832</v>
      </c>
      <c r="E64" s="161"/>
      <c r="F64" s="161"/>
      <c r="G64" s="161"/>
      <c r="H64" s="161"/>
      <c r="I64" s="162"/>
      <c r="J64" s="163">
        <f>J153</f>
        <v>0</v>
      </c>
      <c r="K64" s="164"/>
    </row>
    <row r="65" spans="2:11" s="8" customFormat="1" ht="19.9" customHeight="1">
      <c r="B65" s="158"/>
      <c r="C65" s="159"/>
      <c r="D65" s="160" t="s">
        <v>254</v>
      </c>
      <c r="E65" s="161"/>
      <c r="F65" s="161"/>
      <c r="G65" s="161"/>
      <c r="H65" s="161"/>
      <c r="I65" s="162"/>
      <c r="J65" s="163">
        <f>J156</f>
        <v>0</v>
      </c>
      <c r="K65" s="164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9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1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4"/>
      <c r="J71" s="60"/>
      <c r="K71" s="60"/>
      <c r="L71" s="61"/>
    </row>
    <row r="72" spans="2:12" s="1" customFormat="1" ht="36.95" customHeight="1">
      <c r="B72" s="41"/>
      <c r="C72" s="62" t="s">
        <v>269</v>
      </c>
      <c r="D72" s="63"/>
      <c r="E72" s="63"/>
      <c r="F72" s="63"/>
      <c r="G72" s="63"/>
      <c r="H72" s="63"/>
      <c r="I72" s="165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14.45" customHeight="1">
      <c r="B74" s="41"/>
      <c r="C74" s="65" t="s">
        <v>19</v>
      </c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22.5" customHeight="1">
      <c r="B75" s="41"/>
      <c r="C75" s="63"/>
      <c r="D75" s="63"/>
      <c r="E75" s="396" t="str">
        <f>E7</f>
        <v>PD - MŠ a ZŠ Barrandov I, objekt Chaplinovo nám. 615/1, Praha 5 - Hlubočepy - sociální zázemí pro sportovní areál</v>
      </c>
      <c r="F75" s="397"/>
      <c r="G75" s="397"/>
      <c r="H75" s="397"/>
      <c r="I75" s="165"/>
      <c r="J75" s="63"/>
      <c r="K75" s="63"/>
      <c r="L75" s="61"/>
    </row>
    <row r="76" spans="2:12" s="1" customFormat="1" ht="14.45" customHeight="1">
      <c r="B76" s="41"/>
      <c r="C76" s="65" t="s">
        <v>143</v>
      </c>
      <c r="D76" s="63"/>
      <c r="E76" s="63"/>
      <c r="F76" s="63"/>
      <c r="G76" s="63"/>
      <c r="H76" s="63"/>
      <c r="I76" s="165"/>
      <c r="J76" s="63"/>
      <c r="K76" s="63"/>
      <c r="L76" s="61"/>
    </row>
    <row r="77" spans="2:12" s="1" customFormat="1" ht="23.25" customHeight="1">
      <c r="B77" s="41"/>
      <c r="C77" s="63"/>
      <c r="D77" s="63"/>
      <c r="E77" s="372" t="str">
        <f>E9</f>
        <v>7 - Venkovní úpravy</v>
      </c>
      <c r="F77" s="398"/>
      <c r="G77" s="398"/>
      <c r="H77" s="398"/>
      <c r="I77" s="165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5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66" t="str">
        <f>F12</f>
        <v>Chaplinovo náměstí, Praha 5</v>
      </c>
      <c r="G79" s="63"/>
      <c r="H79" s="63"/>
      <c r="I79" s="167" t="s">
        <v>27</v>
      </c>
      <c r="J79" s="73" t="str">
        <f>IF(J12="","",J12)</f>
        <v>12.12.2016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5"/>
      <c r="J80" s="63"/>
      <c r="K80" s="63"/>
      <c r="L80" s="61"/>
    </row>
    <row r="81" spans="2:12" s="1" customFormat="1" ht="13.5">
      <c r="B81" s="41"/>
      <c r="C81" s="65" t="s">
        <v>33</v>
      </c>
      <c r="D81" s="63"/>
      <c r="E81" s="63"/>
      <c r="F81" s="166" t="str">
        <f>E15</f>
        <v>MČ Praha 5, Náměstí 14 října 4, Praha 5</v>
      </c>
      <c r="G81" s="63"/>
      <c r="H81" s="63"/>
      <c r="I81" s="167" t="s">
        <v>40</v>
      </c>
      <c r="J81" s="166" t="str">
        <f>E21</f>
        <v>Ing. Ivan Šír, Projektování dopravních staveb CZ</v>
      </c>
      <c r="K81" s="63"/>
      <c r="L81" s="61"/>
    </row>
    <row r="82" spans="2:12" s="1" customFormat="1" ht="14.45" customHeight="1">
      <c r="B82" s="41"/>
      <c r="C82" s="65" t="s">
        <v>38</v>
      </c>
      <c r="D82" s="63"/>
      <c r="E82" s="63"/>
      <c r="F82" s="166" t="str">
        <f>IF(E18="","",E18)</f>
        <v/>
      </c>
      <c r="G82" s="63"/>
      <c r="H82" s="63"/>
      <c r="I82" s="165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5"/>
      <c r="J83" s="63"/>
      <c r="K83" s="63"/>
      <c r="L83" s="61"/>
    </row>
    <row r="84" spans="2:20" s="9" customFormat="1" ht="29.25" customHeight="1">
      <c r="B84" s="168"/>
      <c r="C84" s="169" t="s">
        <v>270</v>
      </c>
      <c r="D84" s="170" t="s">
        <v>66</v>
      </c>
      <c r="E84" s="170" t="s">
        <v>62</v>
      </c>
      <c r="F84" s="170" t="s">
        <v>271</v>
      </c>
      <c r="G84" s="170" t="s">
        <v>272</v>
      </c>
      <c r="H84" s="170" t="s">
        <v>273</v>
      </c>
      <c r="I84" s="171" t="s">
        <v>274</v>
      </c>
      <c r="J84" s="170" t="s">
        <v>245</v>
      </c>
      <c r="K84" s="172" t="s">
        <v>275</v>
      </c>
      <c r="L84" s="173"/>
      <c r="M84" s="81" t="s">
        <v>276</v>
      </c>
      <c r="N84" s="82" t="s">
        <v>51</v>
      </c>
      <c r="O84" s="82" t="s">
        <v>277</v>
      </c>
      <c r="P84" s="82" t="s">
        <v>278</v>
      </c>
      <c r="Q84" s="82" t="s">
        <v>279</v>
      </c>
      <c r="R84" s="82" t="s">
        <v>280</v>
      </c>
      <c r="S84" s="82" t="s">
        <v>281</v>
      </c>
      <c r="T84" s="83" t="s">
        <v>282</v>
      </c>
    </row>
    <row r="85" spans="2:63" s="1" customFormat="1" ht="29.25" customHeight="1">
      <c r="B85" s="41"/>
      <c r="C85" s="87" t="s">
        <v>246</v>
      </c>
      <c r="D85" s="63"/>
      <c r="E85" s="63"/>
      <c r="F85" s="63"/>
      <c r="G85" s="63"/>
      <c r="H85" s="63"/>
      <c r="I85" s="165"/>
      <c r="J85" s="174">
        <f>BK85</f>
        <v>0</v>
      </c>
      <c r="K85" s="63"/>
      <c r="L85" s="61"/>
      <c r="M85" s="84"/>
      <c r="N85" s="85"/>
      <c r="O85" s="85"/>
      <c r="P85" s="175">
        <f>P86</f>
        <v>0</v>
      </c>
      <c r="Q85" s="85"/>
      <c r="R85" s="175">
        <f>R86</f>
        <v>0</v>
      </c>
      <c r="S85" s="85"/>
      <c r="T85" s="176">
        <f>T86</f>
        <v>0</v>
      </c>
      <c r="AT85" s="23" t="s">
        <v>80</v>
      </c>
      <c r="AU85" s="23" t="s">
        <v>247</v>
      </c>
      <c r="BK85" s="177">
        <f>BK86</f>
        <v>0</v>
      </c>
    </row>
    <row r="86" spans="2:63" s="10" customFormat="1" ht="37.35" customHeight="1">
      <c r="B86" s="178"/>
      <c r="C86" s="179"/>
      <c r="D86" s="180" t="s">
        <v>80</v>
      </c>
      <c r="E86" s="181" t="s">
        <v>283</v>
      </c>
      <c r="F86" s="181" t="s">
        <v>284</v>
      </c>
      <c r="G86" s="179"/>
      <c r="H86" s="179"/>
      <c r="I86" s="182"/>
      <c r="J86" s="183">
        <f>BK86</f>
        <v>0</v>
      </c>
      <c r="K86" s="179"/>
      <c r="L86" s="184"/>
      <c r="M86" s="185"/>
      <c r="N86" s="186"/>
      <c r="O86" s="186"/>
      <c r="P86" s="187">
        <f>P87+P98+P125+P128+P131+P136+P153+P156</f>
        <v>0</v>
      </c>
      <c r="Q86" s="186"/>
      <c r="R86" s="187">
        <f>R87+R98+R125+R128+R131+R136+R153+R156</f>
        <v>0</v>
      </c>
      <c r="S86" s="186"/>
      <c r="T86" s="188">
        <f>T87+T98+T125+T128+T131+T136+T153+T156</f>
        <v>0</v>
      </c>
      <c r="AR86" s="189" t="s">
        <v>10</v>
      </c>
      <c r="AT86" s="190" t="s">
        <v>80</v>
      </c>
      <c r="AU86" s="190" t="s">
        <v>81</v>
      </c>
      <c r="AY86" s="189" t="s">
        <v>285</v>
      </c>
      <c r="BK86" s="191">
        <f>BK87+BK98+BK125+BK128+BK131+BK136+BK153+BK156</f>
        <v>0</v>
      </c>
    </row>
    <row r="87" spans="2:63" s="10" customFormat="1" ht="19.9" customHeight="1">
      <c r="B87" s="178"/>
      <c r="C87" s="179"/>
      <c r="D87" s="192" t="s">
        <v>80</v>
      </c>
      <c r="E87" s="193" t="s">
        <v>81</v>
      </c>
      <c r="F87" s="193" t="s">
        <v>1955</v>
      </c>
      <c r="G87" s="179"/>
      <c r="H87" s="179"/>
      <c r="I87" s="182"/>
      <c r="J87" s="194">
        <f>BK87</f>
        <v>0</v>
      </c>
      <c r="K87" s="179"/>
      <c r="L87" s="184"/>
      <c r="M87" s="185"/>
      <c r="N87" s="186"/>
      <c r="O87" s="186"/>
      <c r="P87" s="187">
        <f>SUM(P88:P97)</f>
        <v>0</v>
      </c>
      <c r="Q87" s="186"/>
      <c r="R87" s="187">
        <f>SUM(R88:R97)</f>
        <v>0</v>
      </c>
      <c r="S87" s="186"/>
      <c r="T87" s="188">
        <f>SUM(T88:T97)</f>
        <v>0</v>
      </c>
      <c r="AR87" s="189" t="s">
        <v>10</v>
      </c>
      <c r="AT87" s="190" t="s">
        <v>80</v>
      </c>
      <c r="AU87" s="190" t="s">
        <v>10</v>
      </c>
      <c r="AY87" s="189" t="s">
        <v>285</v>
      </c>
      <c r="BK87" s="191">
        <f>SUM(BK88:BK97)</f>
        <v>0</v>
      </c>
    </row>
    <row r="88" spans="2:65" s="1" customFormat="1" ht="22.5" customHeight="1">
      <c r="B88" s="41"/>
      <c r="C88" s="195" t="s">
        <v>10</v>
      </c>
      <c r="D88" s="195" t="s">
        <v>287</v>
      </c>
      <c r="E88" s="196" t="s">
        <v>1956</v>
      </c>
      <c r="F88" s="197" t="s">
        <v>1957</v>
      </c>
      <c r="G88" s="198" t="s">
        <v>1958</v>
      </c>
      <c r="H88" s="199">
        <v>344.106</v>
      </c>
      <c r="I88" s="200"/>
      <c r="J88" s="201">
        <f>ROUND(I88*H88,0)</f>
        <v>0</v>
      </c>
      <c r="K88" s="197" t="s">
        <v>35</v>
      </c>
      <c r="L88" s="61"/>
      <c r="M88" s="202" t="s">
        <v>35</v>
      </c>
      <c r="N88" s="203" t="s">
        <v>52</v>
      </c>
      <c r="O88" s="42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3" t="s">
        <v>95</v>
      </c>
      <c r="AT88" s="23" t="s">
        <v>287</v>
      </c>
      <c r="AU88" s="23" t="s">
        <v>89</v>
      </c>
      <c r="AY88" s="23" t="s">
        <v>285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23" t="s">
        <v>10</v>
      </c>
      <c r="BK88" s="206">
        <f>ROUND(I88*H88,0)</f>
        <v>0</v>
      </c>
      <c r="BL88" s="23" t="s">
        <v>95</v>
      </c>
      <c r="BM88" s="23" t="s">
        <v>89</v>
      </c>
    </row>
    <row r="89" spans="2:47" s="1" customFormat="1" ht="27">
      <c r="B89" s="41"/>
      <c r="C89" s="63"/>
      <c r="D89" s="221" t="s">
        <v>1959</v>
      </c>
      <c r="E89" s="63"/>
      <c r="F89" s="268" t="s">
        <v>1960</v>
      </c>
      <c r="G89" s="63"/>
      <c r="H89" s="63"/>
      <c r="I89" s="165"/>
      <c r="J89" s="63"/>
      <c r="K89" s="63"/>
      <c r="L89" s="61"/>
      <c r="M89" s="269"/>
      <c r="N89" s="42"/>
      <c r="O89" s="42"/>
      <c r="P89" s="42"/>
      <c r="Q89" s="42"/>
      <c r="R89" s="42"/>
      <c r="S89" s="42"/>
      <c r="T89" s="78"/>
      <c r="AT89" s="23" t="s">
        <v>1959</v>
      </c>
      <c r="AU89" s="23" t="s">
        <v>89</v>
      </c>
    </row>
    <row r="90" spans="2:65" s="1" customFormat="1" ht="22.5" customHeight="1">
      <c r="B90" s="41"/>
      <c r="C90" s="195" t="s">
        <v>89</v>
      </c>
      <c r="D90" s="195" t="s">
        <v>287</v>
      </c>
      <c r="E90" s="196" t="s">
        <v>1961</v>
      </c>
      <c r="F90" s="197" t="s">
        <v>1962</v>
      </c>
      <c r="G90" s="198" t="s">
        <v>1958</v>
      </c>
      <c r="H90" s="199">
        <v>65.449</v>
      </c>
      <c r="I90" s="200"/>
      <c r="J90" s="201">
        <f>ROUND(I90*H90,0)</f>
        <v>0</v>
      </c>
      <c r="K90" s="197" t="s">
        <v>35</v>
      </c>
      <c r="L90" s="61"/>
      <c r="M90" s="202" t="s">
        <v>35</v>
      </c>
      <c r="N90" s="203" t="s">
        <v>52</v>
      </c>
      <c r="O90" s="42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23" t="s">
        <v>95</v>
      </c>
      <c r="AT90" s="23" t="s">
        <v>287</v>
      </c>
      <c r="AU90" s="23" t="s">
        <v>89</v>
      </c>
      <c r="AY90" s="23" t="s">
        <v>285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3" t="s">
        <v>10</v>
      </c>
      <c r="BK90" s="206">
        <f>ROUND(I90*H90,0)</f>
        <v>0</v>
      </c>
      <c r="BL90" s="23" t="s">
        <v>95</v>
      </c>
      <c r="BM90" s="23" t="s">
        <v>95</v>
      </c>
    </row>
    <row r="91" spans="2:47" s="1" customFormat="1" ht="27">
      <c r="B91" s="41"/>
      <c r="C91" s="63"/>
      <c r="D91" s="221" t="s">
        <v>1959</v>
      </c>
      <c r="E91" s="63"/>
      <c r="F91" s="268" t="s">
        <v>1960</v>
      </c>
      <c r="G91" s="63"/>
      <c r="H91" s="63"/>
      <c r="I91" s="165"/>
      <c r="J91" s="63"/>
      <c r="K91" s="63"/>
      <c r="L91" s="61"/>
      <c r="M91" s="269"/>
      <c r="N91" s="42"/>
      <c r="O91" s="42"/>
      <c r="P91" s="42"/>
      <c r="Q91" s="42"/>
      <c r="R91" s="42"/>
      <c r="S91" s="42"/>
      <c r="T91" s="78"/>
      <c r="AT91" s="23" t="s">
        <v>1959</v>
      </c>
      <c r="AU91" s="23" t="s">
        <v>89</v>
      </c>
    </row>
    <row r="92" spans="2:65" s="1" customFormat="1" ht="22.5" customHeight="1">
      <c r="B92" s="41"/>
      <c r="C92" s="195" t="s">
        <v>92</v>
      </c>
      <c r="D92" s="195" t="s">
        <v>287</v>
      </c>
      <c r="E92" s="196" t="s">
        <v>1963</v>
      </c>
      <c r="F92" s="197" t="s">
        <v>1964</v>
      </c>
      <c r="G92" s="198" t="s">
        <v>1965</v>
      </c>
      <c r="H92" s="199">
        <v>1</v>
      </c>
      <c r="I92" s="200"/>
      <c r="J92" s="201">
        <f>ROUND(I92*H92,0)</f>
        <v>0</v>
      </c>
      <c r="K92" s="197" t="s">
        <v>35</v>
      </c>
      <c r="L92" s="61"/>
      <c r="M92" s="202" t="s">
        <v>35</v>
      </c>
      <c r="N92" s="203" t="s">
        <v>52</v>
      </c>
      <c r="O92" s="42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23" t="s">
        <v>95</v>
      </c>
      <c r="AT92" s="23" t="s">
        <v>287</v>
      </c>
      <c r="AU92" s="23" t="s">
        <v>89</v>
      </c>
      <c r="AY92" s="23" t="s">
        <v>285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23" t="s">
        <v>10</v>
      </c>
      <c r="BK92" s="206">
        <f>ROUND(I92*H92,0)</f>
        <v>0</v>
      </c>
      <c r="BL92" s="23" t="s">
        <v>95</v>
      </c>
      <c r="BM92" s="23" t="s">
        <v>101</v>
      </c>
    </row>
    <row r="93" spans="2:47" s="1" customFormat="1" ht="54">
      <c r="B93" s="41"/>
      <c r="C93" s="63"/>
      <c r="D93" s="221" t="s">
        <v>1959</v>
      </c>
      <c r="E93" s="63"/>
      <c r="F93" s="268" t="s">
        <v>1966</v>
      </c>
      <c r="G93" s="63"/>
      <c r="H93" s="63"/>
      <c r="I93" s="165"/>
      <c r="J93" s="63"/>
      <c r="K93" s="63"/>
      <c r="L93" s="61"/>
      <c r="M93" s="269"/>
      <c r="N93" s="42"/>
      <c r="O93" s="42"/>
      <c r="P93" s="42"/>
      <c r="Q93" s="42"/>
      <c r="R93" s="42"/>
      <c r="S93" s="42"/>
      <c r="T93" s="78"/>
      <c r="AT93" s="23" t="s">
        <v>1959</v>
      </c>
      <c r="AU93" s="23" t="s">
        <v>89</v>
      </c>
    </row>
    <row r="94" spans="2:65" s="1" customFormat="1" ht="22.5" customHeight="1">
      <c r="B94" s="41"/>
      <c r="C94" s="195" t="s">
        <v>95</v>
      </c>
      <c r="D94" s="195" t="s">
        <v>287</v>
      </c>
      <c r="E94" s="196" t="s">
        <v>1967</v>
      </c>
      <c r="F94" s="197" t="s">
        <v>1968</v>
      </c>
      <c r="G94" s="198" t="s">
        <v>1965</v>
      </c>
      <c r="H94" s="199">
        <v>1</v>
      </c>
      <c r="I94" s="200"/>
      <c r="J94" s="201">
        <f>ROUND(I94*H94,0)</f>
        <v>0</v>
      </c>
      <c r="K94" s="197" t="s">
        <v>35</v>
      </c>
      <c r="L94" s="61"/>
      <c r="M94" s="202" t="s">
        <v>35</v>
      </c>
      <c r="N94" s="203" t="s">
        <v>52</v>
      </c>
      <c r="O94" s="42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23" t="s">
        <v>95</v>
      </c>
      <c r="AT94" s="23" t="s">
        <v>287</v>
      </c>
      <c r="AU94" s="23" t="s">
        <v>89</v>
      </c>
      <c r="AY94" s="23" t="s">
        <v>285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3" t="s">
        <v>10</v>
      </c>
      <c r="BK94" s="206">
        <f>ROUND(I94*H94,0)</f>
        <v>0</v>
      </c>
      <c r="BL94" s="23" t="s">
        <v>95</v>
      </c>
      <c r="BM94" s="23" t="s">
        <v>107</v>
      </c>
    </row>
    <row r="95" spans="2:47" s="1" customFormat="1" ht="40.5">
      <c r="B95" s="41"/>
      <c r="C95" s="63"/>
      <c r="D95" s="221" t="s">
        <v>1959</v>
      </c>
      <c r="E95" s="63"/>
      <c r="F95" s="268" t="s">
        <v>1969</v>
      </c>
      <c r="G95" s="63"/>
      <c r="H95" s="63"/>
      <c r="I95" s="165"/>
      <c r="J95" s="63"/>
      <c r="K95" s="63"/>
      <c r="L95" s="61"/>
      <c r="M95" s="269"/>
      <c r="N95" s="42"/>
      <c r="O95" s="42"/>
      <c r="P95" s="42"/>
      <c r="Q95" s="42"/>
      <c r="R95" s="42"/>
      <c r="S95" s="42"/>
      <c r="T95" s="78"/>
      <c r="AT95" s="23" t="s">
        <v>1959</v>
      </c>
      <c r="AU95" s="23" t="s">
        <v>89</v>
      </c>
    </row>
    <row r="96" spans="2:65" s="1" customFormat="1" ht="22.5" customHeight="1">
      <c r="B96" s="41"/>
      <c r="C96" s="195" t="s">
        <v>98</v>
      </c>
      <c r="D96" s="195" t="s">
        <v>287</v>
      </c>
      <c r="E96" s="196" t="s">
        <v>1967</v>
      </c>
      <c r="F96" s="197" t="s">
        <v>1968</v>
      </c>
      <c r="G96" s="198" t="s">
        <v>1965</v>
      </c>
      <c r="H96" s="199">
        <v>1</v>
      </c>
      <c r="I96" s="200"/>
      <c r="J96" s="201">
        <f>ROUND(I96*H96,0)</f>
        <v>0</v>
      </c>
      <c r="K96" s="197" t="s">
        <v>35</v>
      </c>
      <c r="L96" s="61"/>
      <c r="M96" s="202" t="s">
        <v>35</v>
      </c>
      <c r="N96" s="203" t="s">
        <v>52</v>
      </c>
      <c r="O96" s="42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AR96" s="23" t="s">
        <v>95</v>
      </c>
      <c r="AT96" s="23" t="s">
        <v>287</v>
      </c>
      <c r="AU96" s="23" t="s">
        <v>89</v>
      </c>
      <c r="AY96" s="23" t="s">
        <v>285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3" t="s">
        <v>10</v>
      </c>
      <c r="BK96" s="206">
        <f>ROUND(I96*H96,0)</f>
        <v>0</v>
      </c>
      <c r="BL96" s="23" t="s">
        <v>95</v>
      </c>
      <c r="BM96" s="23" t="s">
        <v>29</v>
      </c>
    </row>
    <row r="97" spans="2:47" s="1" customFormat="1" ht="67.5">
      <c r="B97" s="41"/>
      <c r="C97" s="63"/>
      <c r="D97" s="209" t="s">
        <v>1959</v>
      </c>
      <c r="E97" s="63"/>
      <c r="F97" s="270" t="s">
        <v>1970</v>
      </c>
      <c r="G97" s="63"/>
      <c r="H97" s="63"/>
      <c r="I97" s="165"/>
      <c r="J97" s="63"/>
      <c r="K97" s="63"/>
      <c r="L97" s="61"/>
      <c r="M97" s="269"/>
      <c r="N97" s="42"/>
      <c r="O97" s="42"/>
      <c r="P97" s="42"/>
      <c r="Q97" s="42"/>
      <c r="R97" s="42"/>
      <c r="S97" s="42"/>
      <c r="T97" s="78"/>
      <c r="AT97" s="23" t="s">
        <v>1959</v>
      </c>
      <c r="AU97" s="23" t="s">
        <v>89</v>
      </c>
    </row>
    <row r="98" spans="2:63" s="10" customFormat="1" ht="29.85" customHeight="1">
      <c r="B98" s="178"/>
      <c r="C98" s="179"/>
      <c r="D98" s="192" t="s">
        <v>80</v>
      </c>
      <c r="E98" s="193" t="s">
        <v>10</v>
      </c>
      <c r="F98" s="193" t="s">
        <v>286</v>
      </c>
      <c r="G98" s="179"/>
      <c r="H98" s="179"/>
      <c r="I98" s="182"/>
      <c r="J98" s="194">
        <f>BK98</f>
        <v>0</v>
      </c>
      <c r="K98" s="179"/>
      <c r="L98" s="184"/>
      <c r="M98" s="185"/>
      <c r="N98" s="186"/>
      <c r="O98" s="186"/>
      <c r="P98" s="187">
        <f>SUM(P99:P124)</f>
        <v>0</v>
      </c>
      <c r="Q98" s="186"/>
      <c r="R98" s="187">
        <f>SUM(R99:R124)</f>
        <v>0</v>
      </c>
      <c r="S98" s="186"/>
      <c r="T98" s="188">
        <f>SUM(T99:T124)</f>
        <v>0</v>
      </c>
      <c r="AR98" s="189" t="s">
        <v>10</v>
      </c>
      <c r="AT98" s="190" t="s">
        <v>80</v>
      </c>
      <c r="AU98" s="190" t="s">
        <v>10</v>
      </c>
      <c r="AY98" s="189" t="s">
        <v>285</v>
      </c>
      <c r="BK98" s="191">
        <f>SUM(BK99:BK124)</f>
        <v>0</v>
      </c>
    </row>
    <row r="99" spans="2:65" s="1" customFormat="1" ht="22.5" customHeight="1">
      <c r="B99" s="41"/>
      <c r="C99" s="195" t="s">
        <v>101</v>
      </c>
      <c r="D99" s="195" t="s">
        <v>287</v>
      </c>
      <c r="E99" s="196" t="s">
        <v>1971</v>
      </c>
      <c r="F99" s="197" t="s">
        <v>1972</v>
      </c>
      <c r="G99" s="198" t="s">
        <v>1973</v>
      </c>
      <c r="H99" s="199">
        <v>100</v>
      </c>
      <c r="I99" s="200"/>
      <c r="J99" s="201">
        <f>ROUND(I99*H99,0)</f>
        <v>0</v>
      </c>
      <c r="K99" s="197" t="s">
        <v>35</v>
      </c>
      <c r="L99" s="61"/>
      <c r="M99" s="202" t="s">
        <v>35</v>
      </c>
      <c r="N99" s="203" t="s">
        <v>52</v>
      </c>
      <c r="O99" s="42"/>
      <c r="P99" s="204">
        <f>O99*H99</f>
        <v>0</v>
      </c>
      <c r="Q99" s="204">
        <v>0</v>
      </c>
      <c r="R99" s="204">
        <f>Q99*H99</f>
        <v>0</v>
      </c>
      <c r="S99" s="204">
        <v>0</v>
      </c>
      <c r="T99" s="205">
        <f>S99*H99</f>
        <v>0</v>
      </c>
      <c r="AR99" s="23" t="s">
        <v>95</v>
      </c>
      <c r="AT99" s="23" t="s">
        <v>287</v>
      </c>
      <c r="AU99" s="23" t="s">
        <v>89</v>
      </c>
      <c r="AY99" s="23" t="s">
        <v>285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23" t="s">
        <v>10</v>
      </c>
      <c r="BK99" s="206">
        <f>ROUND(I99*H99,0)</f>
        <v>0</v>
      </c>
      <c r="BL99" s="23" t="s">
        <v>95</v>
      </c>
      <c r="BM99" s="23" t="s">
        <v>339</v>
      </c>
    </row>
    <row r="100" spans="2:47" s="1" customFormat="1" ht="40.5">
      <c r="B100" s="41"/>
      <c r="C100" s="63"/>
      <c r="D100" s="221" t="s">
        <v>1959</v>
      </c>
      <c r="E100" s="63"/>
      <c r="F100" s="268" t="s">
        <v>1974</v>
      </c>
      <c r="G100" s="63"/>
      <c r="H100" s="63"/>
      <c r="I100" s="165"/>
      <c r="J100" s="63"/>
      <c r="K100" s="63"/>
      <c r="L100" s="61"/>
      <c r="M100" s="269"/>
      <c r="N100" s="42"/>
      <c r="O100" s="42"/>
      <c r="P100" s="42"/>
      <c r="Q100" s="42"/>
      <c r="R100" s="42"/>
      <c r="S100" s="42"/>
      <c r="T100" s="78"/>
      <c r="AT100" s="23" t="s">
        <v>1959</v>
      </c>
      <c r="AU100" s="23" t="s">
        <v>89</v>
      </c>
    </row>
    <row r="101" spans="2:65" s="1" customFormat="1" ht="22.5" customHeight="1">
      <c r="B101" s="41"/>
      <c r="C101" s="195" t="s">
        <v>104</v>
      </c>
      <c r="D101" s="195" t="s">
        <v>287</v>
      </c>
      <c r="E101" s="196" t="s">
        <v>1975</v>
      </c>
      <c r="F101" s="197" t="s">
        <v>1976</v>
      </c>
      <c r="G101" s="198" t="s">
        <v>1977</v>
      </c>
      <c r="H101" s="199">
        <v>20</v>
      </c>
      <c r="I101" s="200"/>
      <c r="J101" s="201">
        <f>ROUND(I101*H101,0)</f>
        <v>0</v>
      </c>
      <c r="K101" s="197" t="s">
        <v>35</v>
      </c>
      <c r="L101" s="61"/>
      <c r="M101" s="202" t="s">
        <v>35</v>
      </c>
      <c r="N101" s="203" t="s">
        <v>52</v>
      </c>
      <c r="O101" s="42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AR101" s="23" t="s">
        <v>95</v>
      </c>
      <c r="AT101" s="23" t="s">
        <v>287</v>
      </c>
      <c r="AU101" s="23" t="s">
        <v>89</v>
      </c>
      <c r="AY101" s="23" t="s">
        <v>285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3" t="s">
        <v>10</v>
      </c>
      <c r="BK101" s="206">
        <f>ROUND(I101*H101,0)</f>
        <v>0</v>
      </c>
      <c r="BL101" s="23" t="s">
        <v>95</v>
      </c>
      <c r="BM101" s="23" t="s">
        <v>350</v>
      </c>
    </row>
    <row r="102" spans="2:47" s="1" customFormat="1" ht="108">
      <c r="B102" s="41"/>
      <c r="C102" s="63"/>
      <c r="D102" s="221" t="s">
        <v>1959</v>
      </c>
      <c r="E102" s="63"/>
      <c r="F102" s="268" t="s">
        <v>1978</v>
      </c>
      <c r="G102" s="63"/>
      <c r="H102" s="63"/>
      <c r="I102" s="165"/>
      <c r="J102" s="63"/>
      <c r="K102" s="63"/>
      <c r="L102" s="61"/>
      <c r="M102" s="269"/>
      <c r="N102" s="42"/>
      <c r="O102" s="42"/>
      <c r="P102" s="42"/>
      <c r="Q102" s="42"/>
      <c r="R102" s="42"/>
      <c r="S102" s="42"/>
      <c r="T102" s="78"/>
      <c r="AT102" s="23" t="s">
        <v>1959</v>
      </c>
      <c r="AU102" s="23" t="s">
        <v>89</v>
      </c>
    </row>
    <row r="103" spans="2:65" s="1" customFormat="1" ht="22.5" customHeight="1">
      <c r="B103" s="41"/>
      <c r="C103" s="195" t="s">
        <v>107</v>
      </c>
      <c r="D103" s="195" t="s">
        <v>287</v>
      </c>
      <c r="E103" s="196" t="s">
        <v>1979</v>
      </c>
      <c r="F103" s="197" t="s">
        <v>1980</v>
      </c>
      <c r="G103" s="198" t="s">
        <v>1958</v>
      </c>
      <c r="H103" s="199">
        <v>63.124</v>
      </c>
      <c r="I103" s="200"/>
      <c r="J103" s="201">
        <f>ROUND(I103*H103,0)</f>
        <v>0</v>
      </c>
      <c r="K103" s="197" t="s">
        <v>35</v>
      </c>
      <c r="L103" s="61"/>
      <c r="M103" s="202" t="s">
        <v>35</v>
      </c>
      <c r="N103" s="203" t="s">
        <v>52</v>
      </c>
      <c r="O103" s="42"/>
      <c r="P103" s="204">
        <f>O103*H103</f>
        <v>0</v>
      </c>
      <c r="Q103" s="204">
        <v>0</v>
      </c>
      <c r="R103" s="204">
        <f>Q103*H103</f>
        <v>0</v>
      </c>
      <c r="S103" s="204">
        <v>0</v>
      </c>
      <c r="T103" s="205">
        <f>S103*H103</f>
        <v>0</v>
      </c>
      <c r="AR103" s="23" t="s">
        <v>95</v>
      </c>
      <c r="AT103" s="23" t="s">
        <v>287</v>
      </c>
      <c r="AU103" s="23" t="s">
        <v>89</v>
      </c>
      <c r="AY103" s="23" t="s">
        <v>285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3" t="s">
        <v>10</v>
      </c>
      <c r="BK103" s="206">
        <f>ROUND(I103*H103,0)</f>
        <v>0</v>
      </c>
      <c r="BL103" s="23" t="s">
        <v>95</v>
      </c>
      <c r="BM103" s="23" t="s">
        <v>359</v>
      </c>
    </row>
    <row r="104" spans="2:47" s="1" customFormat="1" ht="81">
      <c r="B104" s="41"/>
      <c r="C104" s="63"/>
      <c r="D104" s="221" t="s">
        <v>1959</v>
      </c>
      <c r="E104" s="63"/>
      <c r="F104" s="268" t="s">
        <v>1981</v>
      </c>
      <c r="G104" s="63"/>
      <c r="H104" s="63"/>
      <c r="I104" s="165"/>
      <c r="J104" s="63"/>
      <c r="K104" s="63"/>
      <c r="L104" s="61"/>
      <c r="M104" s="269"/>
      <c r="N104" s="42"/>
      <c r="O104" s="42"/>
      <c r="P104" s="42"/>
      <c r="Q104" s="42"/>
      <c r="R104" s="42"/>
      <c r="S104" s="42"/>
      <c r="T104" s="78"/>
      <c r="AT104" s="23" t="s">
        <v>1959</v>
      </c>
      <c r="AU104" s="23" t="s">
        <v>89</v>
      </c>
    </row>
    <row r="105" spans="2:65" s="1" customFormat="1" ht="22.5" customHeight="1">
      <c r="B105" s="41"/>
      <c r="C105" s="195" t="s">
        <v>110</v>
      </c>
      <c r="D105" s="195" t="s">
        <v>287</v>
      </c>
      <c r="E105" s="196" t="s">
        <v>1982</v>
      </c>
      <c r="F105" s="197" t="s">
        <v>1983</v>
      </c>
      <c r="G105" s="198" t="s">
        <v>537</v>
      </c>
      <c r="H105" s="199">
        <v>170.662</v>
      </c>
      <c r="I105" s="200"/>
      <c r="J105" s="201">
        <f>ROUND(I105*H105,0)</f>
        <v>0</v>
      </c>
      <c r="K105" s="197" t="s">
        <v>35</v>
      </c>
      <c r="L105" s="61"/>
      <c r="M105" s="202" t="s">
        <v>35</v>
      </c>
      <c r="N105" s="203" t="s">
        <v>52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3" t="s">
        <v>95</v>
      </c>
      <c r="AT105" s="23" t="s">
        <v>287</v>
      </c>
      <c r="AU105" s="23" t="s">
        <v>89</v>
      </c>
      <c r="AY105" s="23" t="s">
        <v>285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3" t="s">
        <v>10</v>
      </c>
      <c r="BK105" s="206">
        <f>ROUND(I105*H105,0)</f>
        <v>0</v>
      </c>
      <c r="BL105" s="23" t="s">
        <v>95</v>
      </c>
      <c r="BM105" s="23" t="s">
        <v>370</v>
      </c>
    </row>
    <row r="106" spans="2:47" s="1" customFormat="1" ht="67.5">
      <c r="B106" s="41"/>
      <c r="C106" s="63"/>
      <c r="D106" s="209" t="s">
        <v>1959</v>
      </c>
      <c r="E106" s="63"/>
      <c r="F106" s="270" t="s">
        <v>1984</v>
      </c>
      <c r="G106" s="63"/>
      <c r="H106" s="63"/>
      <c r="I106" s="165"/>
      <c r="J106" s="63"/>
      <c r="K106" s="63"/>
      <c r="L106" s="61"/>
      <c r="M106" s="269"/>
      <c r="N106" s="42"/>
      <c r="O106" s="42"/>
      <c r="P106" s="42"/>
      <c r="Q106" s="42"/>
      <c r="R106" s="42"/>
      <c r="S106" s="42"/>
      <c r="T106" s="78"/>
      <c r="AT106" s="23" t="s">
        <v>1959</v>
      </c>
      <c r="AU106" s="23" t="s">
        <v>89</v>
      </c>
    </row>
    <row r="107" spans="2:51" s="11" customFormat="1" ht="13.5">
      <c r="B107" s="207"/>
      <c r="C107" s="208"/>
      <c r="D107" s="209" t="s">
        <v>293</v>
      </c>
      <c r="E107" s="210" t="s">
        <v>35</v>
      </c>
      <c r="F107" s="211" t="s">
        <v>1985</v>
      </c>
      <c r="G107" s="208"/>
      <c r="H107" s="212">
        <v>170.662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293</v>
      </c>
      <c r="AU107" s="218" t="s">
        <v>89</v>
      </c>
      <c r="AV107" s="11" t="s">
        <v>89</v>
      </c>
      <c r="AW107" s="11" t="s">
        <v>6</v>
      </c>
      <c r="AX107" s="11" t="s">
        <v>81</v>
      </c>
      <c r="AY107" s="218" t="s">
        <v>285</v>
      </c>
    </row>
    <row r="108" spans="2:51" s="13" customFormat="1" ht="13.5">
      <c r="B108" s="237"/>
      <c r="C108" s="238"/>
      <c r="D108" s="221" t="s">
        <v>293</v>
      </c>
      <c r="E108" s="239" t="s">
        <v>35</v>
      </c>
      <c r="F108" s="240" t="s">
        <v>505</v>
      </c>
      <c r="G108" s="238"/>
      <c r="H108" s="241">
        <v>170.662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293</v>
      </c>
      <c r="AU108" s="247" t="s">
        <v>89</v>
      </c>
      <c r="AV108" s="13" t="s">
        <v>95</v>
      </c>
      <c r="AW108" s="13" t="s">
        <v>6</v>
      </c>
      <c r="AX108" s="13" t="s">
        <v>10</v>
      </c>
      <c r="AY108" s="247" t="s">
        <v>285</v>
      </c>
    </row>
    <row r="109" spans="2:65" s="1" customFormat="1" ht="22.5" customHeight="1">
      <c r="B109" s="41"/>
      <c r="C109" s="195" t="s">
        <v>29</v>
      </c>
      <c r="D109" s="195" t="s">
        <v>287</v>
      </c>
      <c r="E109" s="196" t="s">
        <v>1986</v>
      </c>
      <c r="F109" s="197" t="s">
        <v>1987</v>
      </c>
      <c r="G109" s="198" t="s">
        <v>1958</v>
      </c>
      <c r="H109" s="199">
        <v>4.65</v>
      </c>
      <c r="I109" s="200"/>
      <c r="J109" s="201">
        <f>ROUND(I109*H109,0)</f>
        <v>0</v>
      </c>
      <c r="K109" s="197" t="s">
        <v>35</v>
      </c>
      <c r="L109" s="61"/>
      <c r="M109" s="202" t="s">
        <v>35</v>
      </c>
      <c r="N109" s="203" t="s">
        <v>52</v>
      </c>
      <c r="O109" s="42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3" t="s">
        <v>95</v>
      </c>
      <c r="AT109" s="23" t="s">
        <v>287</v>
      </c>
      <c r="AU109" s="23" t="s">
        <v>89</v>
      </c>
      <c r="AY109" s="23" t="s">
        <v>285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3" t="s">
        <v>10</v>
      </c>
      <c r="BK109" s="206">
        <f>ROUND(I109*H109,0)</f>
        <v>0</v>
      </c>
      <c r="BL109" s="23" t="s">
        <v>95</v>
      </c>
      <c r="BM109" s="23" t="s">
        <v>383</v>
      </c>
    </row>
    <row r="110" spans="2:47" s="1" customFormat="1" ht="81">
      <c r="B110" s="41"/>
      <c r="C110" s="63"/>
      <c r="D110" s="221" t="s">
        <v>1959</v>
      </c>
      <c r="E110" s="63"/>
      <c r="F110" s="268" t="s">
        <v>1988</v>
      </c>
      <c r="G110" s="63"/>
      <c r="H110" s="63"/>
      <c r="I110" s="165"/>
      <c r="J110" s="63"/>
      <c r="K110" s="63"/>
      <c r="L110" s="61"/>
      <c r="M110" s="269"/>
      <c r="N110" s="42"/>
      <c r="O110" s="42"/>
      <c r="P110" s="42"/>
      <c r="Q110" s="42"/>
      <c r="R110" s="42"/>
      <c r="S110" s="42"/>
      <c r="T110" s="78"/>
      <c r="AT110" s="23" t="s">
        <v>1959</v>
      </c>
      <c r="AU110" s="23" t="s">
        <v>89</v>
      </c>
    </row>
    <row r="111" spans="2:65" s="1" customFormat="1" ht="22.5" customHeight="1">
      <c r="B111" s="41"/>
      <c r="C111" s="195" t="s">
        <v>334</v>
      </c>
      <c r="D111" s="195" t="s">
        <v>287</v>
      </c>
      <c r="E111" s="196" t="s">
        <v>1989</v>
      </c>
      <c r="F111" s="197" t="s">
        <v>1990</v>
      </c>
      <c r="G111" s="198" t="s">
        <v>1958</v>
      </c>
      <c r="H111" s="199">
        <v>79.709</v>
      </c>
      <c r="I111" s="200"/>
      <c r="J111" s="201">
        <f>ROUND(I111*H111,0)</f>
        <v>0</v>
      </c>
      <c r="K111" s="197" t="s">
        <v>35</v>
      </c>
      <c r="L111" s="61"/>
      <c r="M111" s="202" t="s">
        <v>35</v>
      </c>
      <c r="N111" s="203" t="s">
        <v>52</v>
      </c>
      <c r="O111" s="42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3" t="s">
        <v>95</v>
      </c>
      <c r="AT111" s="23" t="s">
        <v>287</v>
      </c>
      <c r="AU111" s="23" t="s">
        <v>89</v>
      </c>
      <c r="AY111" s="23" t="s">
        <v>285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3" t="s">
        <v>10</v>
      </c>
      <c r="BK111" s="206">
        <f>ROUND(I111*H111,0)</f>
        <v>0</v>
      </c>
      <c r="BL111" s="23" t="s">
        <v>95</v>
      </c>
      <c r="BM111" s="23" t="s">
        <v>396</v>
      </c>
    </row>
    <row r="112" spans="2:47" s="1" customFormat="1" ht="54">
      <c r="B112" s="41"/>
      <c r="C112" s="63"/>
      <c r="D112" s="221" t="s">
        <v>1959</v>
      </c>
      <c r="E112" s="63"/>
      <c r="F112" s="268" t="s">
        <v>1991</v>
      </c>
      <c r="G112" s="63"/>
      <c r="H112" s="63"/>
      <c r="I112" s="165"/>
      <c r="J112" s="63"/>
      <c r="K112" s="63"/>
      <c r="L112" s="61"/>
      <c r="M112" s="269"/>
      <c r="N112" s="42"/>
      <c r="O112" s="42"/>
      <c r="P112" s="42"/>
      <c r="Q112" s="42"/>
      <c r="R112" s="42"/>
      <c r="S112" s="42"/>
      <c r="T112" s="78"/>
      <c r="AT112" s="23" t="s">
        <v>1959</v>
      </c>
      <c r="AU112" s="23" t="s">
        <v>89</v>
      </c>
    </row>
    <row r="113" spans="2:65" s="1" customFormat="1" ht="22.5" customHeight="1">
      <c r="B113" s="41"/>
      <c r="C113" s="195" t="s">
        <v>339</v>
      </c>
      <c r="D113" s="195" t="s">
        <v>287</v>
      </c>
      <c r="E113" s="196" t="s">
        <v>1992</v>
      </c>
      <c r="F113" s="197" t="s">
        <v>1993</v>
      </c>
      <c r="G113" s="198" t="s">
        <v>1958</v>
      </c>
      <c r="H113" s="199">
        <v>324.979</v>
      </c>
      <c r="I113" s="200"/>
      <c r="J113" s="201">
        <f>ROUND(I113*H113,0)</f>
        <v>0</v>
      </c>
      <c r="K113" s="197" t="s">
        <v>35</v>
      </c>
      <c r="L113" s="61"/>
      <c r="M113" s="202" t="s">
        <v>35</v>
      </c>
      <c r="N113" s="203" t="s">
        <v>52</v>
      </c>
      <c r="O113" s="42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AR113" s="23" t="s">
        <v>95</v>
      </c>
      <c r="AT113" s="23" t="s">
        <v>287</v>
      </c>
      <c r="AU113" s="23" t="s">
        <v>89</v>
      </c>
      <c r="AY113" s="23" t="s">
        <v>285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3" t="s">
        <v>10</v>
      </c>
      <c r="BK113" s="206">
        <f>ROUND(I113*H113,0)</f>
        <v>0</v>
      </c>
      <c r="BL113" s="23" t="s">
        <v>95</v>
      </c>
      <c r="BM113" s="23" t="s">
        <v>407</v>
      </c>
    </row>
    <row r="114" spans="2:47" s="1" customFormat="1" ht="243">
      <c r="B114" s="41"/>
      <c r="C114" s="63"/>
      <c r="D114" s="221" t="s">
        <v>1959</v>
      </c>
      <c r="E114" s="63"/>
      <c r="F114" s="268" t="s">
        <v>1994</v>
      </c>
      <c r="G114" s="63"/>
      <c r="H114" s="63"/>
      <c r="I114" s="165"/>
      <c r="J114" s="63"/>
      <c r="K114" s="63"/>
      <c r="L114" s="61"/>
      <c r="M114" s="269"/>
      <c r="N114" s="42"/>
      <c r="O114" s="42"/>
      <c r="P114" s="42"/>
      <c r="Q114" s="42"/>
      <c r="R114" s="42"/>
      <c r="S114" s="42"/>
      <c r="T114" s="78"/>
      <c r="AT114" s="23" t="s">
        <v>1959</v>
      </c>
      <c r="AU114" s="23" t="s">
        <v>89</v>
      </c>
    </row>
    <row r="115" spans="2:65" s="1" customFormat="1" ht="22.5" customHeight="1">
      <c r="B115" s="41"/>
      <c r="C115" s="195" t="s">
        <v>344</v>
      </c>
      <c r="D115" s="195" t="s">
        <v>287</v>
      </c>
      <c r="E115" s="196" t="s">
        <v>1995</v>
      </c>
      <c r="F115" s="197" t="s">
        <v>1996</v>
      </c>
      <c r="G115" s="198" t="s">
        <v>1958</v>
      </c>
      <c r="H115" s="199">
        <v>134.694</v>
      </c>
      <c r="I115" s="200"/>
      <c r="J115" s="201">
        <f>ROUND(I115*H115,0)</f>
        <v>0</v>
      </c>
      <c r="K115" s="197" t="s">
        <v>35</v>
      </c>
      <c r="L115" s="61"/>
      <c r="M115" s="202" t="s">
        <v>35</v>
      </c>
      <c r="N115" s="203" t="s">
        <v>52</v>
      </c>
      <c r="O115" s="42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23" t="s">
        <v>95</v>
      </c>
      <c r="AT115" s="23" t="s">
        <v>287</v>
      </c>
      <c r="AU115" s="23" t="s">
        <v>89</v>
      </c>
      <c r="AY115" s="23" t="s">
        <v>285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3" t="s">
        <v>10</v>
      </c>
      <c r="BK115" s="206">
        <f>ROUND(I115*H115,0)</f>
        <v>0</v>
      </c>
      <c r="BL115" s="23" t="s">
        <v>95</v>
      </c>
      <c r="BM115" s="23" t="s">
        <v>415</v>
      </c>
    </row>
    <row r="116" spans="2:47" s="1" customFormat="1" ht="216">
      <c r="B116" s="41"/>
      <c r="C116" s="63"/>
      <c r="D116" s="221" t="s">
        <v>1959</v>
      </c>
      <c r="E116" s="63"/>
      <c r="F116" s="268" t="s">
        <v>1997</v>
      </c>
      <c r="G116" s="63"/>
      <c r="H116" s="63"/>
      <c r="I116" s="165"/>
      <c r="J116" s="63"/>
      <c r="K116" s="63"/>
      <c r="L116" s="61"/>
      <c r="M116" s="269"/>
      <c r="N116" s="42"/>
      <c r="O116" s="42"/>
      <c r="P116" s="42"/>
      <c r="Q116" s="42"/>
      <c r="R116" s="42"/>
      <c r="S116" s="42"/>
      <c r="T116" s="78"/>
      <c r="AT116" s="23" t="s">
        <v>1959</v>
      </c>
      <c r="AU116" s="23" t="s">
        <v>89</v>
      </c>
    </row>
    <row r="117" spans="2:65" s="1" customFormat="1" ht="22.5" customHeight="1">
      <c r="B117" s="41"/>
      <c r="C117" s="195" t="s">
        <v>350</v>
      </c>
      <c r="D117" s="195" t="s">
        <v>287</v>
      </c>
      <c r="E117" s="196" t="s">
        <v>1995</v>
      </c>
      <c r="F117" s="197" t="s">
        <v>1996</v>
      </c>
      <c r="G117" s="198" t="s">
        <v>1958</v>
      </c>
      <c r="H117" s="199">
        <v>6.756</v>
      </c>
      <c r="I117" s="200"/>
      <c r="J117" s="201">
        <f>ROUND(I117*H117,0)</f>
        <v>0</v>
      </c>
      <c r="K117" s="197" t="s">
        <v>35</v>
      </c>
      <c r="L117" s="61"/>
      <c r="M117" s="202" t="s">
        <v>35</v>
      </c>
      <c r="N117" s="203" t="s">
        <v>52</v>
      </c>
      <c r="O117" s="42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AR117" s="23" t="s">
        <v>95</v>
      </c>
      <c r="AT117" s="23" t="s">
        <v>287</v>
      </c>
      <c r="AU117" s="23" t="s">
        <v>89</v>
      </c>
      <c r="AY117" s="23" t="s">
        <v>285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23" t="s">
        <v>10</v>
      </c>
      <c r="BK117" s="206">
        <f>ROUND(I117*H117,0)</f>
        <v>0</v>
      </c>
      <c r="BL117" s="23" t="s">
        <v>95</v>
      </c>
      <c r="BM117" s="23" t="s">
        <v>423</v>
      </c>
    </row>
    <row r="118" spans="2:47" s="1" customFormat="1" ht="202.5">
      <c r="B118" s="41"/>
      <c r="C118" s="63"/>
      <c r="D118" s="221" t="s">
        <v>1959</v>
      </c>
      <c r="E118" s="63"/>
      <c r="F118" s="268" t="s">
        <v>1998</v>
      </c>
      <c r="G118" s="63"/>
      <c r="H118" s="63"/>
      <c r="I118" s="165"/>
      <c r="J118" s="63"/>
      <c r="K118" s="63"/>
      <c r="L118" s="61"/>
      <c r="M118" s="269"/>
      <c r="N118" s="42"/>
      <c r="O118" s="42"/>
      <c r="P118" s="42"/>
      <c r="Q118" s="42"/>
      <c r="R118" s="42"/>
      <c r="S118" s="42"/>
      <c r="T118" s="78"/>
      <c r="AT118" s="23" t="s">
        <v>1959</v>
      </c>
      <c r="AU118" s="23" t="s">
        <v>89</v>
      </c>
    </row>
    <row r="119" spans="2:65" s="1" customFormat="1" ht="22.5" customHeight="1">
      <c r="B119" s="41"/>
      <c r="C119" s="195" t="s">
        <v>11</v>
      </c>
      <c r="D119" s="195" t="s">
        <v>287</v>
      </c>
      <c r="E119" s="196" t="s">
        <v>1999</v>
      </c>
      <c r="F119" s="197" t="s">
        <v>2000</v>
      </c>
      <c r="G119" s="198" t="s">
        <v>1973</v>
      </c>
      <c r="H119" s="199">
        <v>554.997</v>
      </c>
      <c r="I119" s="200"/>
      <c r="J119" s="201">
        <f>ROUND(I119*H119,0)</f>
        <v>0</v>
      </c>
      <c r="K119" s="197" t="s">
        <v>35</v>
      </c>
      <c r="L119" s="61"/>
      <c r="M119" s="202" t="s">
        <v>35</v>
      </c>
      <c r="N119" s="203" t="s">
        <v>52</v>
      </c>
      <c r="O119" s="42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3" t="s">
        <v>95</v>
      </c>
      <c r="AT119" s="23" t="s">
        <v>287</v>
      </c>
      <c r="AU119" s="23" t="s">
        <v>89</v>
      </c>
      <c r="AY119" s="23" t="s">
        <v>285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3" t="s">
        <v>10</v>
      </c>
      <c r="BK119" s="206">
        <f>ROUND(I119*H119,0)</f>
        <v>0</v>
      </c>
      <c r="BL119" s="23" t="s">
        <v>95</v>
      </c>
      <c r="BM119" s="23" t="s">
        <v>431</v>
      </c>
    </row>
    <row r="120" spans="2:47" s="1" customFormat="1" ht="27">
      <c r="B120" s="41"/>
      <c r="C120" s="63"/>
      <c r="D120" s="221" t="s">
        <v>1959</v>
      </c>
      <c r="E120" s="63"/>
      <c r="F120" s="268" t="s">
        <v>2001</v>
      </c>
      <c r="G120" s="63"/>
      <c r="H120" s="63"/>
      <c r="I120" s="165"/>
      <c r="J120" s="63"/>
      <c r="K120" s="63"/>
      <c r="L120" s="61"/>
      <c r="M120" s="269"/>
      <c r="N120" s="42"/>
      <c r="O120" s="42"/>
      <c r="P120" s="42"/>
      <c r="Q120" s="42"/>
      <c r="R120" s="42"/>
      <c r="S120" s="42"/>
      <c r="T120" s="78"/>
      <c r="AT120" s="23" t="s">
        <v>1959</v>
      </c>
      <c r="AU120" s="23" t="s">
        <v>89</v>
      </c>
    </row>
    <row r="121" spans="2:65" s="1" customFormat="1" ht="22.5" customHeight="1">
      <c r="B121" s="41"/>
      <c r="C121" s="195" t="s">
        <v>359</v>
      </c>
      <c r="D121" s="195" t="s">
        <v>287</v>
      </c>
      <c r="E121" s="196" t="s">
        <v>2002</v>
      </c>
      <c r="F121" s="197" t="s">
        <v>2003</v>
      </c>
      <c r="G121" s="198" t="s">
        <v>1973</v>
      </c>
      <c r="H121" s="199">
        <v>549.575</v>
      </c>
      <c r="I121" s="200"/>
      <c r="J121" s="201">
        <f>ROUND(I121*H121,0)</f>
        <v>0</v>
      </c>
      <c r="K121" s="197" t="s">
        <v>35</v>
      </c>
      <c r="L121" s="61"/>
      <c r="M121" s="202" t="s">
        <v>35</v>
      </c>
      <c r="N121" s="203" t="s">
        <v>52</v>
      </c>
      <c r="O121" s="42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3" t="s">
        <v>95</v>
      </c>
      <c r="AT121" s="23" t="s">
        <v>287</v>
      </c>
      <c r="AU121" s="23" t="s">
        <v>89</v>
      </c>
      <c r="AY121" s="23" t="s">
        <v>285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23" t="s">
        <v>10</v>
      </c>
      <c r="BK121" s="206">
        <f>ROUND(I121*H121,0)</f>
        <v>0</v>
      </c>
      <c r="BL121" s="23" t="s">
        <v>95</v>
      </c>
      <c r="BM121" s="23" t="s">
        <v>440</v>
      </c>
    </row>
    <row r="122" spans="2:47" s="1" customFormat="1" ht="54">
      <c r="B122" s="41"/>
      <c r="C122" s="63"/>
      <c r="D122" s="221" t="s">
        <v>1959</v>
      </c>
      <c r="E122" s="63"/>
      <c r="F122" s="268" t="s">
        <v>2004</v>
      </c>
      <c r="G122" s="63"/>
      <c r="H122" s="63"/>
      <c r="I122" s="165"/>
      <c r="J122" s="63"/>
      <c r="K122" s="63"/>
      <c r="L122" s="61"/>
      <c r="M122" s="269"/>
      <c r="N122" s="42"/>
      <c r="O122" s="42"/>
      <c r="P122" s="42"/>
      <c r="Q122" s="42"/>
      <c r="R122" s="42"/>
      <c r="S122" s="42"/>
      <c r="T122" s="78"/>
      <c r="AT122" s="23" t="s">
        <v>1959</v>
      </c>
      <c r="AU122" s="23" t="s">
        <v>89</v>
      </c>
    </row>
    <row r="123" spans="2:65" s="1" customFormat="1" ht="22.5" customHeight="1">
      <c r="B123" s="41"/>
      <c r="C123" s="195" t="s">
        <v>365</v>
      </c>
      <c r="D123" s="195" t="s">
        <v>287</v>
      </c>
      <c r="E123" s="196" t="s">
        <v>2005</v>
      </c>
      <c r="F123" s="197" t="s">
        <v>2006</v>
      </c>
      <c r="G123" s="198" t="s">
        <v>1973</v>
      </c>
      <c r="H123" s="199">
        <v>549.575</v>
      </c>
      <c r="I123" s="200"/>
      <c r="J123" s="201">
        <f>ROUND(I123*H123,0)</f>
        <v>0</v>
      </c>
      <c r="K123" s="197" t="s">
        <v>35</v>
      </c>
      <c r="L123" s="61"/>
      <c r="M123" s="202" t="s">
        <v>35</v>
      </c>
      <c r="N123" s="203" t="s">
        <v>52</v>
      </c>
      <c r="O123" s="42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23" t="s">
        <v>95</v>
      </c>
      <c r="AT123" s="23" t="s">
        <v>287</v>
      </c>
      <c r="AU123" s="23" t="s">
        <v>89</v>
      </c>
      <c r="AY123" s="23" t="s">
        <v>285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3" t="s">
        <v>10</v>
      </c>
      <c r="BK123" s="206">
        <f>ROUND(I123*H123,0)</f>
        <v>0</v>
      </c>
      <c r="BL123" s="23" t="s">
        <v>95</v>
      </c>
      <c r="BM123" s="23" t="s">
        <v>454</v>
      </c>
    </row>
    <row r="124" spans="2:47" s="1" customFormat="1" ht="40.5">
      <c r="B124" s="41"/>
      <c r="C124" s="63"/>
      <c r="D124" s="209" t="s">
        <v>1959</v>
      </c>
      <c r="E124" s="63"/>
      <c r="F124" s="270" t="s">
        <v>2007</v>
      </c>
      <c r="G124" s="63"/>
      <c r="H124" s="63"/>
      <c r="I124" s="165"/>
      <c r="J124" s="63"/>
      <c r="K124" s="63"/>
      <c r="L124" s="61"/>
      <c r="M124" s="269"/>
      <c r="N124" s="42"/>
      <c r="O124" s="42"/>
      <c r="P124" s="42"/>
      <c r="Q124" s="42"/>
      <c r="R124" s="42"/>
      <c r="S124" s="42"/>
      <c r="T124" s="78"/>
      <c r="AT124" s="23" t="s">
        <v>1959</v>
      </c>
      <c r="AU124" s="23" t="s">
        <v>89</v>
      </c>
    </row>
    <row r="125" spans="2:63" s="10" customFormat="1" ht="29.85" customHeight="1">
      <c r="B125" s="178"/>
      <c r="C125" s="179"/>
      <c r="D125" s="192" t="s">
        <v>80</v>
      </c>
      <c r="E125" s="193" t="s">
        <v>89</v>
      </c>
      <c r="F125" s="193" t="s">
        <v>323</v>
      </c>
      <c r="G125" s="179"/>
      <c r="H125" s="179"/>
      <c r="I125" s="182"/>
      <c r="J125" s="194">
        <f>BK125</f>
        <v>0</v>
      </c>
      <c r="K125" s="179"/>
      <c r="L125" s="184"/>
      <c r="M125" s="185"/>
      <c r="N125" s="186"/>
      <c r="O125" s="186"/>
      <c r="P125" s="187">
        <f>SUM(P126:P127)</f>
        <v>0</v>
      </c>
      <c r="Q125" s="186"/>
      <c r="R125" s="187">
        <f>SUM(R126:R127)</f>
        <v>0</v>
      </c>
      <c r="S125" s="186"/>
      <c r="T125" s="188">
        <f>SUM(T126:T127)</f>
        <v>0</v>
      </c>
      <c r="AR125" s="189" t="s">
        <v>10</v>
      </c>
      <c r="AT125" s="190" t="s">
        <v>80</v>
      </c>
      <c r="AU125" s="190" t="s">
        <v>10</v>
      </c>
      <c r="AY125" s="189" t="s">
        <v>285</v>
      </c>
      <c r="BK125" s="191">
        <f>SUM(BK126:BK127)</f>
        <v>0</v>
      </c>
    </row>
    <row r="126" spans="2:65" s="1" customFormat="1" ht="22.5" customHeight="1">
      <c r="B126" s="41"/>
      <c r="C126" s="195" t="s">
        <v>370</v>
      </c>
      <c r="D126" s="195" t="s">
        <v>287</v>
      </c>
      <c r="E126" s="196" t="s">
        <v>2008</v>
      </c>
      <c r="F126" s="197" t="s">
        <v>2009</v>
      </c>
      <c r="G126" s="198" t="s">
        <v>1973</v>
      </c>
      <c r="H126" s="199">
        <v>554.997</v>
      </c>
      <c r="I126" s="200"/>
      <c r="J126" s="201">
        <f>ROUND(I126*H126,0)</f>
        <v>0</v>
      </c>
      <c r="K126" s="197" t="s">
        <v>35</v>
      </c>
      <c r="L126" s="61"/>
      <c r="M126" s="202" t="s">
        <v>35</v>
      </c>
      <c r="N126" s="203" t="s">
        <v>52</v>
      </c>
      <c r="O126" s="42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3" t="s">
        <v>95</v>
      </c>
      <c r="AT126" s="23" t="s">
        <v>287</v>
      </c>
      <c r="AU126" s="23" t="s">
        <v>89</v>
      </c>
      <c r="AY126" s="23" t="s">
        <v>285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3" t="s">
        <v>10</v>
      </c>
      <c r="BK126" s="206">
        <f>ROUND(I126*H126,0)</f>
        <v>0</v>
      </c>
      <c r="BL126" s="23" t="s">
        <v>95</v>
      </c>
      <c r="BM126" s="23" t="s">
        <v>171</v>
      </c>
    </row>
    <row r="127" spans="2:47" s="1" customFormat="1" ht="81">
      <c r="B127" s="41"/>
      <c r="C127" s="63"/>
      <c r="D127" s="209" t="s">
        <v>1959</v>
      </c>
      <c r="E127" s="63"/>
      <c r="F127" s="270" t="s">
        <v>2010</v>
      </c>
      <c r="G127" s="63"/>
      <c r="H127" s="63"/>
      <c r="I127" s="165"/>
      <c r="J127" s="63"/>
      <c r="K127" s="63"/>
      <c r="L127" s="61"/>
      <c r="M127" s="269"/>
      <c r="N127" s="42"/>
      <c r="O127" s="42"/>
      <c r="P127" s="42"/>
      <c r="Q127" s="42"/>
      <c r="R127" s="42"/>
      <c r="S127" s="42"/>
      <c r="T127" s="78"/>
      <c r="AT127" s="23" t="s">
        <v>1959</v>
      </c>
      <c r="AU127" s="23" t="s">
        <v>89</v>
      </c>
    </row>
    <row r="128" spans="2:63" s="10" customFormat="1" ht="29.85" customHeight="1">
      <c r="B128" s="178"/>
      <c r="C128" s="179"/>
      <c r="D128" s="192" t="s">
        <v>80</v>
      </c>
      <c r="E128" s="193" t="s">
        <v>92</v>
      </c>
      <c r="F128" s="193" t="s">
        <v>376</v>
      </c>
      <c r="G128" s="179"/>
      <c r="H128" s="179"/>
      <c r="I128" s="182"/>
      <c r="J128" s="194">
        <f>BK128</f>
        <v>0</v>
      </c>
      <c r="K128" s="179"/>
      <c r="L128" s="184"/>
      <c r="M128" s="185"/>
      <c r="N128" s="186"/>
      <c r="O128" s="186"/>
      <c r="P128" s="187">
        <f>SUM(P129:P130)</f>
        <v>0</v>
      </c>
      <c r="Q128" s="186"/>
      <c r="R128" s="187">
        <f>SUM(R129:R130)</f>
        <v>0</v>
      </c>
      <c r="S128" s="186"/>
      <c r="T128" s="188">
        <f>SUM(T129:T130)</f>
        <v>0</v>
      </c>
      <c r="AR128" s="189" t="s">
        <v>10</v>
      </c>
      <c r="AT128" s="190" t="s">
        <v>80</v>
      </c>
      <c r="AU128" s="190" t="s">
        <v>10</v>
      </c>
      <c r="AY128" s="189" t="s">
        <v>285</v>
      </c>
      <c r="BK128" s="191">
        <f>SUM(BK129:BK130)</f>
        <v>0</v>
      </c>
    </row>
    <row r="129" spans="2:65" s="1" customFormat="1" ht="22.5" customHeight="1">
      <c r="B129" s="41"/>
      <c r="C129" s="195" t="s">
        <v>377</v>
      </c>
      <c r="D129" s="195" t="s">
        <v>287</v>
      </c>
      <c r="E129" s="196" t="s">
        <v>2011</v>
      </c>
      <c r="F129" s="197" t="s">
        <v>2012</v>
      </c>
      <c r="G129" s="198" t="s">
        <v>2013</v>
      </c>
      <c r="H129" s="199">
        <v>300</v>
      </c>
      <c r="I129" s="200"/>
      <c r="J129" s="201">
        <f>ROUND(I129*H129,0)</f>
        <v>0</v>
      </c>
      <c r="K129" s="197" t="s">
        <v>35</v>
      </c>
      <c r="L129" s="61"/>
      <c r="M129" s="202" t="s">
        <v>35</v>
      </c>
      <c r="N129" s="203" t="s">
        <v>52</v>
      </c>
      <c r="O129" s="42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3" t="s">
        <v>95</v>
      </c>
      <c r="AT129" s="23" t="s">
        <v>287</v>
      </c>
      <c r="AU129" s="23" t="s">
        <v>89</v>
      </c>
      <c r="AY129" s="23" t="s">
        <v>285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3" t="s">
        <v>10</v>
      </c>
      <c r="BK129" s="206">
        <f>ROUND(I129*H129,0)</f>
        <v>0</v>
      </c>
      <c r="BL129" s="23" t="s">
        <v>95</v>
      </c>
      <c r="BM129" s="23" t="s">
        <v>481</v>
      </c>
    </row>
    <row r="130" spans="2:47" s="1" customFormat="1" ht="351">
      <c r="B130" s="41"/>
      <c r="C130" s="63"/>
      <c r="D130" s="209" t="s">
        <v>1959</v>
      </c>
      <c r="E130" s="63"/>
      <c r="F130" s="270" t="s">
        <v>2014</v>
      </c>
      <c r="G130" s="63"/>
      <c r="H130" s="63"/>
      <c r="I130" s="165"/>
      <c r="J130" s="63"/>
      <c r="K130" s="63"/>
      <c r="L130" s="61"/>
      <c r="M130" s="269"/>
      <c r="N130" s="42"/>
      <c r="O130" s="42"/>
      <c r="P130" s="42"/>
      <c r="Q130" s="42"/>
      <c r="R130" s="42"/>
      <c r="S130" s="42"/>
      <c r="T130" s="78"/>
      <c r="AT130" s="23" t="s">
        <v>1959</v>
      </c>
      <c r="AU130" s="23" t="s">
        <v>89</v>
      </c>
    </row>
    <row r="131" spans="2:63" s="10" customFormat="1" ht="29.85" customHeight="1">
      <c r="B131" s="178"/>
      <c r="C131" s="179"/>
      <c r="D131" s="192" t="s">
        <v>80</v>
      </c>
      <c r="E131" s="193" t="s">
        <v>95</v>
      </c>
      <c r="F131" s="193" t="s">
        <v>470</v>
      </c>
      <c r="G131" s="179"/>
      <c r="H131" s="179"/>
      <c r="I131" s="182"/>
      <c r="J131" s="194">
        <f>BK131</f>
        <v>0</v>
      </c>
      <c r="K131" s="179"/>
      <c r="L131" s="184"/>
      <c r="M131" s="185"/>
      <c r="N131" s="186"/>
      <c r="O131" s="186"/>
      <c r="P131" s="187">
        <f>SUM(P132:P135)</f>
        <v>0</v>
      </c>
      <c r="Q131" s="186"/>
      <c r="R131" s="187">
        <f>SUM(R132:R135)</f>
        <v>0</v>
      </c>
      <c r="S131" s="186"/>
      <c r="T131" s="188">
        <f>SUM(T132:T135)</f>
        <v>0</v>
      </c>
      <c r="AR131" s="189" t="s">
        <v>10</v>
      </c>
      <c r="AT131" s="190" t="s">
        <v>80</v>
      </c>
      <c r="AU131" s="190" t="s">
        <v>10</v>
      </c>
      <c r="AY131" s="189" t="s">
        <v>285</v>
      </c>
      <c r="BK131" s="191">
        <f>SUM(BK132:BK135)</f>
        <v>0</v>
      </c>
    </row>
    <row r="132" spans="2:65" s="1" customFormat="1" ht="22.5" customHeight="1">
      <c r="B132" s="41"/>
      <c r="C132" s="195" t="s">
        <v>383</v>
      </c>
      <c r="D132" s="195" t="s">
        <v>287</v>
      </c>
      <c r="E132" s="196" t="s">
        <v>2015</v>
      </c>
      <c r="F132" s="197" t="s">
        <v>2016</v>
      </c>
      <c r="G132" s="198" t="s">
        <v>1958</v>
      </c>
      <c r="H132" s="199">
        <v>2.325</v>
      </c>
      <c r="I132" s="200"/>
      <c r="J132" s="201">
        <f>ROUND(I132*H132,0)</f>
        <v>0</v>
      </c>
      <c r="K132" s="197" t="s">
        <v>35</v>
      </c>
      <c r="L132" s="61"/>
      <c r="M132" s="202" t="s">
        <v>35</v>
      </c>
      <c r="N132" s="203" t="s">
        <v>52</v>
      </c>
      <c r="O132" s="42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23" t="s">
        <v>95</v>
      </c>
      <c r="AT132" s="23" t="s">
        <v>287</v>
      </c>
      <c r="AU132" s="23" t="s">
        <v>89</v>
      </c>
      <c r="AY132" s="23" t="s">
        <v>285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3" t="s">
        <v>10</v>
      </c>
      <c r="BK132" s="206">
        <f>ROUND(I132*H132,0)</f>
        <v>0</v>
      </c>
      <c r="BL132" s="23" t="s">
        <v>95</v>
      </c>
      <c r="BM132" s="23" t="s">
        <v>489</v>
      </c>
    </row>
    <row r="133" spans="2:47" s="1" customFormat="1" ht="270">
      <c r="B133" s="41"/>
      <c r="C133" s="63"/>
      <c r="D133" s="221" t="s">
        <v>1959</v>
      </c>
      <c r="E133" s="63"/>
      <c r="F133" s="268" t="s">
        <v>2017</v>
      </c>
      <c r="G133" s="63"/>
      <c r="H133" s="63"/>
      <c r="I133" s="165"/>
      <c r="J133" s="63"/>
      <c r="K133" s="63"/>
      <c r="L133" s="61"/>
      <c r="M133" s="269"/>
      <c r="N133" s="42"/>
      <c r="O133" s="42"/>
      <c r="P133" s="42"/>
      <c r="Q133" s="42"/>
      <c r="R133" s="42"/>
      <c r="S133" s="42"/>
      <c r="T133" s="78"/>
      <c r="AT133" s="23" t="s">
        <v>1959</v>
      </c>
      <c r="AU133" s="23" t="s">
        <v>89</v>
      </c>
    </row>
    <row r="134" spans="2:65" s="1" customFormat="1" ht="22.5" customHeight="1">
      <c r="B134" s="41"/>
      <c r="C134" s="195" t="s">
        <v>9</v>
      </c>
      <c r="D134" s="195" t="s">
        <v>287</v>
      </c>
      <c r="E134" s="196" t="s">
        <v>2018</v>
      </c>
      <c r="F134" s="197" t="s">
        <v>2019</v>
      </c>
      <c r="G134" s="198" t="s">
        <v>2020</v>
      </c>
      <c r="H134" s="199">
        <v>0.15</v>
      </c>
      <c r="I134" s="200"/>
      <c r="J134" s="201">
        <f>ROUND(I134*H134,0)</f>
        <v>0</v>
      </c>
      <c r="K134" s="197" t="s">
        <v>35</v>
      </c>
      <c r="L134" s="61"/>
      <c r="M134" s="202" t="s">
        <v>35</v>
      </c>
      <c r="N134" s="203" t="s">
        <v>52</v>
      </c>
      <c r="O134" s="42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3" t="s">
        <v>95</v>
      </c>
      <c r="AT134" s="23" t="s">
        <v>287</v>
      </c>
      <c r="AU134" s="23" t="s">
        <v>89</v>
      </c>
      <c r="AY134" s="23" t="s">
        <v>285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3" t="s">
        <v>10</v>
      </c>
      <c r="BK134" s="206">
        <f>ROUND(I134*H134,0)</f>
        <v>0</v>
      </c>
      <c r="BL134" s="23" t="s">
        <v>95</v>
      </c>
      <c r="BM134" s="23" t="s">
        <v>500</v>
      </c>
    </row>
    <row r="135" spans="2:47" s="1" customFormat="1" ht="202.5">
      <c r="B135" s="41"/>
      <c r="C135" s="63"/>
      <c r="D135" s="209" t="s">
        <v>1959</v>
      </c>
      <c r="E135" s="63"/>
      <c r="F135" s="270" t="s">
        <v>2021</v>
      </c>
      <c r="G135" s="63"/>
      <c r="H135" s="63"/>
      <c r="I135" s="165"/>
      <c r="J135" s="63"/>
      <c r="K135" s="63"/>
      <c r="L135" s="61"/>
      <c r="M135" s="269"/>
      <c r="N135" s="42"/>
      <c r="O135" s="42"/>
      <c r="P135" s="42"/>
      <c r="Q135" s="42"/>
      <c r="R135" s="42"/>
      <c r="S135" s="42"/>
      <c r="T135" s="78"/>
      <c r="AT135" s="23" t="s">
        <v>1959</v>
      </c>
      <c r="AU135" s="23" t="s">
        <v>89</v>
      </c>
    </row>
    <row r="136" spans="2:63" s="10" customFormat="1" ht="29.85" customHeight="1">
      <c r="B136" s="178"/>
      <c r="C136" s="179"/>
      <c r="D136" s="192" t="s">
        <v>80</v>
      </c>
      <c r="E136" s="193" t="s">
        <v>98</v>
      </c>
      <c r="F136" s="193" t="s">
        <v>2022</v>
      </c>
      <c r="G136" s="179"/>
      <c r="H136" s="179"/>
      <c r="I136" s="182"/>
      <c r="J136" s="194">
        <f>BK136</f>
        <v>0</v>
      </c>
      <c r="K136" s="179"/>
      <c r="L136" s="184"/>
      <c r="M136" s="185"/>
      <c r="N136" s="186"/>
      <c r="O136" s="186"/>
      <c r="P136" s="187">
        <f>SUM(P137:P152)</f>
        <v>0</v>
      </c>
      <c r="Q136" s="186"/>
      <c r="R136" s="187">
        <f>SUM(R137:R152)</f>
        <v>0</v>
      </c>
      <c r="S136" s="186"/>
      <c r="T136" s="188">
        <f>SUM(T137:T152)</f>
        <v>0</v>
      </c>
      <c r="AR136" s="189" t="s">
        <v>10</v>
      </c>
      <c r="AT136" s="190" t="s">
        <v>80</v>
      </c>
      <c r="AU136" s="190" t="s">
        <v>10</v>
      </c>
      <c r="AY136" s="189" t="s">
        <v>285</v>
      </c>
      <c r="BK136" s="191">
        <f>SUM(BK137:BK152)</f>
        <v>0</v>
      </c>
    </row>
    <row r="137" spans="2:65" s="1" customFormat="1" ht="22.5" customHeight="1">
      <c r="B137" s="41"/>
      <c r="C137" s="195" t="s">
        <v>396</v>
      </c>
      <c r="D137" s="195" t="s">
        <v>287</v>
      </c>
      <c r="E137" s="196" t="s">
        <v>2023</v>
      </c>
      <c r="F137" s="197" t="s">
        <v>2024</v>
      </c>
      <c r="G137" s="198" t="s">
        <v>1973</v>
      </c>
      <c r="H137" s="199">
        <v>554.997</v>
      </c>
      <c r="I137" s="200"/>
      <c r="J137" s="201">
        <f>ROUND(I137*H137,0)</f>
        <v>0</v>
      </c>
      <c r="K137" s="197" t="s">
        <v>35</v>
      </c>
      <c r="L137" s="61"/>
      <c r="M137" s="202" t="s">
        <v>35</v>
      </c>
      <c r="N137" s="203" t="s">
        <v>52</v>
      </c>
      <c r="O137" s="42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3" t="s">
        <v>95</v>
      </c>
      <c r="AT137" s="23" t="s">
        <v>287</v>
      </c>
      <c r="AU137" s="23" t="s">
        <v>89</v>
      </c>
      <c r="AY137" s="23" t="s">
        <v>285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3" t="s">
        <v>10</v>
      </c>
      <c r="BK137" s="206">
        <f>ROUND(I137*H137,0)</f>
        <v>0</v>
      </c>
      <c r="BL137" s="23" t="s">
        <v>95</v>
      </c>
      <c r="BM137" s="23" t="s">
        <v>510</v>
      </c>
    </row>
    <row r="138" spans="2:47" s="1" customFormat="1" ht="54">
      <c r="B138" s="41"/>
      <c r="C138" s="63"/>
      <c r="D138" s="221" t="s">
        <v>1959</v>
      </c>
      <c r="E138" s="63"/>
      <c r="F138" s="268" t="s">
        <v>2025</v>
      </c>
      <c r="G138" s="63"/>
      <c r="H138" s="63"/>
      <c r="I138" s="165"/>
      <c r="J138" s="63"/>
      <c r="K138" s="63"/>
      <c r="L138" s="61"/>
      <c r="M138" s="269"/>
      <c r="N138" s="42"/>
      <c r="O138" s="42"/>
      <c r="P138" s="42"/>
      <c r="Q138" s="42"/>
      <c r="R138" s="42"/>
      <c r="S138" s="42"/>
      <c r="T138" s="78"/>
      <c r="AT138" s="23" t="s">
        <v>1959</v>
      </c>
      <c r="AU138" s="23" t="s">
        <v>89</v>
      </c>
    </row>
    <row r="139" spans="2:65" s="1" customFormat="1" ht="22.5" customHeight="1">
      <c r="B139" s="41"/>
      <c r="C139" s="195" t="s">
        <v>400</v>
      </c>
      <c r="D139" s="195" t="s">
        <v>287</v>
      </c>
      <c r="E139" s="196" t="s">
        <v>2023</v>
      </c>
      <c r="F139" s="197" t="s">
        <v>2024</v>
      </c>
      <c r="G139" s="198" t="s">
        <v>1973</v>
      </c>
      <c r="H139" s="199">
        <v>511.83</v>
      </c>
      <c r="I139" s="200"/>
      <c r="J139" s="201">
        <f>ROUND(I139*H139,0)</f>
        <v>0</v>
      </c>
      <c r="K139" s="197" t="s">
        <v>35</v>
      </c>
      <c r="L139" s="61"/>
      <c r="M139" s="202" t="s">
        <v>35</v>
      </c>
      <c r="N139" s="203" t="s">
        <v>52</v>
      </c>
      <c r="O139" s="42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23" t="s">
        <v>95</v>
      </c>
      <c r="AT139" s="23" t="s">
        <v>287</v>
      </c>
      <c r="AU139" s="23" t="s">
        <v>89</v>
      </c>
      <c r="AY139" s="23" t="s">
        <v>285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23" t="s">
        <v>10</v>
      </c>
      <c r="BK139" s="206">
        <f>ROUND(I139*H139,0)</f>
        <v>0</v>
      </c>
      <c r="BL139" s="23" t="s">
        <v>95</v>
      </c>
      <c r="BM139" s="23" t="s">
        <v>531</v>
      </c>
    </row>
    <row r="140" spans="2:47" s="1" customFormat="1" ht="54">
      <c r="B140" s="41"/>
      <c r="C140" s="63"/>
      <c r="D140" s="221" t="s">
        <v>1959</v>
      </c>
      <c r="E140" s="63"/>
      <c r="F140" s="268" t="s">
        <v>2026</v>
      </c>
      <c r="G140" s="63"/>
      <c r="H140" s="63"/>
      <c r="I140" s="165"/>
      <c r="J140" s="63"/>
      <c r="K140" s="63"/>
      <c r="L140" s="61"/>
      <c r="M140" s="269"/>
      <c r="N140" s="42"/>
      <c r="O140" s="42"/>
      <c r="P140" s="42"/>
      <c r="Q140" s="42"/>
      <c r="R140" s="42"/>
      <c r="S140" s="42"/>
      <c r="T140" s="78"/>
      <c r="AT140" s="23" t="s">
        <v>1959</v>
      </c>
      <c r="AU140" s="23" t="s">
        <v>89</v>
      </c>
    </row>
    <row r="141" spans="2:65" s="1" customFormat="1" ht="22.5" customHeight="1">
      <c r="B141" s="41"/>
      <c r="C141" s="195" t="s">
        <v>407</v>
      </c>
      <c r="D141" s="195" t="s">
        <v>287</v>
      </c>
      <c r="E141" s="196" t="s">
        <v>2027</v>
      </c>
      <c r="F141" s="197" t="s">
        <v>2028</v>
      </c>
      <c r="G141" s="198" t="s">
        <v>1973</v>
      </c>
      <c r="H141" s="199">
        <v>466.83</v>
      </c>
      <c r="I141" s="200"/>
      <c r="J141" s="201">
        <f>ROUND(I141*H141,0)</f>
        <v>0</v>
      </c>
      <c r="K141" s="197" t="s">
        <v>35</v>
      </c>
      <c r="L141" s="61"/>
      <c r="M141" s="202" t="s">
        <v>35</v>
      </c>
      <c r="N141" s="203" t="s">
        <v>52</v>
      </c>
      <c r="O141" s="42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23" t="s">
        <v>95</v>
      </c>
      <c r="AT141" s="23" t="s">
        <v>287</v>
      </c>
      <c r="AU141" s="23" t="s">
        <v>89</v>
      </c>
      <c r="AY141" s="23" t="s">
        <v>285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3" t="s">
        <v>10</v>
      </c>
      <c r="BK141" s="206">
        <f>ROUND(I141*H141,0)</f>
        <v>0</v>
      </c>
      <c r="BL141" s="23" t="s">
        <v>95</v>
      </c>
      <c r="BM141" s="23" t="s">
        <v>542</v>
      </c>
    </row>
    <row r="142" spans="2:47" s="1" customFormat="1" ht="54">
      <c r="B142" s="41"/>
      <c r="C142" s="63"/>
      <c r="D142" s="221" t="s">
        <v>1959</v>
      </c>
      <c r="E142" s="63"/>
      <c r="F142" s="268" t="s">
        <v>2029</v>
      </c>
      <c r="G142" s="63"/>
      <c r="H142" s="63"/>
      <c r="I142" s="165"/>
      <c r="J142" s="63"/>
      <c r="K142" s="63"/>
      <c r="L142" s="61"/>
      <c r="M142" s="269"/>
      <c r="N142" s="42"/>
      <c r="O142" s="42"/>
      <c r="P142" s="42"/>
      <c r="Q142" s="42"/>
      <c r="R142" s="42"/>
      <c r="S142" s="42"/>
      <c r="T142" s="78"/>
      <c r="AT142" s="23" t="s">
        <v>1959</v>
      </c>
      <c r="AU142" s="23" t="s">
        <v>89</v>
      </c>
    </row>
    <row r="143" spans="2:65" s="1" customFormat="1" ht="22.5" customHeight="1">
      <c r="B143" s="41"/>
      <c r="C143" s="195" t="s">
        <v>411</v>
      </c>
      <c r="D143" s="195" t="s">
        <v>287</v>
      </c>
      <c r="E143" s="196" t="s">
        <v>2030</v>
      </c>
      <c r="F143" s="197" t="s">
        <v>2031</v>
      </c>
      <c r="G143" s="198" t="s">
        <v>1973</v>
      </c>
      <c r="H143" s="199">
        <v>466.83</v>
      </c>
      <c r="I143" s="200"/>
      <c r="J143" s="201">
        <f>ROUND(I143*H143,0)</f>
        <v>0</v>
      </c>
      <c r="K143" s="197" t="s">
        <v>35</v>
      </c>
      <c r="L143" s="61"/>
      <c r="M143" s="202" t="s">
        <v>35</v>
      </c>
      <c r="N143" s="203" t="s">
        <v>52</v>
      </c>
      <c r="O143" s="42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3" t="s">
        <v>95</v>
      </c>
      <c r="AT143" s="23" t="s">
        <v>287</v>
      </c>
      <c r="AU143" s="23" t="s">
        <v>89</v>
      </c>
      <c r="AY143" s="23" t="s">
        <v>285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3" t="s">
        <v>10</v>
      </c>
      <c r="BK143" s="206">
        <f>ROUND(I143*H143,0)</f>
        <v>0</v>
      </c>
      <c r="BL143" s="23" t="s">
        <v>95</v>
      </c>
      <c r="BM143" s="23" t="s">
        <v>554</v>
      </c>
    </row>
    <row r="144" spans="2:47" s="1" customFormat="1" ht="54">
      <c r="B144" s="41"/>
      <c r="C144" s="63"/>
      <c r="D144" s="221" t="s">
        <v>1959</v>
      </c>
      <c r="E144" s="63"/>
      <c r="F144" s="268" t="s">
        <v>2029</v>
      </c>
      <c r="G144" s="63"/>
      <c r="H144" s="63"/>
      <c r="I144" s="165"/>
      <c r="J144" s="63"/>
      <c r="K144" s="63"/>
      <c r="L144" s="61"/>
      <c r="M144" s="269"/>
      <c r="N144" s="42"/>
      <c r="O144" s="42"/>
      <c r="P144" s="42"/>
      <c r="Q144" s="42"/>
      <c r="R144" s="42"/>
      <c r="S144" s="42"/>
      <c r="T144" s="78"/>
      <c r="AT144" s="23" t="s">
        <v>1959</v>
      </c>
      <c r="AU144" s="23" t="s">
        <v>89</v>
      </c>
    </row>
    <row r="145" spans="2:65" s="1" customFormat="1" ht="22.5" customHeight="1">
      <c r="B145" s="41"/>
      <c r="C145" s="195" t="s">
        <v>415</v>
      </c>
      <c r="D145" s="195" t="s">
        <v>287</v>
      </c>
      <c r="E145" s="196" t="s">
        <v>2032</v>
      </c>
      <c r="F145" s="197" t="s">
        <v>2033</v>
      </c>
      <c r="G145" s="198" t="s">
        <v>1973</v>
      </c>
      <c r="H145" s="199">
        <v>466.83</v>
      </c>
      <c r="I145" s="200"/>
      <c r="J145" s="201">
        <f>ROUND(I145*H145,0)</f>
        <v>0</v>
      </c>
      <c r="K145" s="197" t="s">
        <v>35</v>
      </c>
      <c r="L145" s="61"/>
      <c r="M145" s="202" t="s">
        <v>35</v>
      </c>
      <c r="N145" s="203" t="s">
        <v>52</v>
      </c>
      <c r="O145" s="42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23" t="s">
        <v>95</v>
      </c>
      <c r="AT145" s="23" t="s">
        <v>287</v>
      </c>
      <c r="AU145" s="23" t="s">
        <v>89</v>
      </c>
      <c r="AY145" s="23" t="s">
        <v>285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3" t="s">
        <v>10</v>
      </c>
      <c r="BK145" s="206">
        <f>ROUND(I145*H145,0)</f>
        <v>0</v>
      </c>
      <c r="BL145" s="23" t="s">
        <v>95</v>
      </c>
      <c r="BM145" s="23" t="s">
        <v>568</v>
      </c>
    </row>
    <row r="146" spans="2:47" s="1" customFormat="1" ht="94.5">
      <c r="B146" s="41"/>
      <c r="C146" s="63"/>
      <c r="D146" s="221" t="s">
        <v>1959</v>
      </c>
      <c r="E146" s="63"/>
      <c r="F146" s="268" t="s">
        <v>2034</v>
      </c>
      <c r="G146" s="63"/>
      <c r="H146" s="63"/>
      <c r="I146" s="165"/>
      <c r="J146" s="63"/>
      <c r="K146" s="63"/>
      <c r="L146" s="61"/>
      <c r="M146" s="269"/>
      <c r="N146" s="42"/>
      <c r="O146" s="42"/>
      <c r="P146" s="42"/>
      <c r="Q146" s="42"/>
      <c r="R146" s="42"/>
      <c r="S146" s="42"/>
      <c r="T146" s="78"/>
      <c r="AT146" s="23" t="s">
        <v>1959</v>
      </c>
      <c r="AU146" s="23" t="s">
        <v>89</v>
      </c>
    </row>
    <row r="147" spans="2:65" s="1" customFormat="1" ht="22.5" customHeight="1">
      <c r="B147" s="41"/>
      <c r="C147" s="195" t="s">
        <v>419</v>
      </c>
      <c r="D147" s="195" t="s">
        <v>287</v>
      </c>
      <c r="E147" s="196" t="s">
        <v>2035</v>
      </c>
      <c r="F147" s="197" t="s">
        <v>2036</v>
      </c>
      <c r="G147" s="198" t="s">
        <v>1973</v>
      </c>
      <c r="H147" s="199">
        <v>466.83</v>
      </c>
      <c r="I147" s="200"/>
      <c r="J147" s="201">
        <f>ROUND(I147*H147,0)</f>
        <v>0</v>
      </c>
      <c r="K147" s="197" t="s">
        <v>35</v>
      </c>
      <c r="L147" s="61"/>
      <c r="M147" s="202" t="s">
        <v>35</v>
      </c>
      <c r="N147" s="203" t="s">
        <v>52</v>
      </c>
      <c r="O147" s="42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23" t="s">
        <v>95</v>
      </c>
      <c r="AT147" s="23" t="s">
        <v>287</v>
      </c>
      <c r="AU147" s="23" t="s">
        <v>89</v>
      </c>
      <c r="AY147" s="23" t="s">
        <v>285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3" t="s">
        <v>10</v>
      </c>
      <c r="BK147" s="206">
        <f>ROUND(I147*H147,0)</f>
        <v>0</v>
      </c>
      <c r="BL147" s="23" t="s">
        <v>95</v>
      </c>
      <c r="BM147" s="23" t="s">
        <v>587</v>
      </c>
    </row>
    <row r="148" spans="2:47" s="1" customFormat="1" ht="94.5">
      <c r="B148" s="41"/>
      <c r="C148" s="63"/>
      <c r="D148" s="221" t="s">
        <v>1959</v>
      </c>
      <c r="E148" s="63"/>
      <c r="F148" s="268" t="s">
        <v>2034</v>
      </c>
      <c r="G148" s="63"/>
      <c r="H148" s="63"/>
      <c r="I148" s="165"/>
      <c r="J148" s="63"/>
      <c r="K148" s="63"/>
      <c r="L148" s="61"/>
      <c r="M148" s="269"/>
      <c r="N148" s="42"/>
      <c r="O148" s="42"/>
      <c r="P148" s="42"/>
      <c r="Q148" s="42"/>
      <c r="R148" s="42"/>
      <c r="S148" s="42"/>
      <c r="T148" s="78"/>
      <c r="AT148" s="23" t="s">
        <v>1959</v>
      </c>
      <c r="AU148" s="23" t="s">
        <v>89</v>
      </c>
    </row>
    <row r="149" spans="2:65" s="1" customFormat="1" ht="22.5" customHeight="1">
      <c r="B149" s="41"/>
      <c r="C149" s="195" t="s">
        <v>423</v>
      </c>
      <c r="D149" s="195" t="s">
        <v>287</v>
      </c>
      <c r="E149" s="196" t="s">
        <v>2037</v>
      </c>
      <c r="F149" s="197" t="s">
        <v>2038</v>
      </c>
      <c r="G149" s="198" t="s">
        <v>1973</v>
      </c>
      <c r="H149" s="199">
        <v>43.167</v>
      </c>
      <c r="I149" s="200"/>
      <c r="J149" s="201">
        <f>ROUND(I149*H149,0)</f>
        <v>0</v>
      </c>
      <c r="K149" s="197" t="s">
        <v>35</v>
      </c>
      <c r="L149" s="61"/>
      <c r="M149" s="202" t="s">
        <v>35</v>
      </c>
      <c r="N149" s="203" t="s">
        <v>52</v>
      </c>
      <c r="O149" s="42"/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AR149" s="23" t="s">
        <v>95</v>
      </c>
      <c r="AT149" s="23" t="s">
        <v>287</v>
      </c>
      <c r="AU149" s="23" t="s">
        <v>89</v>
      </c>
      <c r="AY149" s="23" t="s">
        <v>285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23" t="s">
        <v>10</v>
      </c>
      <c r="BK149" s="206">
        <f>ROUND(I149*H149,0)</f>
        <v>0</v>
      </c>
      <c r="BL149" s="23" t="s">
        <v>95</v>
      </c>
      <c r="BM149" s="23" t="s">
        <v>602</v>
      </c>
    </row>
    <row r="150" spans="2:47" s="1" customFormat="1" ht="121.5">
      <c r="B150" s="41"/>
      <c r="C150" s="63"/>
      <c r="D150" s="221" t="s">
        <v>1959</v>
      </c>
      <c r="E150" s="63"/>
      <c r="F150" s="268" t="s">
        <v>2039</v>
      </c>
      <c r="G150" s="63"/>
      <c r="H150" s="63"/>
      <c r="I150" s="165"/>
      <c r="J150" s="63"/>
      <c r="K150" s="63"/>
      <c r="L150" s="61"/>
      <c r="M150" s="269"/>
      <c r="N150" s="42"/>
      <c r="O150" s="42"/>
      <c r="P150" s="42"/>
      <c r="Q150" s="42"/>
      <c r="R150" s="42"/>
      <c r="S150" s="42"/>
      <c r="T150" s="78"/>
      <c r="AT150" s="23" t="s">
        <v>1959</v>
      </c>
      <c r="AU150" s="23" t="s">
        <v>89</v>
      </c>
    </row>
    <row r="151" spans="2:65" s="1" customFormat="1" ht="22.5" customHeight="1">
      <c r="B151" s="41"/>
      <c r="C151" s="195" t="s">
        <v>427</v>
      </c>
      <c r="D151" s="195" t="s">
        <v>287</v>
      </c>
      <c r="E151" s="196" t="s">
        <v>2040</v>
      </c>
      <c r="F151" s="197" t="s">
        <v>2041</v>
      </c>
      <c r="G151" s="198" t="s">
        <v>537</v>
      </c>
      <c r="H151" s="199">
        <v>175.572</v>
      </c>
      <c r="I151" s="200"/>
      <c r="J151" s="201">
        <f>ROUND(I151*H151,0)</f>
        <v>0</v>
      </c>
      <c r="K151" s="197" t="s">
        <v>35</v>
      </c>
      <c r="L151" s="61"/>
      <c r="M151" s="202" t="s">
        <v>35</v>
      </c>
      <c r="N151" s="203" t="s">
        <v>52</v>
      </c>
      <c r="O151" s="42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AR151" s="23" t="s">
        <v>95</v>
      </c>
      <c r="AT151" s="23" t="s">
        <v>287</v>
      </c>
      <c r="AU151" s="23" t="s">
        <v>89</v>
      </c>
      <c r="AY151" s="23" t="s">
        <v>285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3" t="s">
        <v>10</v>
      </c>
      <c r="BK151" s="206">
        <f>ROUND(I151*H151,0)</f>
        <v>0</v>
      </c>
      <c r="BL151" s="23" t="s">
        <v>95</v>
      </c>
      <c r="BM151" s="23" t="s">
        <v>614</v>
      </c>
    </row>
    <row r="152" spans="2:47" s="1" customFormat="1" ht="54">
      <c r="B152" s="41"/>
      <c r="C152" s="63"/>
      <c r="D152" s="209" t="s">
        <v>1959</v>
      </c>
      <c r="E152" s="63"/>
      <c r="F152" s="270" t="s">
        <v>2042</v>
      </c>
      <c r="G152" s="63"/>
      <c r="H152" s="63"/>
      <c r="I152" s="165"/>
      <c r="J152" s="63"/>
      <c r="K152" s="63"/>
      <c r="L152" s="61"/>
      <c r="M152" s="269"/>
      <c r="N152" s="42"/>
      <c r="O152" s="42"/>
      <c r="P152" s="42"/>
      <c r="Q152" s="42"/>
      <c r="R152" s="42"/>
      <c r="S152" s="42"/>
      <c r="T152" s="78"/>
      <c r="AT152" s="23" t="s">
        <v>1959</v>
      </c>
      <c r="AU152" s="23" t="s">
        <v>89</v>
      </c>
    </row>
    <row r="153" spans="2:63" s="10" customFormat="1" ht="29.85" customHeight="1">
      <c r="B153" s="178"/>
      <c r="C153" s="179"/>
      <c r="D153" s="192" t="s">
        <v>80</v>
      </c>
      <c r="E153" s="193" t="s">
        <v>107</v>
      </c>
      <c r="F153" s="193" t="s">
        <v>1844</v>
      </c>
      <c r="G153" s="179"/>
      <c r="H153" s="179"/>
      <c r="I153" s="182"/>
      <c r="J153" s="194">
        <f>BK153</f>
        <v>0</v>
      </c>
      <c r="K153" s="179"/>
      <c r="L153" s="184"/>
      <c r="M153" s="185"/>
      <c r="N153" s="186"/>
      <c r="O153" s="186"/>
      <c r="P153" s="187">
        <f>SUM(P154:P155)</f>
        <v>0</v>
      </c>
      <c r="Q153" s="186"/>
      <c r="R153" s="187">
        <f>SUM(R154:R155)</f>
        <v>0</v>
      </c>
      <c r="S153" s="186"/>
      <c r="T153" s="188">
        <f>SUM(T154:T155)</f>
        <v>0</v>
      </c>
      <c r="AR153" s="189" t="s">
        <v>10</v>
      </c>
      <c r="AT153" s="190" t="s">
        <v>80</v>
      </c>
      <c r="AU153" s="190" t="s">
        <v>10</v>
      </c>
      <c r="AY153" s="189" t="s">
        <v>285</v>
      </c>
      <c r="BK153" s="191">
        <f>SUM(BK154:BK155)</f>
        <v>0</v>
      </c>
    </row>
    <row r="154" spans="2:65" s="1" customFormat="1" ht="22.5" customHeight="1">
      <c r="B154" s="41"/>
      <c r="C154" s="195" t="s">
        <v>431</v>
      </c>
      <c r="D154" s="195" t="s">
        <v>287</v>
      </c>
      <c r="E154" s="196" t="s">
        <v>2043</v>
      </c>
      <c r="F154" s="197" t="s">
        <v>2044</v>
      </c>
      <c r="G154" s="198" t="s">
        <v>1977</v>
      </c>
      <c r="H154" s="199">
        <v>2</v>
      </c>
      <c r="I154" s="200"/>
      <c r="J154" s="201">
        <f>ROUND(I154*H154,0)</f>
        <v>0</v>
      </c>
      <c r="K154" s="197" t="s">
        <v>35</v>
      </c>
      <c r="L154" s="61"/>
      <c r="M154" s="202" t="s">
        <v>35</v>
      </c>
      <c r="N154" s="203" t="s">
        <v>52</v>
      </c>
      <c r="O154" s="42"/>
      <c r="P154" s="204">
        <f>O154*H154</f>
        <v>0</v>
      </c>
      <c r="Q154" s="204">
        <v>0</v>
      </c>
      <c r="R154" s="204">
        <f>Q154*H154</f>
        <v>0</v>
      </c>
      <c r="S154" s="204">
        <v>0</v>
      </c>
      <c r="T154" s="205">
        <f>S154*H154</f>
        <v>0</v>
      </c>
      <c r="AR154" s="23" t="s">
        <v>95</v>
      </c>
      <c r="AT154" s="23" t="s">
        <v>287</v>
      </c>
      <c r="AU154" s="23" t="s">
        <v>89</v>
      </c>
      <c r="AY154" s="23" t="s">
        <v>285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23" t="s">
        <v>10</v>
      </c>
      <c r="BK154" s="206">
        <f>ROUND(I154*H154,0)</f>
        <v>0</v>
      </c>
      <c r="BL154" s="23" t="s">
        <v>95</v>
      </c>
      <c r="BM154" s="23" t="s">
        <v>624</v>
      </c>
    </row>
    <row r="155" spans="2:47" s="1" customFormat="1" ht="189">
      <c r="B155" s="41"/>
      <c r="C155" s="63"/>
      <c r="D155" s="209" t="s">
        <v>1959</v>
      </c>
      <c r="E155" s="63"/>
      <c r="F155" s="270" t="s">
        <v>2045</v>
      </c>
      <c r="G155" s="63"/>
      <c r="H155" s="63"/>
      <c r="I155" s="165"/>
      <c r="J155" s="63"/>
      <c r="K155" s="63"/>
      <c r="L155" s="61"/>
      <c r="M155" s="269"/>
      <c r="N155" s="42"/>
      <c r="O155" s="42"/>
      <c r="P155" s="42"/>
      <c r="Q155" s="42"/>
      <c r="R155" s="42"/>
      <c r="S155" s="42"/>
      <c r="T155" s="78"/>
      <c r="AT155" s="23" t="s">
        <v>1959</v>
      </c>
      <c r="AU155" s="23" t="s">
        <v>89</v>
      </c>
    </row>
    <row r="156" spans="2:63" s="10" customFormat="1" ht="29.85" customHeight="1">
      <c r="B156" s="178"/>
      <c r="C156" s="179"/>
      <c r="D156" s="192" t="s">
        <v>80</v>
      </c>
      <c r="E156" s="193" t="s">
        <v>110</v>
      </c>
      <c r="F156" s="193" t="s">
        <v>707</v>
      </c>
      <c r="G156" s="179"/>
      <c r="H156" s="179"/>
      <c r="I156" s="182"/>
      <c r="J156" s="194">
        <f>BK156</f>
        <v>0</v>
      </c>
      <c r="K156" s="179"/>
      <c r="L156" s="184"/>
      <c r="M156" s="185"/>
      <c r="N156" s="186"/>
      <c r="O156" s="186"/>
      <c r="P156" s="187">
        <f>SUM(P157:P170)</f>
        <v>0</v>
      </c>
      <c r="Q156" s="186"/>
      <c r="R156" s="187">
        <f>SUM(R157:R170)</f>
        <v>0</v>
      </c>
      <c r="S156" s="186"/>
      <c r="T156" s="188">
        <f>SUM(T157:T170)</f>
        <v>0</v>
      </c>
      <c r="AR156" s="189" t="s">
        <v>10</v>
      </c>
      <c r="AT156" s="190" t="s">
        <v>80</v>
      </c>
      <c r="AU156" s="190" t="s">
        <v>10</v>
      </c>
      <c r="AY156" s="189" t="s">
        <v>285</v>
      </c>
      <c r="BK156" s="191">
        <f>SUM(BK157:BK170)</f>
        <v>0</v>
      </c>
    </row>
    <row r="157" spans="2:65" s="1" customFormat="1" ht="22.5" customHeight="1">
      <c r="B157" s="41"/>
      <c r="C157" s="195" t="s">
        <v>435</v>
      </c>
      <c r="D157" s="195" t="s">
        <v>287</v>
      </c>
      <c r="E157" s="196" t="s">
        <v>2046</v>
      </c>
      <c r="F157" s="197" t="s">
        <v>2047</v>
      </c>
      <c r="G157" s="198" t="s">
        <v>537</v>
      </c>
      <c r="H157" s="199">
        <v>136.8</v>
      </c>
      <c r="I157" s="200"/>
      <c r="J157" s="201">
        <f>ROUND(I157*H157,0)</f>
        <v>0</v>
      </c>
      <c r="K157" s="197" t="s">
        <v>35</v>
      </c>
      <c r="L157" s="61"/>
      <c r="M157" s="202" t="s">
        <v>35</v>
      </c>
      <c r="N157" s="203" t="s">
        <v>52</v>
      </c>
      <c r="O157" s="42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AR157" s="23" t="s">
        <v>95</v>
      </c>
      <c r="AT157" s="23" t="s">
        <v>287</v>
      </c>
      <c r="AU157" s="23" t="s">
        <v>89</v>
      </c>
      <c r="AY157" s="23" t="s">
        <v>285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23" t="s">
        <v>10</v>
      </c>
      <c r="BK157" s="206">
        <f>ROUND(I157*H157,0)</f>
        <v>0</v>
      </c>
      <c r="BL157" s="23" t="s">
        <v>95</v>
      </c>
      <c r="BM157" s="23" t="s">
        <v>647</v>
      </c>
    </row>
    <row r="158" spans="2:47" s="1" customFormat="1" ht="67.5">
      <c r="B158" s="41"/>
      <c r="C158" s="63"/>
      <c r="D158" s="221" t="s">
        <v>1959</v>
      </c>
      <c r="E158" s="63"/>
      <c r="F158" s="268" t="s">
        <v>2048</v>
      </c>
      <c r="G158" s="63"/>
      <c r="H158" s="63"/>
      <c r="I158" s="165"/>
      <c r="J158" s="63"/>
      <c r="K158" s="63"/>
      <c r="L158" s="61"/>
      <c r="M158" s="269"/>
      <c r="N158" s="42"/>
      <c r="O158" s="42"/>
      <c r="P158" s="42"/>
      <c r="Q158" s="42"/>
      <c r="R158" s="42"/>
      <c r="S158" s="42"/>
      <c r="T158" s="78"/>
      <c r="AT158" s="23" t="s">
        <v>1959</v>
      </c>
      <c r="AU158" s="23" t="s">
        <v>89</v>
      </c>
    </row>
    <row r="159" spans="2:65" s="1" customFormat="1" ht="22.5" customHeight="1">
      <c r="B159" s="41"/>
      <c r="C159" s="195" t="s">
        <v>440</v>
      </c>
      <c r="D159" s="195" t="s">
        <v>287</v>
      </c>
      <c r="E159" s="196" t="s">
        <v>2049</v>
      </c>
      <c r="F159" s="197" t="s">
        <v>2050</v>
      </c>
      <c r="G159" s="198" t="s">
        <v>2051</v>
      </c>
      <c r="H159" s="199">
        <v>12240</v>
      </c>
      <c r="I159" s="200"/>
      <c r="J159" s="201">
        <f>ROUND(I159*H159,0)</f>
        <v>0</v>
      </c>
      <c r="K159" s="197" t="s">
        <v>35</v>
      </c>
      <c r="L159" s="61"/>
      <c r="M159" s="202" t="s">
        <v>35</v>
      </c>
      <c r="N159" s="203" t="s">
        <v>52</v>
      </c>
      <c r="O159" s="42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AR159" s="23" t="s">
        <v>95</v>
      </c>
      <c r="AT159" s="23" t="s">
        <v>287</v>
      </c>
      <c r="AU159" s="23" t="s">
        <v>89</v>
      </c>
      <c r="AY159" s="23" t="s">
        <v>285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3" t="s">
        <v>10</v>
      </c>
      <c r="BK159" s="206">
        <f>ROUND(I159*H159,0)</f>
        <v>0</v>
      </c>
      <c r="BL159" s="23" t="s">
        <v>95</v>
      </c>
      <c r="BM159" s="23" t="s">
        <v>657</v>
      </c>
    </row>
    <row r="160" spans="2:47" s="1" customFormat="1" ht="40.5">
      <c r="B160" s="41"/>
      <c r="C160" s="63"/>
      <c r="D160" s="221" t="s">
        <v>1959</v>
      </c>
      <c r="E160" s="63"/>
      <c r="F160" s="268" t="s">
        <v>2052</v>
      </c>
      <c r="G160" s="63"/>
      <c r="H160" s="63"/>
      <c r="I160" s="165"/>
      <c r="J160" s="63"/>
      <c r="K160" s="63"/>
      <c r="L160" s="61"/>
      <c r="M160" s="269"/>
      <c r="N160" s="42"/>
      <c r="O160" s="42"/>
      <c r="P160" s="42"/>
      <c r="Q160" s="42"/>
      <c r="R160" s="42"/>
      <c r="S160" s="42"/>
      <c r="T160" s="78"/>
      <c r="AT160" s="23" t="s">
        <v>1959</v>
      </c>
      <c r="AU160" s="23" t="s">
        <v>89</v>
      </c>
    </row>
    <row r="161" spans="2:65" s="1" customFormat="1" ht="22.5" customHeight="1">
      <c r="B161" s="41"/>
      <c r="C161" s="195" t="s">
        <v>445</v>
      </c>
      <c r="D161" s="195" t="s">
        <v>287</v>
      </c>
      <c r="E161" s="196" t="s">
        <v>2053</v>
      </c>
      <c r="F161" s="197" t="s">
        <v>2054</v>
      </c>
      <c r="G161" s="198" t="s">
        <v>1958</v>
      </c>
      <c r="H161" s="199">
        <v>0.749</v>
      </c>
      <c r="I161" s="200"/>
      <c r="J161" s="201">
        <f>ROUND(I161*H161,0)</f>
        <v>0</v>
      </c>
      <c r="K161" s="197" t="s">
        <v>35</v>
      </c>
      <c r="L161" s="61"/>
      <c r="M161" s="202" t="s">
        <v>35</v>
      </c>
      <c r="N161" s="203" t="s">
        <v>52</v>
      </c>
      <c r="O161" s="42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AR161" s="23" t="s">
        <v>95</v>
      </c>
      <c r="AT161" s="23" t="s">
        <v>287</v>
      </c>
      <c r="AU161" s="23" t="s">
        <v>89</v>
      </c>
      <c r="AY161" s="23" t="s">
        <v>285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23" t="s">
        <v>10</v>
      </c>
      <c r="BK161" s="206">
        <f>ROUND(I161*H161,0)</f>
        <v>0</v>
      </c>
      <c r="BL161" s="23" t="s">
        <v>95</v>
      </c>
      <c r="BM161" s="23" t="s">
        <v>666</v>
      </c>
    </row>
    <row r="162" spans="2:47" s="1" customFormat="1" ht="54">
      <c r="B162" s="41"/>
      <c r="C162" s="63"/>
      <c r="D162" s="221" t="s">
        <v>1959</v>
      </c>
      <c r="E162" s="63"/>
      <c r="F162" s="268" t="s">
        <v>2055</v>
      </c>
      <c r="G162" s="63"/>
      <c r="H162" s="63"/>
      <c r="I162" s="165"/>
      <c r="J162" s="63"/>
      <c r="K162" s="63"/>
      <c r="L162" s="61"/>
      <c r="M162" s="269"/>
      <c r="N162" s="42"/>
      <c r="O162" s="42"/>
      <c r="P162" s="42"/>
      <c r="Q162" s="42"/>
      <c r="R162" s="42"/>
      <c r="S162" s="42"/>
      <c r="T162" s="78"/>
      <c r="AT162" s="23" t="s">
        <v>1959</v>
      </c>
      <c r="AU162" s="23" t="s">
        <v>89</v>
      </c>
    </row>
    <row r="163" spans="2:65" s="1" customFormat="1" ht="22.5" customHeight="1">
      <c r="B163" s="41"/>
      <c r="C163" s="195" t="s">
        <v>454</v>
      </c>
      <c r="D163" s="195" t="s">
        <v>287</v>
      </c>
      <c r="E163" s="196" t="s">
        <v>2056</v>
      </c>
      <c r="F163" s="197" t="s">
        <v>2057</v>
      </c>
      <c r="G163" s="198" t="s">
        <v>537</v>
      </c>
      <c r="H163" s="199">
        <v>84.883</v>
      </c>
      <c r="I163" s="200"/>
      <c r="J163" s="201">
        <f>ROUND(I163*H163,0)</f>
        <v>0</v>
      </c>
      <c r="K163" s="197" t="s">
        <v>35</v>
      </c>
      <c r="L163" s="61"/>
      <c r="M163" s="202" t="s">
        <v>35</v>
      </c>
      <c r="N163" s="203" t="s">
        <v>52</v>
      </c>
      <c r="O163" s="42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AR163" s="23" t="s">
        <v>95</v>
      </c>
      <c r="AT163" s="23" t="s">
        <v>287</v>
      </c>
      <c r="AU163" s="23" t="s">
        <v>89</v>
      </c>
      <c r="AY163" s="23" t="s">
        <v>285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23" t="s">
        <v>10</v>
      </c>
      <c r="BK163" s="206">
        <f>ROUND(I163*H163,0)</f>
        <v>0</v>
      </c>
      <c r="BL163" s="23" t="s">
        <v>95</v>
      </c>
      <c r="BM163" s="23" t="s">
        <v>682</v>
      </c>
    </row>
    <row r="164" spans="2:47" s="1" customFormat="1" ht="54">
      <c r="B164" s="41"/>
      <c r="C164" s="63"/>
      <c r="D164" s="221" t="s">
        <v>1959</v>
      </c>
      <c r="E164" s="63"/>
      <c r="F164" s="268" t="s">
        <v>2058</v>
      </c>
      <c r="G164" s="63"/>
      <c r="H164" s="63"/>
      <c r="I164" s="165"/>
      <c r="J164" s="63"/>
      <c r="K164" s="63"/>
      <c r="L164" s="61"/>
      <c r="M164" s="269"/>
      <c r="N164" s="42"/>
      <c r="O164" s="42"/>
      <c r="P164" s="42"/>
      <c r="Q164" s="42"/>
      <c r="R164" s="42"/>
      <c r="S164" s="42"/>
      <c r="T164" s="78"/>
      <c r="AT164" s="23" t="s">
        <v>1959</v>
      </c>
      <c r="AU164" s="23" t="s">
        <v>89</v>
      </c>
    </row>
    <row r="165" spans="2:65" s="1" customFormat="1" ht="22.5" customHeight="1">
      <c r="B165" s="41"/>
      <c r="C165" s="195" t="s">
        <v>464</v>
      </c>
      <c r="D165" s="195" t="s">
        <v>287</v>
      </c>
      <c r="E165" s="196" t="s">
        <v>2059</v>
      </c>
      <c r="F165" s="197" t="s">
        <v>2060</v>
      </c>
      <c r="G165" s="198" t="s">
        <v>537</v>
      </c>
      <c r="H165" s="199">
        <v>124.605</v>
      </c>
      <c r="I165" s="200"/>
      <c r="J165" s="201">
        <f>ROUND(I165*H165,0)</f>
        <v>0</v>
      </c>
      <c r="K165" s="197" t="s">
        <v>35</v>
      </c>
      <c r="L165" s="61"/>
      <c r="M165" s="202" t="s">
        <v>35</v>
      </c>
      <c r="N165" s="203" t="s">
        <v>52</v>
      </c>
      <c r="O165" s="42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AR165" s="23" t="s">
        <v>95</v>
      </c>
      <c r="AT165" s="23" t="s">
        <v>287</v>
      </c>
      <c r="AU165" s="23" t="s">
        <v>89</v>
      </c>
      <c r="AY165" s="23" t="s">
        <v>285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3" t="s">
        <v>10</v>
      </c>
      <c r="BK165" s="206">
        <f>ROUND(I165*H165,0)</f>
        <v>0</v>
      </c>
      <c r="BL165" s="23" t="s">
        <v>95</v>
      </c>
      <c r="BM165" s="23" t="s">
        <v>690</v>
      </c>
    </row>
    <row r="166" spans="2:47" s="1" customFormat="1" ht="54">
      <c r="B166" s="41"/>
      <c r="C166" s="63"/>
      <c r="D166" s="221" t="s">
        <v>1959</v>
      </c>
      <c r="E166" s="63"/>
      <c r="F166" s="268" t="s">
        <v>2061</v>
      </c>
      <c r="G166" s="63"/>
      <c r="H166" s="63"/>
      <c r="I166" s="165"/>
      <c r="J166" s="63"/>
      <c r="K166" s="63"/>
      <c r="L166" s="61"/>
      <c r="M166" s="269"/>
      <c r="N166" s="42"/>
      <c r="O166" s="42"/>
      <c r="P166" s="42"/>
      <c r="Q166" s="42"/>
      <c r="R166" s="42"/>
      <c r="S166" s="42"/>
      <c r="T166" s="78"/>
      <c r="AT166" s="23" t="s">
        <v>1959</v>
      </c>
      <c r="AU166" s="23" t="s">
        <v>89</v>
      </c>
    </row>
    <row r="167" spans="2:65" s="1" customFormat="1" ht="22.5" customHeight="1">
      <c r="B167" s="41"/>
      <c r="C167" s="195" t="s">
        <v>171</v>
      </c>
      <c r="D167" s="195" t="s">
        <v>287</v>
      </c>
      <c r="E167" s="196" t="s">
        <v>2062</v>
      </c>
      <c r="F167" s="197" t="s">
        <v>2063</v>
      </c>
      <c r="G167" s="198" t="s">
        <v>537</v>
      </c>
      <c r="H167" s="199">
        <v>101.934</v>
      </c>
      <c r="I167" s="200"/>
      <c r="J167" s="201">
        <f>ROUND(I167*H167,0)</f>
        <v>0</v>
      </c>
      <c r="K167" s="197" t="s">
        <v>35</v>
      </c>
      <c r="L167" s="61"/>
      <c r="M167" s="202" t="s">
        <v>35</v>
      </c>
      <c r="N167" s="203" t="s">
        <v>52</v>
      </c>
      <c r="O167" s="42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AR167" s="23" t="s">
        <v>95</v>
      </c>
      <c r="AT167" s="23" t="s">
        <v>287</v>
      </c>
      <c r="AU167" s="23" t="s">
        <v>89</v>
      </c>
      <c r="AY167" s="23" t="s">
        <v>285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23" t="s">
        <v>10</v>
      </c>
      <c r="BK167" s="206">
        <f>ROUND(I167*H167,0)</f>
        <v>0</v>
      </c>
      <c r="BL167" s="23" t="s">
        <v>95</v>
      </c>
      <c r="BM167" s="23" t="s">
        <v>702</v>
      </c>
    </row>
    <row r="168" spans="2:47" s="1" customFormat="1" ht="54">
      <c r="B168" s="41"/>
      <c r="C168" s="63"/>
      <c r="D168" s="221" t="s">
        <v>1959</v>
      </c>
      <c r="E168" s="63"/>
      <c r="F168" s="268" t="s">
        <v>2064</v>
      </c>
      <c r="G168" s="63"/>
      <c r="H168" s="63"/>
      <c r="I168" s="165"/>
      <c r="J168" s="63"/>
      <c r="K168" s="63"/>
      <c r="L168" s="61"/>
      <c r="M168" s="269"/>
      <c r="N168" s="42"/>
      <c r="O168" s="42"/>
      <c r="P168" s="42"/>
      <c r="Q168" s="42"/>
      <c r="R168" s="42"/>
      <c r="S168" s="42"/>
      <c r="T168" s="78"/>
      <c r="AT168" s="23" t="s">
        <v>1959</v>
      </c>
      <c r="AU168" s="23" t="s">
        <v>89</v>
      </c>
    </row>
    <row r="169" spans="2:65" s="1" customFormat="1" ht="22.5" customHeight="1">
      <c r="B169" s="41"/>
      <c r="C169" s="195" t="s">
        <v>475</v>
      </c>
      <c r="D169" s="195" t="s">
        <v>287</v>
      </c>
      <c r="E169" s="196" t="s">
        <v>2065</v>
      </c>
      <c r="F169" s="197" t="s">
        <v>2066</v>
      </c>
      <c r="G169" s="198" t="s">
        <v>1958</v>
      </c>
      <c r="H169" s="199">
        <v>15.714</v>
      </c>
      <c r="I169" s="200"/>
      <c r="J169" s="201">
        <f>ROUND(I169*H169,0)</f>
        <v>0</v>
      </c>
      <c r="K169" s="197" t="s">
        <v>35</v>
      </c>
      <c r="L169" s="61"/>
      <c r="M169" s="202" t="s">
        <v>35</v>
      </c>
      <c r="N169" s="203" t="s">
        <v>52</v>
      </c>
      <c r="O169" s="42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AR169" s="23" t="s">
        <v>95</v>
      </c>
      <c r="AT169" s="23" t="s">
        <v>287</v>
      </c>
      <c r="AU169" s="23" t="s">
        <v>89</v>
      </c>
      <c r="AY169" s="23" t="s">
        <v>285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23" t="s">
        <v>10</v>
      </c>
      <c r="BK169" s="206">
        <f>ROUND(I169*H169,0)</f>
        <v>0</v>
      </c>
      <c r="BL169" s="23" t="s">
        <v>95</v>
      </c>
      <c r="BM169" s="23" t="s">
        <v>713</v>
      </c>
    </row>
    <row r="170" spans="2:47" s="1" customFormat="1" ht="108">
      <c r="B170" s="41"/>
      <c r="C170" s="63"/>
      <c r="D170" s="209" t="s">
        <v>1959</v>
      </c>
      <c r="E170" s="63"/>
      <c r="F170" s="270" t="s">
        <v>2067</v>
      </c>
      <c r="G170" s="63"/>
      <c r="H170" s="63"/>
      <c r="I170" s="165"/>
      <c r="J170" s="63"/>
      <c r="K170" s="63"/>
      <c r="L170" s="61"/>
      <c r="M170" s="271"/>
      <c r="N170" s="265"/>
      <c r="O170" s="265"/>
      <c r="P170" s="265"/>
      <c r="Q170" s="265"/>
      <c r="R170" s="265"/>
      <c r="S170" s="265"/>
      <c r="T170" s="272"/>
      <c r="AT170" s="23" t="s">
        <v>1959</v>
      </c>
      <c r="AU170" s="23" t="s">
        <v>89</v>
      </c>
    </row>
    <row r="171" spans="2:12" s="1" customFormat="1" ht="6.95" customHeight="1">
      <c r="B171" s="56"/>
      <c r="C171" s="57"/>
      <c r="D171" s="57"/>
      <c r="E171" s="57"/>
      <c r="F171" s="57"/>
      <c r="G171" s="57"/>
      <c r="H171" s="57"/>
      <c r="I171" s="141"/>
      <c r="J171" s="57"/>
      <c r="K171" s="57"/>
      <c r="L171" s="61"/>
    </row>
  </sheetData>
  <sheetProtection password="CC35" sheet="1" objects="1" scenarios="1" formatCells="0" formatColumns="0" formatRows="0" sort="0" autoFilter="0"/>
  <autoFilter ref="C84:K170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119</v>
      </c>
      <c r="G1" s="399" t="s">
        <v>120</v>
      </c>
      <c r="H1" s="399"/>
      <c r="I1" s="115"/>
      <c r="J1" s="114" t="s">
        <v>121</v>
      </c>
      <c r="K1" s="113" t="s">
        <v>122</v>
      </c>
      <c r="L1" s="114" t="s">
        <v>123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3" t="s">
        <v>109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89</v>
      </c>
    </row>
    <row r="4" spans="2:46" ht="36.95" customHeight="1">
      <c r="B4" s="27"/>
      <c r="C4" s="28"/>
      <c r="D4" s="29" t="s">
        <v>130</v>
      </c>
      <c r="E4" s="28"/>
      <c r="F4" s="28"/>
      <c r="G4" s="28"/>
      <c r="H4" s="28"/>
      <c r="I4" s="11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8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18"/>
      <c r="J6" s="28"/>
      <c r="K6" s="30"/>
    </row>
    <row r="7" spans="2:11" ht="22.5" customHeight="1">
      <c r="B7" s="27"/>
      <c r="C7" s="28"/>
      <c r="D7" s="28"/>
      <c r="E7" s="392" t="str">
        <f>'Rekapitulace stavby'!K6</f>
        <v>PD - MŠ a ZŠ Barrandov I, objekt Chaplinovo nám. 615/1, Praha 5 - Hlubočepy - sociální zázemí pro sportovní areál</v>
      </c>
      <c r="F7" s="393"/>
      <c r="G7" s="393"/>
      <c r="H7" s="393"/>
      <c r="I7" s="118"/>
      <c r="J7" s="28"/>
      <c r="K7" s="30"/>
    </row>
    <row r="8" spans="2:11" s="1" customFormat="1" ht="13.5">
      <c r="B8" s="41"/>
      <c r="C8" s="42"/>
      <c r="D8" s="36" t="s">
        <v>143</v>
      </c>
      <c r="E8" s="42"/>
      <c r="F8" s="42"/>
      <c r="G8" s="42"/>
      <c r="H8" s="42"/>
      <c r="I8" s="119"/>
      <c r="J8" s="42"/>
      <c r="K8" s="45"/>
    </row>
    <row r="9" spans="2:11" s="1" customFormat="1" ht="36.95" customHeight="1">
      <c r="B9" s="41"/>
      <c r="C9" s="42"/>
      <c r="D9" s="42"/>
      <c r="E9" s="394" t="s">
        <v>2068</v>
      </c>
      <c r="F9" s="395"/>
      <c r="G9" s="395"/>
      <c r="H9" s="395"/>
      <c r="I9" s="119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35</v>
      </c>
      <c r="G11" s="42"/>
      <c r="H11" s="42"/>
      <c r="I11" s="120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20" t="s">
        <v>27</v>
      </c>
      <c r="J12" s="121" t="str">
        <f>'Rekapitulace stavby'!AN8</f>
        <v>12.12.2016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9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20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20" t="s">
        <v>34</v>
      </c>
      <c r="J20" s="34" t="s">
        <v>41</v>
      </c>
      <c r="K20" s="45"/>
    </row>
    <row r="21" spans="2:11" s="1" customFormat="1" ht="18" customHeight="1">
      <c r="B21" s="41"/>
      <c r="C21" s="42"/>
      <c r="D21" s="42"/>
      <c r="E21" s="34" t="s">
        <v>42</v>
      </c>
      <c r="F21" s="42"/>
      <c r="G21" s="42"/>
      <c r="H21" s="42"/>
      <c r="I21" s="120" t="s">
        <v>37</v>
      </c>
      <c r="J21" s="34" t="s">
        <v>43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5" customHeight="1">
      <c r="B23" s="41"/>
      <c r="C23" s="42"/>
      <c r="D23" s="36" t="s">
        <v>45</v>
      </c>
      <c r="E23" s="42"/>
      <c r="F23" s="42"/>
      <c r="G23" s="42"/>
      <c r="H23" s="42"/>
      <c r="I23" s="119"/>
      <c r="J23" s="42"/>
      <c r="K23" s="45"/>
    </row>
    <row r="24" spans="2:11" s="6" customFormat="1" ht="48.75" customHeight="1">
      <c r="B24" s="122"/>
      <c r="C24" s="123"/>
      <c r="D24" s="123"/>
      <c r="E24" s="361" t="s">
        <v>1479</v>
      </c>
      <c r="F24" s="361"/>
      <c r="G24" s="361"/>
      <c r="H24" s="361"/>
      <c r="I24" s="124"/>
      <c r="J24" s="123"/>
      <c r="K24" s="125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7"/>
      <c r="J26" s="85"/>
      <c r="K26" s="128"/>
    </row>
    <row r="27" spans="2:11" s="1" customFormat="1" ht="25.35" customHeight="1">
      <c r="B27" s="41"/>
      <c r="C27" s="42"/>
      <c r="D27" s="129" t="s">
        <v>47</v>
      </c>
      <c r="E27" s="42"/>
      <c r="F27" s="42"/>
      <c r="G27" s="42"/>
      <c r="H27" s="42"/>
      <c r="I27" s="119"/>
      <c r="J27" s="130">
        <f>ROUND(J86,0)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7"/>
      <c r="J28" s="85"/>
      <c r="K28" s="128"/>
    </row>
    <row r="29" spans="2:11" s="1" customFormat="1" ht="14.45" customHeight="1">
      <c r="B29" s="41"/>
      <c r="C29" s="42"/>
      <c r="D29" s="42"/>
      <c r="E29" s="42"/>
      <c r="F29" s="46" t="s">
        <v>49</v>
      </c>
      <c r="G29" s="42"/>
      <c r="H29" s="42"/>
      <c r="I29" s="131" t="s">
        <v>48</v>
      </c>
      <c r="J29" s="46" t="s">
        <v>50</v>
      </c>
      <c r="K29" s="45"/>
    </row>
    <row r="30" spans="2:11" s="1" customFormat="1" ht="14.45" customHeight="1">
      <c r="B30" s="41"/>
      <c r="C30" s="42"/>
      <c r="D30" s="49" t="s">
        <v>51</v>
      </c>
      <c r="E30" s="49" t="s">
        <v>52</v>
      </c>
      <c r="F30" s="132">
        <f>ROUND(SUM(BE86:BE221),0)</f>
        <v>0</v>
      </c>
      <c r="G30" s="42"/>
      <c r="H30" s="42"/>
      <c r="I30" s="133">
        <v>0.21</v>
      </c>
      <c r="J30" s="132">
        <f>ROUND(ROUND((SUM(BE86:BE221)),0)*I30,0)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53</v>
      </c>
      <c r="F31" s="132">
        <f>ROUND(SUM(BF86:BF221),0)</f>
        <v>0</v>
      </c>
      <c r="G31" s="42"/>
      <c r="H31" s="42"/>
      <c r="I31" s="133">
        <v>0.15</v>
      </c>
      <c r="J31" s="132">
        <f>ROUND(ROUND((SUM(BF86:BF221)),0)*I31,0)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54</v>
      </c>
      <c r="F32" s="132">
        <f>ROUND(SUM(BG86:BG221),0)</f>
        <v>0</v>
      </c>
      <c r="G32" s="42"/>
      <c r="H32" s="42"/>
      <c r="I32" s="133">
        <v>0.21</v>
      </c>
      <c r="J32" s="132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55</v>
      </c>
      <c r="F33" s="132">
        <f>ROUND(SUM(BH86:BH221),0)</f>
        <v>0</v>
      </c>
      <c r="G33" s="42"/>
      <c r="H33" s="42"/>
      <c r="I33" s="133">
        <v>0.15</v>
      </c>
      <c r="J33" s="132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56</v>
      </c>
      <c r="F34" s="132">
        <f>ROUND(SUM(BI86:BI221),0)</f>
        <v>0</v>
      </c>
      <c r="G34" s="42"/>
      <c r="H34" s="42"/>
      <c r="I34" s="133">
        <v>0</v>
      </c>
      <c r="J34" s="132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>
      <c r="B36" s="41"/>
      <c r="C36" s="134"/>
      <c r="D36" s="135" t="s">
        <v>57</v>
      </c>
      <c r="E36" s="79"/>
      <c r="F36" s="79"/>
      <c r="G36" s="136" t="s">
        <v>58</v>
      </c>
      <c r="H36" s="137" t="s">
        <v>59</v>
      </c>
      <c r="I36" s="138"/>
      <c r="J36" s="139">
        <f>SUM(J27:J34)</f>
        <v>0</v>
      </c>
      <c r="K36" s="140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1"/>
      <c r="J37" s="57"/>
      <c r="K37" s="58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1"/>
      <c r="C42" s="29" t="s">
        <v>243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PD - MŠ a ZŠ Barrandov I, objekt Chaplinovo nám. 615/1, Praha 5 - Hlubočepy - sociální zázemí pro sportovní areál</v>
      </c>
      <c r="F45" s="393"/>
      <c r="G45" s="393"/>
      <c r="H45" s="393"/>
      <c r="I45" s="119"/>
      <c r="J45" s="42"/>
      <c r="K45" s="45"/>
    </row>
    <row r="46" spans="2:11" s="1" customFormat="1" ht="14.45" customHeight="1">
      <c r="B46" s="41"/>
      <c r="C46" s="36" t="s">
        <v>143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8 - Elektroinstalace</v>
      </c>
      <c r="F47" s="395"/>
      <c r="G47" s="395"/>
      <c r="H47" s="395"/>
      <c r="I47" s="119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Chaplinovo náměstí, Praha 5</v>
      </c>
      <c r="G49" s="42"/>
      <c r="H49" s="42"/>
      <c r="I49" s="120" t="s">
        <v>27</v>
      </c>
      <c r="J49" s="121" t="str">
        <f>IF(J12="","",J12)</f>
        <v>12.12.2016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11" s="1" customFormat="1" ht="13.5">
      <c r="B51" s="41"/>
      <c r="C51" s="36" t="s">
        <v>33</v>
      </c>
      <c r="D51" s="42"/>
      <c r="E51" s="42"/>
      <c r="F51" s="34" t="str">
        <f>E15</f>
        <v>MČ Praha 5, Náměstí 14 října 4, Praha 5</v>
      </c>
      <c r="G51" s="42"/>
      <c r="H51" s="42"/>
      <c r="I51" s="120" t="s">
        <v>40</v>
      </c>
      <c r="J51" s="34" t="str">
        <f>E21</f>
        <v>Ing. Ivan Šír, Projektování dopravních staveb CZ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11" s="1" customFormat="1" ht="29.25" customHeight="1">
      <c r="B54" s="41"/>
      <c r="C54" s="146" t="s">
        <v>244</v>
      </c>
      <c r="D54" s="134"/>
      <c r="E54" s="134"/>
      <c r="F54" s="134"/>
      <c r="G54" s="134"/>
      <c r="H54" s="134"/>
      <c r="I54" s="147"/>
      <c r="J54" s="148" t="s">
        <v>245</v>
      </c>
      <c r="K54" s="149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>
      <c r="B56" s="41"/>
      <c r="C56" s="150" t="s">
        <v>246</v>
      </c>
      <c r="D56" s="42"/>
      <c r="E56" s="42"/>
      <c r="F56" s="42"/>
      <c r="G56" s="42"/>
      <c r="H56" s="42"/>
      <c r="I56" s="119"/>
      <c r="J56" s="130">
        <f>J86</f>
        <v>0</v>
      </c>
      <c r="K56" s="45"/>
      <c r="AU56" s="23" t="s">
        <v>247</v>
      </c>
    </row>
    <row r="57" spans="2:11" s="7" customFormat="1" ht="24.95" customHeight="1">
      <c r="B57" s="151"/>
      <c r="C57" s="152"/>
      <c r="D57" s="153" t="s">
        <v>1609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11" s="8" customFormat="1" ht="19.9" customHeight="1">
      <c r="B58" s="158"/>
      <c r="C58" s="159"/>
      <c r="D58" s="160" t="s">
        <v>2069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11" s="8" customFormat="1" ht="14.85" customHeight="1">
      <c r="B59" s="158"/>
      <c r="C59" s="159"/>
      <c r="D59" s="160" t="s">
        <v>2070</v>
      </c>
      <c r="E59" s="161"/>
      <c r="F59" s="161"/>
      <c r="G59" s="161"/>
      <c r="H59" s="161"/>
      <c r="I59" s="162"/>
      <c r="J59" s="163">
        <f>J89</f>
        <v>0</v>
      </c>
      <c r="K59" s="164"/>
    </row>
    <row r="60" spans="2:11" s="8" customFormat="1" ht="14.85" customHeight="1">
      <c r="B60" s="158"/>
      <c r="C60" s="159"/>
      <c r="D60" s="160" t="s">
        <v>2071</v>
      </c>
      <c r="E60" s="161"/>
      <c r="F60" s="161"/>
      <c r="G60" s="161"/>
      <c r="H60" s="161"/>
      <c r="I60" s="162"/>
      <c r="J60" s="163">
        <f>J109</f>
        <v>0</v>
      </c>
      <c r="K60" s="164"/>
    </row>
    <row r="61" spans="2:11" s="8" customFormat="1" ht="14.85" customHeight="1">
      <c r="B61" s="158"/>
      <c r="C61" s="159"/>
      <c r="D61" s="160" t="s">
        <v>2072</v>
      </c>
      <c r="E61" s="161"/>
      <c r="F61" s="161"/>
      <c r="G61" s="161"/>
      <c r="H61" s="161"/>
      <c r="I61" s="162"/>
      <c r="J61" s="163">
        <f>J150</f>
        <v>0</v>
      </c>
      <c r="K61" s="164"/>
    </row>
    <row r="62" spans="2:11" s="8" customFormat="1" ht="14.85" customHeight="1">
      <c r="B62" s="158"/>
      <c r="C62" s="159"/>
      <c r="D62" s="160" t="s">
        <v>2073</v>
      </c>
      <c r="E62" s="161"/>
      <c r="F62" s="161"/>
      <c r="G62" s="161"/>
      <c r="H62" s="161"/>
      <c r="I62" s="162"/>
      <c r="J62" s="163">
        <f>J180</f>
        <v>0</v>
      </c>
      <c r="K62" s="164"/>
    </row>
    <row r="63" spans="2:11" s="8" customFormat="1" ht="14.85" customHeight="1">
      <c r="B63" s="158"/>
      <c r="C63" s="159"/>
      <c r="D63" s="160" t="s">
        <v>2074</v>
      </c>
      <c r="E63" s="161"/>
      <c r="F63" s="161"/>
      <c r="G63" s="161"/>
      <c r="H63" s="161"/>
      <c r="I63" s="162"/>
      <c r="J63" s="163">
        <f>J191</f>
        <v>0</v>
      </c>
      <c r="K63" s="164"/>
    </row>
    <row r="64" spans="2:11" s="8" customFormat="1" ht="14.85" customHeight="1">
      <c r="B64" s="158"/>
      <c r="C64" s="159"/>
      <c r="D64" s="160" t="s">
        <v>2075</v>
      </c>
      <c r="E64" s="161"/>
      <c r="F64" s="161"/>
      <c r="G64" s="161"/>
      <c r="H64" s="161"/>
      <c r="I64" s="162"/>
      <c r="J64" s="163">
        <f>J196</f>
        <v>0</v>
      </c>
      <c r="K64" s="164"/>
    </row>
    <row r="65" spans="2:11" s="8" customFormat="1" ht="14.85" customHeight="1">
      <c r="B65" s="158"/>
      <c r="C65" s="159"/>
      <c r="D65" s="160" t="s">
        <v>2076</v>
      </c>
      <c r="E65" s="161"/>
      <c r="F65" s="161"/>
      <c r="G65" s="161"/>
      <c r="H65" s="161"/>
      <c r="I65" s="162"/>
      <c r="J65" s="163">
        <f>J212</f>
        <v>0</v>
      </c>
      <c r="K65" s="164"/>
    </row>
    <row r="66" spans="2:11" s="8" customFormat="1" ht="14.85" customHeight="1">
      <c r="B66" s="158"/>
      <c r="C66" s="159"/>
      <c r="D66" s="160" t="s">
        <v>2077</v>
      </c>
      <c r="E66" s="161"/>
      <c r="F66" s="161"/>
      <c r="G66" s="161"/>
      <c r="H66" s="161"/>
      <c r="I66" s="162"/>
      <c r="J66" s="163">
        <f>J220</f>
        <v>0</v>
      </c>
      <c r="K66" s="164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9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1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4"/>
      <c r="J72" s="60"/>
      <c r="K72" s="60"/>
      <c r="L72" s="61"/>
    </row>
    <row r="73" spans="2:12" s="1" customFormat="1" ht="36.95" customHeight="1">
      <c r="B73" s="41"/>
      <c r="C73" s="62" t="s">
        <v>269</v>
      </c>
      <c r="D73" s="63"/>
      <c r="E73" s="63"/>
      <c r="F73" s="63"/>
      <c r="G73" s="63"/>
      <c r="H73" s="63"/>
      <c r="I73" s="165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5"/>
      <c r="J74" s="63"/>
      <c r="K74" s="63"/>
      <c r="L74" s="61"/>
    </row>
    <row r="75" spans="2:12" s="1" customFormat="1" ht="14.45" customHeight="1">
      <c r="B75" s="41"/>
      <c r="C75" s="65" t="s">
        <v>19</v>
      </c>
      <c r="D75" s="63"/>
      <c r="E75" s="63"/>
      <c r="F75" s="63"/>
      <c r="G75" s="63"/>
      <c r="H75" s="63"/>
      <c r="I75" s="165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PD - MŠ a ZŠ Barrandov I, objekt Chaplinovo nám. 615/1, Praha 5 - Hlubočepy - sociální zázemí pro sportovní areál</v>
      </c>
      <c r="F76" s="397"/>
      <c r="G76" s="397"/>
      <c r="H76" s="397"/>
      <c r="I76" s="165"/>
      <c r="J76" s="63"/>
      <c r="K76" s="63"/>
      <c r="L76" s="61"/>
    </row>
    <row r="77" spans="2:12" s="1" customFormat="1" ht="14.45" customHeight="1">
      <c r="B77" s="41"/>
      <c r="C77" s="65" t="s">
        <v>143</v>
      </c>
      <c r="D77" s="63"/>
      <c r="E77" s="63"/>
      <c r="F77" s="63"/>
      <c r="G77" s="63"/>
      <c r="H77" s="63"/>
      <c r="I77" s="165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8 - Elektroinstalace</v>
      </c>
      <c r="F78" s="398"/>
      <c r="G78" s="398"/>
      <c r="H78" s="398"/>
      <c r="I78" s="165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5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66" t="str">
        <f>F12</f>
        <v>Chaplinovo náměstí, Praha 5</v>
      </c>
      <c r="G80" s="63"/>
      <c r="H80" s="63"/>
      <c r="I80" s="167" t="s">
        <v>27</v>
      </c>
      <c r="J80" s="73" t="str">
        <f>IF(J12="","",J12)</f>
        <v>12.12.2016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5"/>
      <c r="J81" s="63"/>
      <c r="K81" s="63"/>
      <c r="L81" s="61"/>
    </row>
    <row r="82" spans="2:12" s="1" customFormat="1" ht="13.5">
      <c r="B82" s="41"/>
      <c r="C82" s="65" t="s">
        <v>33</v>
      </c>
      <c r="D82" s="63"/>
      <c r="E82" s="63"/>
      <c r="F82" s="166" t="str">
        <f>E15</f>
        <v>MČ Praha 5, Náměstí 14 října 4, Praha 5</v>
      </c>
      <c r="G82" s="63"/>
      <c r="H82" s="63"/>
      <c r="I82" s="167" t="s">
        <v>40</v>
      </c>
      <c r="J82" s="166" t="str">
        <f>E21</f>
        <v>Ing. Ivan Šír, Projektování dopravních staveb CZ</v>
      </c>
      <c r="K82" s="63"/>
      <c r="L82" s="61"/>
    </row>
    <row r="83" spans="2:12" s="1" customFormat="1" ht="14.45" customHeight="1">
      <c r="B83" s="41"/>
      <c r="C83" s="65" t="s">
        <v>38</v>
      </c>
      <c r="D83" s="63"/>
      <c r="E83" s="63"/>
      <c r="F83" s="166" t="str">
        <f>IF(E18="","",E18)</f>
        <v/>
      </c>
      <c r="G83" s="63"/>
      <c r="H83" s="63"/>
      <c r="I83" s="165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5"/>
      <c r="J84" s="63"/>
      <c r="K84" s="63"/>
      <c r="L84" s="61"/>
    </row>
    <row r="85" spans="2:20" s="9" customFormat="1" ht="29.25" customHeight="1">
      <c r="B85" s="168"/>
      <c r="C85" s="169" t="s">
        <v>270</v>
      </c>
      <c r="D85" s="170" t="s">
        <v>66</v>
      </c>
      <c r="E85" s="170" t="s">
        <v>62</v>
      </c>
      <c r="F85" s="170" t="s">
        <v>271</v>
      </c>
      <c r="G85" s="170" t="s">
        <v>272</v>
      </c>
      <c r="H85" s="170" t="s">
        <v>273</v>
      </c>
      <c r="I85" s="171" t="s">
        <v>274</v>
      </c>
      <c r="J85" s="170" t="s">
        <v>245</v>
      </c>
      <c r="K85" s="172" t="s">
        <v>275</v>
      </c>
      <c r="L85" s="173"/>
      <c r="M85" s="81" t="s">
        <v>276</v>
      </c>
      <c r="N85" s="82" t="s">
        <v>51</v>
      </c>
      <c r="O85" s="82" t="s">
        <v>277</v>
      </c>
      <c r="P85" s="82" t="s">
        <v>278</v>
      </c>
      <c r="Q85" s="82" t="s">
        <v>279</v>
      </c>
      <c r="R85" s="82" t="s">
        <v>280</v>
      </c>
      <c r="S85" s="82" t="s">
        <v>281</v>
      </c>
      <c r="T85" s="83" t="s">
        <v>282</v>
      </c>
    </row>
    <row r="86" spans="2:63" s="1" customFormat="1" ht="29.25" customHeight="1">
      <c r="B86" s="41"/>
      <c r="C86" s="87" t="s">
        <v>246</v>
      </c>
      <c r="D86" s="63"/>
      <c r="E86" s="63"/>
      <c r="F86" s="63"/>
      <c r="G86" s="63"/>
      <c r="H86" s="63"/>
      <c r="I86" s="165"/>
      <c r="J86" s="174">
        <f>BK86</f>
        <v>0</v>
      </c>
      <c r="K86" s="63"/>
      <c r="L86" s="61"/>
      <c r="M86" s="84"/>
      <c r="N86" s="85"/>
      <c r="O86" s="85"/>
      <c r="P86" s="175">
        <f>P87</f>
        <v>0</v>
      </c>
      <c r="Q86" s="85"/>
      <c r="R86" s="175">
        <f>R87</f>
        <v>0</v>
      </c>
      <c r="S86" s="85"/>
      <c r="T86" s="176">
        <f>T87</f>
        <v>0</v>
      </c>
      <c r="AT86" s="23" t="s">
        <v>80</v>
      </c>
      <c r="AU86" s="23" t="s">
        <v>247</v>
      </c>
      <c r="BK86" s="177">
        <f>BK87</f>
        <v>0</v>
      </c>
    </row>
    <row r="87" spans="2:63" s="10" customFormat="1" ht="37.35" customHeight="1">
      <c r="B87" s="178"/>
      <c r="C87" s="179"/>
      <c r="D87" s="180" t="s">
        <v>80</v>
      </c>
      <c r="E87" s="181" t="s">
        <v>537</v>
      </c>
      <c r="F87" s="181" t="s">
        <v>1611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</f>
        <v>0</v>
      </c>
      <c r="Q87" s="186"/>
      <c r="R87" s="187">
        <f>R88</f>
        <v>0</v>
      </c>
      <c r="S87" s="186"/>
      <c r="T87" s="188">
        <f>T88</f>
        <v>0</v>
      </c>
      <c r="AR87" s="189" t="s">
        <v>92</v>
      </c>
      <c r="AT87" s="190" t="s">
        <v>80</v>
      </c>
      <c r="AU87" s="190" t="s">
        <v>81</v>
      </c>
      <c r="AY87" s="189" t="s">
        <v>285</v>
      </c>
      <c r="BK87" s="191">
        <f>BK88</f>
        <v>0</v>
      </c>
    </row>
    <row r="88" spans="2:63" s="10" customFormat="1" ht="19.9" customHeight="1">
      <c r="B88" s="178"/>
      <c r="C88" s="179"/>
      <c r="D88" s="180" t="s">
        <v>80</v>
      </c>
      <c r="E88" s="273" t="s">
        <v>2078</v>
      </c>
      <c r="F88" s="273" t="s">
        <v>2079</v>
      </c>
      <c r="G88" s="179"/>
      <c r="H88" s="179"/>
      <c r="I88" s="182"/>
      <c r="J88" s="274">
        <f>BK88</f>
        <v>0</v>
      </c>
      <c r="K88" s="179"/>
      <c r="L88" s="184"/>
      <c r="M88" s="185"/>
      <c r="N88" s="186"/>
      <c r="O88" s="186"/>
      <c r="P88" s="187">
        <f>P89+P109+P150+P180+P191+P196+P212+P220</f>
        <v>0</v>
      </c>
      <c r="Q88" s="186"/>
      <c r="R88" s="187">
        <f>R89+R109+R150+R180+R191+R196+R212+R220</f>
        <v>0</v>
      </c>
      <c r="S88" s="186"/>
      <c r="T88" s="188">
        <f>T89+T109+T150+T180+T191+T196+T212+T220</f>
        <v>0</v>
      </c>
      <c r="AR88" s="189" t="s">
        <v>92</v>
      </c>
      <c r="AT88" s="190" t="s">
        <v>80</v>
      </c>
      <c r="AU88" s="190" t="s">
        <v>10</v>
      </c>
      <c r="AY88" s="189" t="s">
        <v>285</v>
      </c>
      <c r="BK88" s="191">
        <f>BK89+BK109+BK150+BK180+BK191+BK196+BK212+BK220</f>
        <v>0</v>
      </c>
    </row>
    <row r="89" spans="2:63" s="10" customFormat="1" ht="14.85" customHeight="1">
      <c r="B89" s="178"/>
      <c r="C89" s="179"/>
      <c r="D89" s="192" t="s">
        <v>80</v>
      </c>
      <c r="E89" s="193" t="s">
        <v>2080</v>
      </c>
      <c r="F89" s="193" t="s">
        <v>2081</v>
      </c>
      <c r="G89" s="179"/>
      <c r="H89" s="179"/>
      <c r="I89" s="182"/>
      <c r="J89" s="194">
        <f>BK89</f>
        <v>0</v>
      </c>
      <c r="K89" s="179"/>
      <c r="L89" s="184"/>
      <c r="M89" s="185"/>
      <c r="N89" s="186"/>
      <c r="O89" s="186"/>
      <c r="P89" s="187">
        <f>SUM(P90:P108)</f>
        <v>0</v>
      </c>
      <c r="Q89" s="186"/>
      <c r="R89" s="187">
        <f>SUM(R90:R108)</f>
        <v>0</v>
      </c>
      <c r="S89" s="186"/>
      <c r="T89" s="188">
        <f>SUM(T90:T108)</f>
        <v>0</v>
      </c>
      <c r="AR89" s="189" t="s">
        <v>92</v>
      </c>
      <c r="AT89" s="190" t="s">
        <v>80</v>
      </c>
      <c r="AU89" s="190" t="s">
        <v>89</v>
      </c>
      <c r="AY89" s="189" t="s">
        <v>285</v>
      </c>
      <c r="BK89" s="191">
        <f>SUM(BK90:BK108)</f>
        <v>0</v>
      </c>
    </row>
    <row r="90" spans="2:65" s="1" customFormat="1" ht="22.5" customHeight="1">
      <c r="B90" s="41"/>
      <c r="C90" s="248" t="s">
        <v>2082</v>
      </c>
      <c r="D90" s="248" t="s">
        <v>537</v>
      </c>
      <c r="E90" s="249" t="s">
        <v>2083</v>
      </c>
      <c r="F90" s="250" t="s">
        <v>2084</v>
      </c>
      <c r="G90" s="251" t="s">
        <v>2085</v>
      </c>
      <c r="H90" s="252">
        <v>1</v>
      </c>
      <c r="I90" s="253"/>
      <c r="J90" s="254">
        <f>ROUND(I90*H90,0)</f>
        <v>0</v>
      </c>
      <c r="K90" s="250" t="s">
        <v>35</v>
      </c>
      <c r="L90" s="255"/>
      <c r="M90" s="256" t="s">
        <v>35</v>
      </c>
      <c r="N90" s="257" t="s">
        <v>52</v>
      </c>
      <c r="O90" s="42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AR90" s="23" t="s">
        <v>2086</v>
      </c>
      <c r="AT90" s="23" t="s">
        <v>537</v>
      </c>
      <c r="AU90" s="23" t="s">
        <v>92</v>
      </c>
      <c r="AY90" s="23" t="s">
        <v>285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3" t="s">
        <v>10</v>
      </c>
      <c r="BK90" s="206">
        <f>ROUND(I90*H90,0)</f>
        <v>0</v>
      </c>
      <c r="BL90" s="23" t="s">
        <v>657</v>
      </c>
      <c r="BM90" s="23" t="s">
        <v>89</v>
      </c>
    </row>
    <row r="91" spans="2:65" s="1" customFormat="1" ht="22.5" customHeight="1">
      <c r="B91" s="41"/>
      <c r="C91" s="248" t="s">
        <v>2082</v>
      </c>
      <c r="D91" s="248" t="s">
        <v>537</v>
      </c>
      <c r="E91" s="249" t="s">
        <v>2087</v>
      </c>
      <c r="F91" s="250" t="s">
        <v>2088</v>
      </c>
      <c r="G91" s="251" t="s">
        <v>2085</v>
      </c>
      <c r="H91" s="252">
        <v>1</v>
      </c>
      <c r="I91" s="253"/>
      <c r="J91" s="254">
        <f>ROUND(I91*H91,0)</f>
        <v>0</v>
      </c>
      <c r="K91" s="250" t="s">
        <v>35</v>
      </c>
      <c r="L91" s="255"/>
      <c r="M91" s="256" t="s">
        <v>35</v>
      </c>
      <c r="N91" s="257" t="s">
        <v>52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3" t="s">
        <v>2086</v>
      </c>
      <c r="AT91" s="23" t="s">
        <v>537</v>
      </c>
      <c r="AU91" s="23" t="s">
        <v>92</v>
      </c>
      <c r="AY91" s="23" t="s">
        <v>285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3" t="s">
        <v>10</v>
      </c>
      <c r="BK91" s="206">
        <f>ROUND(I91*H91,0)</f>
        <v>0</v>
      </c>
      <c r="BL91" s="23" t="s">
        <v>657</v>
      </c>
      <c r="BM91" s="23" t="s">
        <v>95</v>
      </c>
    </row>
    <row r="92" spans="2:65" s="1" customFormat="1" ht="22.5" customHeight="1">
      <c r="B92" s="41"/>
      <c r="C92" s="248" t="s">
        <v>2082</v>
      </c>
      <c r="D92" s="248" t="s">
        <v>537</v>
      </c>
      <c r="E92" s="249" t="s">
        <v>2089</v>
      </c>
      <c r="F92" s="250" t="s">
        <v>2090</v>
      </c>
      <c r="G92" s="251" t="s">
        <v>2091</v>
      </c>
      <c r="H92" s="252">
        <v>1</v>
      </c>
      <c r="I92" s="253"/>
      <c r="J92" s="254">
        <f>ROUND(I92*H92,0)</f>
        <v>0</v>
      </c>
      <c r="K92" s="250" t="s">
        <v>35</v>
      </c>
      <c r="L92" s="255"/>
      <c r="M92" s="256" t="s">
        <v>35</v>
      </c>
      <c r="N92" s="257" t="s">
        <v>52</v>
      </c>
      <c r="O92" s="42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AR92" s="23" t="s">
        <v>2086</v>
      </c>
      <c r="AT92" s="23" t="s">
        <v>537</v>
      </c>
      <c r="AU92" s="23" t="s">
        <v>92</v>
      </c>
      <c r="AY92" s="23" t="s">
        <v>285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23" t="s">
        <v>10</v>
      </c>
      <c r="BK92" s="206">
        <f>ROUND(I92*H92,0)</f>
        <v>0</v>
      </c>
      <c r="BL92" s="23" t="s">
        <v>657</v>
      </c>
      <c r="BM92" s="23" t="s">
        <v>101</v>
      </c>
    </row>
    <row r="93" spans="2:47" s="1" customFormat="1" ht="27">
      <c r="B93" s="41"/>
      <c r="C93" s="63"/>
      <c r="D93" s="221" t="s">
        <v>1959</v>
      </c>
      <c r="E93" s="63"/>
      <c r="F93" s="268" t="s">
        <v>2092</v>
      </c>
      <c r="G93" s="63"/>
      <c r="H93" s="63"/>
      <c r="I93" s="165"/>
      <c r="J93" s="63"/>
      <c r="K93" s="63"/>
      <c r="L93" s="61"/>
      <c r="M93" s="269"/>
      <c r="N93" s="42"/>
      <c r="O93" s="42"/>
      <c r="P93" s="42"/>
      <c r="Q93" s="42"/>
      <c r="R93" s="42"/>
      <c r="S93" s="42"/>
      <c r="T93" s="78"/>
      <c r="AT93" s="23" t="s">
        <v>1959</v>
      </c>
      <c r="AU93" s="23" t="s">
        <v>92</v>
      </c>
    </row>
    <row r="94" spans="2:65" s="1" customFormat="1" ht="22.5" customHeight="1">
      <c r="B94" s="41"/>
      <c r="C94" s="248" t="s">
        <v>2082</v>
      </c>
      <c r="D94" s="248" t="s">
        <v>537</v>
      </c>
      <c r="E94" s="249" t="s">
        <v>2093</v>
      </c>
      <c r="F94" s="250" t="s">
        <v>2094</v>
      </c>
      <c r="G94" s="251" t="s">
        <v>2085</v>
      </c>
      <c r="H94" s="252">
        <v>1</v>
      </c>
      <c r="I94" s="253"/>
      <c r="J94" s="254">
        <f aca="true" t="shared" si="0" ref="J94:J108">ROUND(I94*H94,0)</f>
        <v>0</v>
      </c>
      <c r="K94" s="250" t="s">
        <v>35</v>
      </c>
      <c r="L94" s="255"/>
      <c r="M94" s="256" t="s">
        <v>35</v>
      </c>
      <c r="N94" s="257" t="s">
        <v>52</v>
      </c>
      <c r="O94" s="42"/>
      <c r="P94" s="204">
        <f aca="true" t="shared" si="1" ref="P94:P108">O94*H94</f>
        <v>0</v>
      </c>
      <c r="Q94" s="204">
        <v>0</v>
      </c>
      <c r="R94" s="204">
        <f aca="true" t="shared" si="2" ref="R94:R108">Q94*H94</f>
        <v>0</v>
      </c>
      <c r="S94" s="204">
        <v>0</v>
      </c>
      <c r="T94" s="205">
        <f aca="true" t="shared" si="3" ref="T94:T108">S94*H94</f>
        <v>0</v>
      </c>
      <c r="AR94" s="23" t="s">
        <v>2086</v>
      </c>
      <c r="AT94" s="23" t="s">
        <v>537</v>
      </c>
      <c r="AU94" s="23" t="s">
        <v>92</v>
      </c>
      <c r="AY94" s="23" t="s">
        <v>285</v>
      </c>
      <c r="BE94" s="206">
        <f aca="true" t="shared" si="4" ref="BE94:BE108">IF(N94="základní",J94,0)</f>
        <v>0</v>
      </c>
      <c r="BF94" s="206">
        <f aca="true" t="shared" si="5" ref="BF94:BF108">IF(N94="snížená",J94,0)</f>
        <v>0</v>
      </c>
      <c r="BG94" s="206">
        <f aca="true" t="shared" si="6" ref="BG94:BG108">IF(N94="zákl. přenesená",J94,0)</f>
        <v>0</v>
      </c>
      <c r="BH94" s="206">
        <f aca="true" t="shared" si="7" ref="BH94:BH108">IF(N94="sníž. přenesená",J94,0)</f>
        <v>0</v>
      </c>
      <c r="BI94" s="206">
        <f aca="true" t="shared" si="8" ref="BI94:BI108">IF(N94="nulová",J94,0)</f>
        <v>0</v>
      </c>
      <c r="BJ94" s="23" t="s">
        <v>10</v>
      </c>
      <c r="BK94" s="206">
        <f aca="true" t="shared" si="9" ref="BK94:BK108">ROUND(I94*H94,0)</f>
        <v>0</v>
      </c>
      <c r="BL94" s="23" t="s">
        <v>657</v>
      </c>
      <c r="BM94" s="23" t="s">
        <v>107</v>
      </c>
    </row>
    <row r="95" spans="2:65" s="1" customFormat="1" ht="22.5" customHeight="1">
      <c r="B95" s="41"/>
      <c r="C95" s="248" t="s">
        <v>2082</v>
      </c>
      <c r="D95" s="248" t="s">
        <v>537</v>
      </c>
      <c r="E95" s="249" t="s">
        <v>2095</v>
      </c>
      <c r="F95" s="250" t="s">
        <v>2096</v>
      </c>
      <c r="G95" s="251" t="s">
        <v>2085</v>
      </c>
      <c r="H95" s="252">
        <v>20</v>
      </c>
      <c r="I95" s="253"/>
      <c r="J95" s="254">
        <f t="shared" si="0"/>
        <v>0</v>
      </c>
      <c r="K95" s="250" t="s">
        <v>35</v>
      </c>
      <c r="L95" s="255"/>
      <c r="M95" s="256" t="s">
        <v>35</v>
      </c>
      <c r="N95" s="257" t="s">
        <v>52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3" t="s">
        <v>2086</v>
      </c>
      <c r="AT95" s="23" t="s">
        <v>537</v>
      </c>
      <c r="AU95" s="23" t="s">
        <v>92</v>
      </c>
      <c r="AY95" s="23" t="s">
        <v>285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3" t="s">
        <v>10</v>
      </c>
      <c r="BK95" s="206">
        <f t="shared" si="9"/>
        <v>0</v>
      </c>
      <c r="BL95" s="23" t="s">
        <v>657</v>
      </c>
      <c r="BM95" s="23" t="s">
        <v>29</v>
      </c>
    </row>
    <row r="96" spans="2:65" s="1" customFormat="1" ht="22.5" customHeight="1">
      <c r="B96" s="41"/>
      <c r="C96" s="248" t="s">
        <v>2082</v>
      </c>
      <c r="D96" s="248" t="s">
        <v>537</v>
      </c>
      <c r="E96" s="249" t="s">
        <v>2097</v>
      </c>
      <c r="F96" s="250" t="s">
        <v>2098</v>
      </c>
      <c r="G96" s="251" t="s">
        <v>2085</v>
      </c>
      <c r="H96" s="252">
        <v>6</v>
      </c>
      <c r="I96" s="253"/>
      <c r="J96" s="254">
        <f t="shared" si="0"/>
        <v>0</v>
      </c>
      <c r="K96" s="250" t="s">
        <v>35</v>
      </c>
      <c r="L96" s="255"/>
      <c r="M96" s="256" t="s">
        <v>35</v>
      </c>
      <c r="N96" s="257" t="s">
        <v>52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3" t="s">
        <v>2086</v>
      </c>
      <c r="AT96" s="23" t="s">
        <v>537</v>
      </c>
      <c r="AU96" s="23" t="s">
        <v>92</v>
      </c>
      <c r="AY96" s="23" t="s">
        <v>285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3" t="s">
        <v>10</v>
      </c>
      <c r="BK96" s="206">
        <f t="shared" si="9"/>
        <v>0</v>
      </c>
      <c r="BL96" s="23" t="s">
        <v>657</v>
      </c>
      <c r="BM96" s="23" t="s">
        <v>339</v>
      </c>
    </row>
    <row r="97" spans="2:65" s="1" customFormat="1" ht="22.5" customHeight="1">
      <c r="B97" s="41"/>
      <c r="C97" s="248" t="s">
        <v>2082</v>
      </c>
      <c r="D97" s="248" t="s">
        <v>537</v>
      </c>
      <c r="E97" s="249" t="s">
        <v>2099</v>
      </c>
      <c r="F97" s="250" t="s">
        <v>2100</v>
      </c>
      <c r="G97" s="251" t="s">
        <v>2085</v>
      </c>
      <c r="H97" s="252">
        <v>1</v>
      </c>
      <c r="I97" s="253"/>
      <c r="J97" s="254">
        <f t="shared" si="0"/>
        <v>0</v>
      </c>
      <c r="K97" s="250" t="s">
        <v>35</v>
      </c>
      <c r="L97" s="255"/>
      <c r="M97" s="256" t="s">
        <v>35</v>
      </c>
      <c r="N97" s="257" t="s">
        <v>52</v>
      </c>
      <c r="O97" s="42"/>
      <c r="P97" s="204">
        <f t="shared" si="1"/>
        <v>0</v>
      </c>
      <c r="Q97" s="204">
        <v>0</v>
      </c>
      <c r="R97" s="204">
        <f t="shared" si="2"/>
        <v>0</v>
      </c>
      <c r="S97" s="204">
        <v>0</v>
      </c>
      <c r="T97" s="205">
        <f t="shared" si="3"/>
        <v>0</v>
      </c>
      <c r="AR97" s="23" t="s">
        <v>2086</v>
      </c>
      <c r="AT97" s="23" t="s">
        <v>537</v>
      </c>
      <c r="AU97" s="23" t="s">
        <v>92</v>
      </c>
      <c r="AY97" s="23" t="s">
        <v>285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23" t="s">
        <v>10</v>
      </c>
      <c r="BK97" s="206">
        <f t="shared" si="9"/>
        <v>0</v>
      </c>
      <c r="BL97" s="23" t="s">
        <v>657</v>
      </c>
      <c r="BM97" s="23" t="s">
        <v>350</v>
      </c>
    </row>
    <row r="98" spans="2:65" s="1" customFormat="1" ht="22.5" customHeight="1">
      <c r="B98" s="41"/>
      <c r="C98" s="248" t="s">
        <v>2082</v>
      </c>
      <c r="D98" s="248" t="s">
        <v>537</v>
      </c>
      <c r="E98" s="249" t="s">
        <v>2101</v>
      </c>
      <c r="F98" s="250" t="s">
        <v>2102</v>
      </c>
      <c r="G98" s="251" t="s">
        <v>2085</v>
      </c>
      <c r="H98" s="252">
        <v>1</v>
      </c>
      <c r="I98" s="253"/>
      <c r="J98" s="254">
        <f t="shared" si="0"/>
        <v>0</v>
      </c>
      <c r="K98" s="250" t="s">
        <v>35</v>
      </c>
      <c r="L98" s="255"/>
      <c r="M98" s="256" t="s">
        <v>35</v>
      </c>
      <c r="N98" s="257" t="s">
        <v>52</v>
      </c>
      <c r="O98" s="42"/>
      <c r="P98" s="204">
        <f t="shared" si="1"/>
        <v>0</v>
      </c>
      <c r="Q98" s="204">
        <v>0</v>
      </c>
      <c r="R98" s="204">
        <f t="shared" si="2"/>
        <v>0</v>
      </c>
      <c r="S98" s="204">
        <v>0</v>
      </c>
      <c r="T98" s="205">
        <f t="shared" si="3"/>
        <v>0</v>
      </c>
      <c r="AR98" s="23" t="s">
        <v>2086</v>
      </c>
      <c r="AT98" s="23" t="s">
        <v>537</v>
      </c>
      <c r="AU98" s="23" t="s">
        <v>92</v>
      </c>
      <c r="AY98" s="23" t="s">
        <v>285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23" t="s">
        <v>10</v>
      </c>
      <c r="BK98" s="206">
        <f t="shared" si="9"/>
        <v>0</v>
      </c>
      <c r="BL98" s="23" t="s">
        <v>657</v>
      </c>
      <c r="BM98" s="23" t="s">
        <v>359</v>
      </c>
    </row>
    <row r="99" spans="2:65" s="1" customFormat="1" ht="22.5" customHeight="1">
      <c r="B99" s="41"/>
      <c r="C99" s="248" t="s">
        <v>2082</v>
      </c>
      <c r="D99" s="248" t="s">
        <v>537</v>
      </c>
      <c r="E99" s="249" t="s">
        <v>2103</v>
      </c>
      <c r="F99" s="250" t="s">
        <v>2104</v>
      </c>
      <c r="G99" s="251" t="s">
        <v>2085</v>
      </c>
      <c r="H99" s="252">
        <v>3</v>
      </c>
      <c r="I99" s="253"/>
      <c r="J99" s="254">
        <f t="shared" si="0"/>
        <v>0</v>
      </c>
      <c r="K99" s="250" t="s">
        <v>35</v>
      </c>
      <c r="L99" s="255"/>
      <c r="M99" s="256" t="s">
        <v>35</v>
      </c>
      <c r="N99" s="257" t="s">
        <v>52</v>
      </c>
      <c r="O99" s="42"/>
      <c r="P99" s="204">
        <f t="shared" si="1"/>
        <v>0</v>
      </c>
      <c r="Q99" s="204">
        <v>0</v>
      </c>
      <c r="R99" s="204">
        <f t="shared" si="2"/>
        <v>0</v>
      </c>
      <c r="S99" s="204">
        <v>0</v>
      </c>
      <c r="T99" s="205">
        <f t="shared" si="3"/>
        <v>0</v>
      </c>
      <c r="AR99" s="23" t="s">
        <v>2086</v>
      </c>
      <c r="AT99" s="23" t="s">
        <v>537</v>
      </c>
      <c r="AU99" s="23" t="s">
        <v>92</v>
      </c>
      <c r="AY99" s="23" t="s">
        <v>285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23" t="s">
        <v>10</v>
      </c>
      <c r="BK99" s="206">
        <f t="shared" si="9"/>
        <v>0</v>
      </c>
      <c r="BL99" s="23" t="s">
        <v>657</v>
      </c>
      <c r="BM99" s="23" t="s">
        <v>370</v>
      </c>
    </row>
    <row r="100" spans="2:65" s="1" customFormat="1" ht="22.5" customHeight="1">
      <c r="B100" s="41"/>
      <c r="C100" s="248" t="s">
        <v>2082</v>
      </c>
      <c r="D100" s="248" t="s">
        <v>537</v>
      </c>
      <c r="E100" s="249" t="s">
        <v>2105</v>
      </c>
      <c r="F100" s="250" t="s">
        <v>2106</v>
      </c>
      <c r="G100" s="251" t="s">
        <v>2085</v>
      </c>
      <c r="H100" s="252">
        <v>1</v>
      </c>
      <c r="I100" s="253"/>
      <c r="J100" s="254">
        <f t="shared" si="0"/>
        <v>0</v>
      </c>
      <c r="K100" s="250" t="s">
        <v>35</v>
      </c>
      <c r="L100" s="255"/>
      <c r="M100" s="256" t="s">
        <v>35</v>
      </c>
      <c r="N100" s="257" t="s">
        <v>52</v>
      </c>
      <c r="O100" s="42"/>
      <c r="P100" s="204">
        <f t="shared" si="1"/>
        <v>0</v>
      </c>
      <c r="Q100" s="204">
        <v>0</v>
      </c>
      <c r="R100" s="204">
        <f t="shared" si="2"/>
        <v>0</v>
      </c>
      <c r="S100" s="204">
        <v>0</v>
      </c>
      <c r="T100" s="205">
        <f t="shared" si="3"/>
        <v>0</v>
      </c>
      <c r="AR100" s="23" t="s">
        <v>2086</v>
      </c>
      <c r="AT100" s="23" t="s">
        <v>537</v>
      </c>
      <c r="AU100" s="23" t="s">
        <v>92</v>
      </c>
      <c r="AY100" s="23" t="s">
        <v>285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23" t="s">
        <v>10</v>
      </c>
      <c r="BK100" s="206">
        <f t="shared" si="9"/>
        <v>0</v>
      </c>
      <c r="BL100" s="23" t="s">
        <v>657</v>
      </c>
      <c r="BM100" s="23" t="s">
        <v>383</v>
      </c>
    </row>
    <row r="101" spans="2:65" s="1" customFormat="1" ht="22.5" customHeight="1">
      <c r="B101" s="41"/>
      <c r="C101" s="248" t="s">
        <v>2082</v>
      </c>
      <c r="D101" s="248" t="s">
        <v>537</v>
      </c>
      <c r="E101" s="249" t="s">
        <v>2107</v>
      </c>
      <c r="F101" s="250" t="s">
        <v>2108</v>
      </c>
      <c r="G101" s="251" t="s">
        <v>2085</v>
      </c>
      <c r="H101" s="252">
        <v>6</v>
      </c>
      <c r="I101" s="253"/>
      <c r="J101" s="254">
        <f t="shared" si="0"/>
        <v>0</v>
      </c>
      <c r="K101" s="250" t="s">
        <v>35</v>
      </c>
      <c r="L101" s="255"/>
      <c r="M101" s="256" t="s">
        <v>35</v>
      </c>
      <c r="N101" s="257" t="s">
        <v>52</v>
      </c>
      <c r="O101" s="42"/>
      <c r="P101" s="204">
        <f t="shared" si="1"/>
        <v>0</v>
      </c>
      <c r="Q101" s="204">
        <v>0</v>
      </c>
      <c r="R101" s="204">
        <f t="shared" si="2"/>
        <v>0</v>
      </c>
      <c r="S101" s="204">
        <v>0</v>
      </c>
      <c r="T101" s="205">
        <f t="shared" si="3"/>
        <v>0</v>
      </c>
      <c r="AR101" s="23" t="s">
        <v>2086</v>
      </c>
      <c r="AT101" s="23" t="s">
        <v>537</v>
      </c>
      <c r="AU101" s="23" t="s">
        <v>92</v>
      </c>
      <c r="AY101" s="23" t="s">
        <v>285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23" t="s">
        <v>10</v>
      </c>
      <c r="BK101" s="206">
        <f t="shared" si="9"/>
        <v>0</v>
      </c>
      <c r="BL101" s="23" t="s">
        <v>657</v>
      </c>
      <c r="BM101" s="23" t="s">
        <v>396</v>
      </c>
    </row>
    <row r="102" spans="2:65" s="1" customFormat="1" ht="22.5" customHeight="1">
      <c r="B102" s="41"/>
      <c r="C102" s="248" t="s">
        <v>2082</v>
      </c>
      <c r="D102" s="248" t="s">
        <v>537</v>
      </c>
      <c r="E102" s="249" t="s">
        <v>2109</v>
      </c>
      <c r="F102" s="250" t="s">
        <v>2110</v>
      </c>
      <c r="G102" s="251" t="s">
        <v>2085</v>
      </c>
      <c r="H102" s="252">
        <v>4</v>
      </c>
      <c r="I102" s="253"/>
      <c r="J102" s="254">
        <f t="shared" si="0"/>
        <v>0</v>
      </c>
      <c r="K102" s="250" t="s">
        <v>35</v>
      </c>
      <c r="L102" s="255"/>
      <c r="M102" s="256" t="s">
        <v>35</v>
      </c>
      <c r="N102" s="257" t="s">
        <v>52</v>
      </c>
      <c r="O102" s="42"/>
      <c r="P102" s="204">
        <f t="shared" si="1"/>
        <v>0</v>
      </c>
      <c r="Q102" s="204">
        <v>0</v>
      </c>
      <c r="R102" s="204">
        <f t="shared" si="2"/>
        <v>0</v>
      </c>
      <c r="S102" s="204">
        <v>0</v>
      </c>
      <c r="T102" s="205">
        <f t="shared" si="3"/>
        <v>0</v>
      </c>
      <c r="AR102" s="23" t="s">
        <v>2086</v>
      </c>
      <c r="AT102" s="23" t="s">
        <v>537</v>
      </c>
      <c r="AU102" s="23" t="s">
        <v>92</v>
      </c>
      <c r="AY102" s="23" t="s">
        <v>285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23" t="s">
        <v>10</v>
      </c>
      <c r="BK102" s="206">
        <f t="shared" si="9"/>
        <v>0</v>
      </c>
      <c r="BL102" s="23" t="s">
        <v>657</v>
      </c>
      <c r="BM102" s="23" t="s">
        <v>407</v>
      </c>
    </row>
    <row r="103" spans="2:65" s="1" customFormat="1" ht="22.5" customHeight="1">
      <c r="B103" s="41"/>
      <c r="C103" s="248" t="s">
        <v>2082</v>
      </c>
      <c r="D103" s="248" t="s">
        <v>537</v>
      </c>
      <c r="E103" s="249" t="s">
        <v>2111</v>
      </c>
      <c r="F103" s="250" t="s">
        <v>2112</v>
      </c>
      <c r="G103" s="251" t="s">
        <v>2085</v>
      </c>
      <c r="H103" s="252">
        <v>1</v>
      </c>
      <c r="I103" s="253"/>
      <c r="J103" s="254">
        <f t="shared" si="0"/>
        <v>0</v>
      </c>
      <c r="K103" s="250" t="s">
        <v>35</v>
      </c>
      <c r="L103" s="255"/>
      <c r="M103" s="256" t="s">
        <v>35</v>
      </c>
      <c r="N103" s="257" t="s">
        <v>52</v>
      </c>
      <c r="O103" s="42"/>
      <c r="P103" s="204">
        <f t="shared" si="1"/>
        <v>0</v>
      </c>
      <c r="Q103" s="204">
        <v>0</v>
      </c>
      <c r="R103" s="204">
        <f t="shared" si="2"/>
        <v>0</v>
      </c>
      <c r="S103" s="204">
        <v>0</v>
      </c>
      <c r="T103" s="205">
        <f t="shared" si="3"/>
        <v>0</v>
      </c>
      <c r="AR103" s="23" t="s">
        <v>2086</v>
      </c>
      <c r="AT103" s="23" t="s">
        <v>537</v>
      </c>
      <c r="AU103" s="23" t="s">
        <v>92</v>
      </c>
      <c r="AY103" s="23" t="s">
        <v>285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23" t="s">
        <v>10</v>
      </c>
      <c r="BK103" s="206">
        <f t="shared" si="9"/>
        <v>0</v>
      </c>
      <c r="BL103" s="23" t="s">
        <v>657</v>
      </c>
      <c r="BM103" s="23" t="s">
        <v>415</v>
      </c>
    </row>
    <row r="104" spans="2:65" s="1" customFormat="1" ht="22.5" customHeight="1">
      <c r="B104" s="41"/>
      <c r="C104" s="248" t="s">
        <v>2082</v>
      </c>
      <c r="D104" s="248" t="s">
        <v>537</v>
      </c>
      <c r="E104" s="249" t="s">
        <v>2113</v>
      </c>
      <c r="F104" s="250" t="s">
        <v>2114</v>
      </c>
      <c r="G104" s="251" t="s">
        <v>2085</v>
      </c>
      <c r="H104" s="252">
        <v>1</v>
      </c>
      <c r="I104" s="253"/>
      <c r="J104" s="254">
        <f t="shared" si="0"/>
        <v>0</v>
      </c>
      <c r="K104" s="250" t="s">
        <v>35</v>
      </c>
      <c r="L104" s="255"/>
      <c r="M104" s="256" t="s">
        <v>35</v>
      </c>
      <c r="N104" s="257" t="s">
        <v>52</v>
      </c>
      <c r="O104" s="42"/>
      <c r="P104" s="204">
        <f t="shared" si="1"/>
        <v>0</v>
      </c>
      <c r="Q104" s="204">
        <v>0</v>
      </c>
      <c r="R104" s="204">
        <f t="shared" si="2"/>
        <v>0</v>
      </c>
      <c r="S104" s="204">
        <v>0</v>
      </c>
      <c r="T104" s="205">
        <f t="shared" si="3"/>
        <v>0</v>
      </c>
      <c r="AR104" s="23" t="s">
        <v>2086</v>
      </c>
      <c r="AT104" s="23" t="s">
        <v>537</v>
      </c>
      <c r="AU104" s="23" t="s">
        <v>92</v>
      </c>
      <c r="AY104" s="23" t="s">
        <v>285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23" t="s">
        <v>10</v>
      </c>
      <c r="BK104" s="206">
        <f t="shared" si="9"/>
        <v>0</v>
      </c>
      <c r="BL104" s="23" t="s">
        <v>657</v>
      </c>
      <c r="BM104" s="23" t="s">
        <v>423</v>
      </c>
    </row>
    <row r="105" spans="2:65" s="1" customFormat="1" ht="22.5" customHeight="1">
      <c r="B105" s="41"/>
      <c r="C105" s="248" t="s">
        <v>2082</v>
      </c>
      <c r="D105" s="248" t="s">
        <v>537</v>
      </c>
      <c r="E105" s="249" t="s">
        <v>2115</v>
      </c>
      <c r="F105" s="250" t="s">
        <v>2116</v>
      </c>
      <c r="G105" s="251" t="s">
        <v>2085</v>
      </c>
      <c r="H105" s="252">
        <v>2</v>
      </c>
      <c r="I105" s="253"/>
      <c r="J105" s="254">
        <f t="shared" si="0"/>
        <v>0</v>
      </c>
      <c r="K105" s="250" t="s">
        <v>35</v>
      </c>
      <c r="L105" s="255"/>
      <c r="M105" s="256" t="s">
        <v>35</v>
      </c>
      <c r="N105" s="257" t="s">
        <v>52</v>
      </c>
      <c r="O105" s="42"/>
      <c r="P105" s="204">
        <f t="shared" si="1"/>
        <v>0</v>
      </c>
      <c r="Q105" s="204">
        <v>0</v>
      </c>
      <c r="R105" s="204">
        <f t="shared" si="2"/>
        <v>0</v>
      </c>
      <c r="S105" s="204">
        <v>0</v>
      </c>
      <c r="T105" s="205">
        <f t="shared" si="3"/>
        <v>0</v>
      </c>
      <c r="AR105" s="23" t="s">
        <v>2086</v>
      </c>
      <c r="AT105" s="23" t="s">
        <v>537</v>
      </c>
      <c r="AU105" s="23" t="s">
        <v>92</v>
      </c>
      <c r="AY105" s="23" t="s">
        <v>285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23" t="s">
        <v>10</v>
      </c>
      <c r="BK105" s="206">
        <f t="shared" si="9"/>
        <v>0</v>
      </c>
      <c r="BL105" s="23" t="s">
        <v>657</v>
      </c>
      <c r="BM105" s="23" t="s">
        <v>431</v>
      </c>
    </row>
    <row r="106" spans="2:65" s="1" customFormat="1" ht="22.5" customHeight="1">
      <c r="B106" s="41"/>
      <c r="C106" s="248" t="s">
        <v>2082</v>
      </c>
      <c r="D106" s="248" t="s">
        <v>537</v>
      </c>
      <c r="E106" s="249" t="s">
        <v>2117</v>
      </c>
      <c r="F106" s="250" t="s">
        <v>2118</v>
      </c>
      <c r="G106" s="251" t="s">
        <v>2085</v>
      </c>
      <c r="H106" s="252">
        <v>2</v>
      </c>
      <c r="I106" s="253"/>
      <c r="J106" s="254">
        <f t="shared" si="0"/>
        <v>0</v>
      </c>
      <c r="K106" s="250" t="s">
        <v>35</v>
      </c>
      <c r="L106" s="255"/>
      <c r="M106" s="256" t="s">
        <v>35</v>
      </c>
      <c r="N106" s="257" t="s">
        <v>52</v>
      </c>
      <c r="O106" s="42"/>
      <c r="P106" s="204">
        <f t="shared" si="1"/>
        <v>0</v>
      </c>
      <c r="Q106" s="204">
        <v>0</v>
      </c>
      <c r="R106" s="204">
        <f t="shared" si="2"/>
        <v>0</v>
      </c>
      <c r="S106" s="204">
        <v>0</v>
      </c>
      <c r="T106" s="205">
        <f t="shared" si="3"/>
        <v>0</v>
      </c>
      <c r="AR106" s="23" t="s">
        <v>2086</v>
      </c>
      <c r="AT106" s="23" t="s">
        <v>537</v>
      </c>
      <c r="AU106" s="23" t="s">
        <v>92</v>
      </c>
      <c r="AY106" s="23" t="s">
        <v>285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23" t="s">
        <v>10</v>
      </c>
      <c r="BK106" s="206">
        <f t="shared" si="9"/>
        <v>0</v>
      </c>
      <c r="BL106" s="23" t="s">
        <v>657</v>
      </c>
      <c r="BM106" s="23" t="s">
        <v>440</v>
      </c>
    </row>
    <row r="107" spans="2:65" s="1" customFormat="1" ht="22.5" customHeight="1">
      <c r="B107" s="41"/>
      <c r="C107" s="248" t="s">
        <v>2082</v>
      </c>
      <c r="D107" s="248" t="s">
        <v>537</v>
      </c>
      <c r="E107" s="249" t="s">
        <v>2119</v>
      </c>
      <c r="F107" s="250" t="s">
        <v>2088</v>
      </c>
      <c r="G107" s="251" t="s">
        <v>2085</v>
      </c>
      <c r="H107" s="252">
        <v>1</v>
      </c>
      <c r="I107" s="253"/>
      <c r="J107" s="254">
        <f t="shared" si="0"/>
        <v>0</v>
      </c>
      <c r="K107" s="250" t="s">
        <v>35</v>
      </c>
      <c r="L107" s="255"/>
      <c r="M107" s="256" t="s">
        <v>35</v>
      </c>
      <c r="N107" s="257" t="s">
        <v>52</v>
      </c>
      <c r="O107" s="42"/>
      <c r="P107" s="204">
        <f t="shared" si="1"/>
        <v>0</v>
      </c>
      <c r="Q107" s="204">
        <v>0</v>
      </c>
      <c r="R107" s="204">
        <f t="shared" si="2"/>
        <v>0</v>
      </c>
      <c r="S107" s="204">
        <v>0</v>
      </c>
      <c r="T107" s="205">
        <f t="shared" si="3"/>
        <v>0</v>
      </c>
      <c r="AR107" s="23" t="s">
        <v>2086</v>
      </c>
      <c r="AT107" s="23" t="s">
        <v>537</v>
      </c>
      <c r="AU107" s="23" t="s">
        <v>92</v>
      </c>
      <c r="AY107" s="23" t="s">
        <v>285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23" t="s">
        <v>10</v>
      </c>
      <c r="BK107" s="206">
        <f t="shared" si="9"/>
        <v>0</v>
      </c>
      <c r="BL107" s="23" t="s">
        <v>657</v>
      </c>
      <c r="BM107" s="23" t="s">
        <v>454</v>
      </c>
    </row>
    <row r="108" spans="2:65" s="1" customFormat="1" ht="22.5" customHeight="1">
      <c r="B108" s="41"/>
      <c r="C108" s="248" t="s">
        <v>2082</v>
      </c>
      <c r="D108" s="248" t="s">
        <v>537</v>
      </c>
      <c r="E108" s="249" t="s">
        <v>2120</v>
      </c>
      <c r="F108" s="250" t="s">
        <v>2121</v>
      </c>
      <c r="G108" s="251" t="s">
        <v>2085</v>
      </c>
      <c r="H108" s="252">
        <v>1</v>
      </c>
      <c r="I108" s="253"/>
      <c r="J108" s="254">
        <f t="shared" si="0"/>
        <v>0</v>
      </c>
      <c r="K108" s="250" t="s">
        <v>35</v>
      </c>
      <c r="L108" s="255"/>
      <c r="M108" s="256" t="s">
        <v>35</v>
      </c>
      <c r="N108" s="257" t="s">
        <v>52</v>
      </c>
      <c r="O108" s="42"/>
      <c r="P108" s="204">
        <f t="shared" si="1"/>
        <v>0</v>
      </c>
      <c r="Q108" s="204">
        <v>0</v>
      </c>
      <c r="R108" s="204">
        <f t="shared" si="2"/>
        <v>0</v>
      </c>
      <c r="S108" s="204">
        <v>0</v>
      </c>
      <c r="T108" s="205">
        <f t="shared" si="3"/>
        <v>0</v>
      </c>
      <c r="AR108" s="23" t="s">
        <v>2086</v>
      </c>
      <c r="AT108" s="23" t="s">
        <v>537</v>
      </c>
      <c r="AU108" s="23" t="s">
        <v>92</v>
      </c>
      <c r="AY108" s="23" t="s">
        <v>285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23" t="s">
        <v>10</v>
      </c>
      <c r="BK108" s="206">
        <f t="shared" si="9"/>
        <v>0</v>
      </c>
      <c r="BL108" s="23" t="s">
        <v>657</v>
      </c>
      <c r="BM108" s="23" t="s">
        <v>171</v>
      </c>
    </row>
    <row r="109" spans="2:63" s="10" customFormat="1" ht="22.35" customHeight="1">
      <c r="B109" s="178"/>
      <c r="C109" s="179"/>
      <c r="D109" s="192" t="s">
        <v>80</v>
      </c>
      <c r="E109" s="193" t="s">
        <v>2122</v>
      </c>
      <c r="F109" s="193" t="s">
        <v>2123</v>
      </c>
      <c r="G109" s="179"/>
      <c r="H109" s="179"/>
      <c r="I109" s="182"/>
      <c r="J109" s="194">
        <f>BK109</f>
        <v>0</v>
      </c>
      <c r="K109" s="179"/>
      <c r="L109" s="184"/>
      <c r="M109" s="185"/>
      <c r="N109" s="186"/>
      <c r="O109" s="186"/>
      <c r="P109" s="187">
        <f>SUM(P110:P149)</f>
        <v>0</v>
      </c>
      <c r="Q109" s="186"/>
      <c r="R109" s="187">
        <f>SUM(R110:R149)</f>
        <v>0</v>
      </c>
      <c r="S109" s="186"/>
      <c r="T109" s="188">
        <f>SUM(T110:T149)</f>
        <v>0</v>
      </c>
      <c r="AR109" s="189" t="s">
        <v>92</v>
      </c>
      <c r="AT109" s="190" t="s">
        <v>80</v>
      </c>
      <c r="AU109" s="190" t="s">
        <v>89</v>
      </c>
      <c r="AY109" s="189" t="s">
        <v>285</v>
      </c>
      <c r="BK109" s="191">
        <f>SUM(BK110:BK149)</f>
        <v>0</v>
      </c>
    </row>
    <row r="110" spans="2:65" s="1" customFormat="1" ht="22.5" customHeight="1">
      <c r="B110" s="41"/>
      <c r="C110" s="248" t="s">
        <v>2124</v>
      </c>
      <c r="D110" s="248" t="s">
        <v>537</v>
      </c>
      <c r="E110" s="249" t="s">
        <v>2125</v>
      </c>
      <c r="F110" s="250" t="s">
        <v>2126</v>
      </c>
      <c r="G110" s="251" t="s">
        <v>2085</v>
      </c>
      <c r="H110" s="252">
        <v>31</v>
      </c>
      <c r="I110" s="253"/>
      <c r="J110" s="254">
        <f aca="true" t="shared" si="10" ref="J110:J148">ROUND(I110*H110,0)</f>
        <v>0</v>
      </c>
      <c r="K110" s="250" t="s">
        <v>35</v>
      </c>
      <c r="L110" s="255"/>
      <c r="M110" s="256" t="s">
        <v>35</v>
      </c>
      <c r="N110" s="257" t="s">
        <v>52</v>
      </c>
      <c r="O110" s="42"/>
      <c r="P110" s="204">
        <f aca="true" t="shared" si="11" ref="P110:P148">O110*H110</f>
        <v>0</v>
      </c>
      <c r="Q110" s="204">
        <v>0</v>
      </c>
      <c r="R110" s="204">
        <f aca="true" t="shared" si="12" ref="R110:R148">Q110*H110</f>
        <v>0</v>
      </c>
      <c r="S110" s="204">
        <v>0</v>
      </c>
      <c r="T110" s="205">
        <f aca="true" t="shared" si="13" ref="T110:T148">S110*H110</f>
        <v>0</v>
      </c>
      <c r="AR110" s="23" t="s">
        <v>2086</v>
      </c>
      <c r="AT110" s="23" t="s">
        <v>537</v>
      </c>
      <c r="AU110" s="23" t="s">
        <v>92</v>
      </c>
      <c r="AY110" s="23" t="s">
        <v>285</v>
      </c>
      <c r="BE110" s="206">
        <f aca="true" t="shared" si="14" ref="BE110:BE148">IF(N110="základní",J110,0)</f>
        <v>0</v>
      </c>
      <c r="BF110" s="206">
        <f aca="true" t="shared" si="15" ref="BF110:BF148">IF(N110="snížená",J110,0)</f>
        <v>0</v>
      </c>
      <c r="BG110" s="206">
        <f aca="true" t="shared" si="16" ref="BG110:BG148">IF(N110="zákl. přenesená",J110,0)</f>
        <v>0</v>
      </c>
      <c r="BH110" s="206">
        <f aca="true" t="shared" si="17" ref="BH110:BH148">IF(N110="sníž. přenesená",J110,0)</f>
        <v>0</v>
      </c>
      <c r="BI110" s="206">
        <f aca="true" t="shared" si="18" ref="BI110:BI148">IF(N110="nulová",J110,0)</f>
        <v>0</v>
      </c>
      <c r="BJ110" s="23" t="s">
        <v>10</v>
      </c>
      <c r="BK110" s="206">
        <f aca="true" t="shared" si="19" ref="BK110:BK148">ROUND(I110*H110,0)</f>
        <v>0</v>
      </c>
      <c r="BL110" s="23" t="s">
        <v>657</v>
      </c>
      <c r="BM110" s="23" t="s">
        <v>481</v>
      </c>
    </row>
    <row r="111" spans="2:65" s="1" customFormat="1" ht="22.5" customHeight="1">
      <c r="B111" s="41"/>
      <c r="C111" s="248" t="s">
        <v>2124</v>
      </c>
      <c r="D111" s="248" t="s">
        <v>537</v>
      </c>
      <c r="E111" s="249" t="s">
        <v>2127</v>
      </c>
      <c r="F111" s="250" t="s">
        <v>2128</v>
      </c>
      <c r="G111" s="251" t="s">
        <v>2085</v>
      </c>
      <c r="H111" s="252">
        <v>12</v>
      </c>
      <c r="I111" s="253"/>
      <c r="J111" s="254">
        <f t="shared" si="10"/>
        <v>0</v>
      </c>
      <c r="K111" s="250" t="s">
        <v>35</v>
      </c>
      <c r="L111" s="255"/>
      <c r="M111" s="256" t="s">
        <v>35</v>
      </c>
      <c r="N111" s="257" t="s">
        <v>52</v>
      </c>
      <c r="O111" s="42"/>
      <c r="P111" s="204">
        <f t="shared" si="11"/>
        <v>0</v>
      </c>
      <c r="Q111" s="204">
        <v>0</v>
      </c>
      <c r="R111" s="204">
        <f t="shared" si="12"/>
        <v>0</v>
      </c>
      <c r="S111" s="204">
        <v>0</v>
      </c>
      <c r="T111" s="205">
        <f t="shared" si="13"/>
        <v>0</v>
      </c>
      <c r="AR111" s="23" t="s">
        <v>2086</v>
      </c>
      <c r="AT111" s="23" t="s">
        <v>537</v>
      </c>
      <c r="AU111" s="23" t="s">
        <v>92</v>
      </c>
      <c r="AY111" s="23" t="s">
        <v>285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23" t="s">
        <v>10</v>
      </c>
      <c r="BK111" s="206">
        <f t="shared" si="19"/>
        <v>0</v>
      </c>
      <c r="BL111" s="23" t="s">
        <v>657</v>
      </c>
      <c r="BM111" s="23" t="s">
        <v>489</v>
      </c>
    </row>
    <row r="112" spans="2:65" s="1" customFormat="1" ht="22.5" customHeight="1">
      <c r="B112" s="41"/>
      <c r="C112" s="248" t="s">
        <v>2124</v>
      </c>
      <c r="D112" s="248" t="s">
        <v>537</v>
      </c>
      <c r="E112" s="249" t="s">
        <v>2129</v>
      </c>
      <c r="F112" s="250" t="s">
        <v>2130</v>
      </c>
      <c r="G112" s="251" t="s">
        <v>2085</v>
      </c>
      <c r="H112" s="252">
        <v>15</v>
      </c>
      <c r="I112" s="253"/>
      <c r="J112" s="254">
        <f t="shared" si="10"/>
        <v>0</v>
      </c>
      <c r="K112" s="250" t="s">
        <v>35</v>
      </c>
      <c r="L112" s="255"/>
      <c r="M112" s="256" t="s">
        <v>35</v>
      </c>
      <c r="N112" s="257" t="s">
        <v>52</v>
      </c>
      <c r="O112" s="42"/>
      <c r="P112" s="204">
        <f t="shared" si="11"/>
        <v>0</v>
      </c>
      <c r="Q112" s="204">
        <v>0</v>
      </c>
      <c r="R112" s="204">
        <f t="shared" si="12"/>
        <v>0</v>
      </c>
      <c r="S112" s="204">
        <v>0</v>
      </c>
      <c r="T112" s="205">
        <f t="shared" si="13"/>
        <v>0</v>
      </c>
      <c r="AR112" s="23" t="s">
        <v>2086</v>
      </c>
      <c r="AT112" s="23" t="s">
        <v>537</v>
      </c>
      <c r="AU112" s="23" t="s">
        <v>92</v>
      </c>
      <c r="AY112" s="23" t="s">
        <v>285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23" t="s">
        <v>10</v>
      </c>
      <c r="BK112" s="206">
        <f t="shared" si="19"/>
        <v>0</v>
      </c>
      <c r="BL112" s="23" t="s">
        <v>657</v>
      </c>
      <c r="BM112" s="23" t="s">
        <v>500</v>
      </c>
    </row>
    <row r="113" spans="2:65" s="1" customFormat="1" ht="22.5" customHeight="1">
      <c r="B113" s="41"/>
      <c r="C113" s="248" t="s">
        <v>2124</v>
      </c>
      <c r="D113" s="248" t="s">
        <v>537</v>
      </c>
      <c r="E113" s="249" t="s">
        <v>2131</v>
      </c>
      <c r="F113" s="250" t="s">
        <v>2132</v>
      </c>
      <c r="G113" s="251" t="s">
        <v>2085</v>
      </c>
      <c r="H113" s="252">
        <v>1</v>
      </c>
      <c r="I113" s="253"/>
      <c r="J113" s="254">
        <f t="shared" si="10"/>
        <v>0</v>
      </c>
      <c r="K113" s="250" t="s">
        <v>35</v>
      </c>
      <c r="L113" s="255"/>
      <c r="M113" s="256" t="s">
        <v>35</v>
      </c>
      <c r="N113" s="257" t="s">
        <v>52</v>
      </c>
      <c r="O113" s="42"/>
      <c r="P113" s="204">
        <f t="shared" si="11"/>
        <v>0</v>
      </c>
      <c r="Q113" s="204">
        <v>0</v>
      </c>
      <c r="R113" s="204">
        <f t="shared" si="12"/>
        <v>0</v>
      </c>
      <c r="S113" s="204">
        <v>0</v>
      </c>
      <c r="T113" s="205">
        <f t="shared" si="13"/>
        <v>0</v>
      </c>
      <c r="AR113" s="23" t="s">
        <v>2086</v>
      </c>
      <c r="AT113" s="23" t="s">
        <v>537</v>
      </c>
      <c r="AU113" s="23" t="s">
        <v>92</v>
      </c>
      <c r="AY113" s="23" t="s">
        <v>285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23" t="s">
        <v>10</v>
      </c>
      <c r="BK113" s="206">
        <f t="shared" si="19"/>
        <v>0</v>
      </c>
      <c r="BL113" s="23" t="s">
        <v>657</v>
      </c>
      <c r="BM113" s="23" t="s">
        <v>510</v>
      </c>
    </row>
    <row r="114" spans="2:65" s="1" customFormat="1" ht="22.5" customHeight="1">
      <c r="B114" s="41"/>
      <c r="C114" s="248" t="s">
        <v>2124</v>
      </c>
      <c r="D114" s="248" t="s">
        <v>537</v>
      </c>
      <c r="E114" s="249" t="s">
        <v>2133</v>
      </c>
      <c r="F114" s="250" t="s">
        <v>2134</v>
      </c>
      <c r="G114" s="251" t="s">
        <v>326</v>
      </c>
      <c r="H114" s="252">
        <v>10</v>
      </c>
      <c r="I114" s="253"/>
      <c r="J114" s="254">
        <f t="shared" si="10"/>
        <v>0</v>
      </c>
      <c r="K114" s="250" t="s">
        <v>35</v>
      </c>
      <c r="L114" s="255"/>
      <c r="M114" s="256" t="s">
        <v>35</v>
      </c>
      <c r="N114" s="257" t="s">
        <v>52</v>
      </c>
      <c r="O114" s="42"/>
      <c r="P114" s="204">
        <f t="shared" si="11"/>
        <v>0</v>
      </c>
      <c r="Q114" s="204">
        <v>0</v>
      </c>
      <c r="R114" s="204">
        <f t="shared" si="12"/>
        <v>0</v>
      </c>
      <c r="S114" s="204">
        <v>0</v>
      </c>
      <c r="T114" s="205">
        <f t="shared" si="13"/>
        <v>0</v>
      </c>
      <c r="AR114" s="23" t="s">
        <v>2086</v>
      </c>
      <c r="AT114" s="23" t="s">
        <v>537</v>
      </c>
      <c r="AU114" s="23" t="s">
        <v>92</v>
      </c>
      <c r="AY114" s="23" t="s">
        <v>285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23" t="s">
        <v>10</v>
      </c>
      <c r="BK114" s="206">
        <f t="shared" si="19"/>
        <v>0</v>
      </c>
      <c r="BL114" s="23" t="s">
        <v>657</v>
      </c>
      <c r="BM114" s="23" t="s">
        <v>531</v>
      </c>
    </row>
    <row r="115" spans="2:65" s="1" customFormat="1" ht="22.5" customHeight="1">
      <c r="B115" s="41"/>
      <c r="C115" s="248" t="s">
        <v>2124</v>
      </c>
      <c r="D115" s="248" t="s">
        <v>537</v>
      </c>
      <c r="E115" s="249" t="s">
        <v>2135</v>
      </c>
      <c r="F115" s="250" t="s">
        <v>2136</v>
      </c>
      <c r="G115" s="251" t="s">
        <v>326</v>
      </c>
      <c r="H115" s="252">
        <v>30</v>
      </c>
      <c r="I115" s="253"/>
      <c r="J115" s="254">
        <f t="shared" si="10"/>
        <v>0</v>
      </c>
      <c r="K115" s="250" t="s">
        <v>35</v>
      </c>
      <c r="L115" s="255"/>
      <c r="M115" s="256" t="s">
        <v>35</v>
      </c>
      <c r="N115" s="257" t="s">
        <v>52</v>
      </c>
      <c r="O115" s="42"/>
      <c r="P115" s="204">
        <f t="shared" si="11"/>
        <v>0</v>
      </c>
      <c r="Q115" s="204">
        <v>0</v>
      </c>
      <c r="R115" s="204">
        <f t="shared" si="12"/>
        <v>0</v>
      </c>
      <c r="S115" s="204">
        <v>0</v>
      </c>
      <c r="T115" s="205">
        <f t="shared" si="13"/>
        <v>0</v>
      </c>
      <c r="AR115" s="23" t="s">
        <v>2086</v>
      </c>
      <c r="AT115" s="23" t="s">
        <v>537</v>
      </c>
      <c r="AU115" s="23" t="s">
        <v>92</v>
      </c>
      <c r="AY115" s="23" t="s">
        <v>285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23" t="s">
        <v>10</v>
      </c>
      <c r="BK115" s="206">
        <f t="shared" si="19"/>
        <v>0</v>
      </c>
      <c r="BL115" s="23" t="s">
        <v>657</v>
      </c>
      <c r="BM115" s="23" t="s">
        <v>542</v>
      </c>
    </row>
    <row r="116" spans="2:65" s="1" customFormat="1" ht="22.5" customHeight="1">
      <c r="B116" s="41"/>
      <c r="C116" s="248" t="s">
        <v>2124</v>
      </c>
      <c r="D116" s="248" t="s">
        <v>537</v>
      </c>
      <c r="E116" s="249" t="s">
        <v>2137</v>
      </c>
      <c r="F116" s="250" t="s">
        <v>2138</v>
      </c>
      <c r="G116" s="251" t="s">
        <v>326</v>
      </c>
      <c r="H116" s="252">
        <v>20</v>
      </c>
      <c r="I116" s="253"/>
      <c r="J116" s="254">
        <f t="shared" si="10"/>
        <v>0</v>
      </c>
      <c r="K116" s="250" t="s">
        <v>35</v>
      </c>
      <c r="L116" s="255"/>
      <c r="M116" s="256" t="s">
        <v>35</v>
      </c>
      <c r="N116" s="257" t="s">
        <v>52</v>
      </c>
      <c r="O116" s="42"/>
      <c r="P116" s="204">
        <f t="shared" si="11"/>
        <v>0</v>
      </c>
      <c r="Q116" s="204">
        <v>0</v>
      </c>
      <c r="R116" s="204">
        <f t="shared" si="12"/>
        <v>0</v>
      </c>
      <c r="S116" s="204">
        <v>0</v>
      </c>
      <c r="T116" s="205">
        <f t="shared" si="13"/>
        <v>0</v>
      </c>
      <c r="AR116" s="23" t="s">
        <v>2086</v>
      </c>
      <c r="AT116" s="23" t="s">
        <v>537</v>
      </c>
      <c r="AU116" s="23" t="s">
        <v>92</v>
      </c>
      <c r="AY116" s="23" t="s">
        <v>285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23" t="s">
        <v>10</v>
      </c>
      <c r="BK116" s="206">
        <f t="shared" si="19"/>
        <v>0</v>
      </c>
      <c r="BL116" s="23" t="s">
        <v>657</v>
      </c>
      <c r="BM116" s="23" t="s">
        <v>554</v>
      </c>
    </row>
    <row r="117" spans="2:65" s="1" customFormat="1" ht="22.5" customHeight="1">
      <c r="B117" s="41"/>
      <c r="C117" s="248" t="s">
        <v>2124</v>
      </c>
      <c r="D117" s="248" t="s">
        <v>537</v>
      </c>
      <c r="E117" s="249" t="s">
        <v>2139</v>
      </c>
      <c r="F117" s="250" t="s">
        <v>2140</v>
      </c>
      <c r="G117" s="251" t="s">
        <v>326</v>
      </c>
      <c r="H117" s="252">
        <v>40</v>
      </c>
      <c r="I117" s="253"/>
      <c r="J117" s="254">
        <f t="shared" si="10"/>
        <v>0</v>
      </c>
      <c r="K117" s="250" t="s">
        <v>35</v>
      </c>
      <c r="L117" s="255"/>
      <c r="M117" s="256" t="s">
        <v>35</v>
      </c>
      <c r="N117" s="257" t="s">
        <v>52</v>
      </c>
      <c r="O117" s="42"/>
      <c r="P117" s="204">
        <f t="shared" si="11"/>
        <v>0</v>
      </c>
      <c r="Q117" s="204">
        <v>0</v>
      </c>
      <c r="R117" s="204">
        <f t="shared" si="12"/>
        <v>0</v>
      </c>
      <c r="S117" s="204">
        <v>0</v>
      </c>
      <c r="T117" s="205">
        <f t="shared" si="13"/>
        <v>0</v>
      </c>
      <c r="AR117" s="23" t="s">
        <v>2086</v>
      </c>
      <c r="AT117" s="23" t="s">
        <v>537</v>
      </c>
      <c r="AU117" s="23" t="s">
        <v>92</v>
      </c>
      <c r="AY117" s="23" t="s">
        <v>285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23" t="s">
        <v>10</v>
      </c>
      <c r="BK117" s="206">
        <f t="shared" si="19"/>
        <v>0</v>
      </c>
      <c r="BL117" s="23" t="s">
        <v>657</v>
      </c>
      <c r="BM117" s="23" t="s">
        <v>568</v>
      </c>
    </row>
    <row r="118" spans="2:65" s="1" customFormat="1" ht="22.5" customHeight="1">
      <c r="B118" s="41"/>
      <c r="C118" s="248" t="s">
        <v>2124</v>
      </c>
      <c r="D118" s="248" t="s">
        <v>537</v>
      </c>
      <c r="E118" s="249" t="s">
        <v>2141</v>
      </c>
      <c r="F118" s="250" t="s">
        <v>2142</v>
      </c>
      <c r="G118" s="251" t="s">
        <v>2085</v>
      </c>
      <c r="H118" s="252">
        <v>40</v>
      </c>
      <c r="I118" s="253"/>
      <c r="J118" s="254">
        <f t="shared" si="10"/>
        <v>0</v>
      </c>
      <c r="K118" s="250" t="s">
        <v>35</v>
      </c>
      <c r="L118" s="255"/>
      <c r="M118" s="256" t="s">
        <v>35</v>
      </c>
      <c r="N118" s="257" t="s">
        <v>52</v>
      </c>
      <c r="O118" s="42"/>
      <c r="P118" s="204">
        <f t="shared" si="11"/>
        <v>0</v>
      </c>
      <c r="Q118" s="204">
        <v>0</v>
      </c>
      <c r="R118" s="204">
        <f t="shared" si="12"/>
        <v>0</v>
      </c>
      <c r="S118" s="204">
        <v>0</v>
      </c>
      <c r="T118" s="205">
        <f t="shared" si="13"/>
        <v>0</v>
      </c>
      <c r="AR118" s="23" t="s">
        <v>2086</v>
      </c>
      <c r="AT118" s="23" t="s">
        <v>537</v>
      </c>
      <c r="AU118" s="23" t="s">
        <v>92</v>
      </c>
      <c r="AY118" s="23" t="s">
        <v>285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23" t="s">
        <v>10</v>
      </c>
      <c r="BK118" s="206">
        <f t="shared" si="19"/>
        <v>0</v>
      </c>
      <c r="BL118" s="23" t="s">
        <v>657</v>
      </c>
      <c r="BM118" s="23" t="s">
        <v>587</v>
      </c>
    </row>
    <row r="119" spans="2:65" s="1" customFormat="1" ht="22.5" customHeight="1">
      <c r="B119" s="41"/>
      <c r="C119" s="248" t="s">
        <v>2124</v>
      </c>
      <c r="D119" s="248" t="s">
        <v>537</v>
      </c>
      <c r="E119" s="249" t="s">
        <v>2143</v>
      </c>
      <c r="F119" s="250" t="s">
        <v>2144</v>
      </c>
      <c r="G119" s="251" t="s">
        <v>326</v>
      </c>
      <c r="H119" s="252">
        <v>1</v>
      </c>
      <c r="I119" s="253"/>
      <c r="J119" s="254">
        <f t="shared" si="10"/>
        <v>0</v>
      </c>
      <c r="K119" s="250" t="s">
        <v>35</v>
      </c>
      <c r="L119" s="255"/>
      <c r="M119" s="256" t="s">
        <v>35</v>
      </c>
      <c r="N119" s="257" t="s">
        <v>52</v>
      </c>
      <c r="O119" s="42"/>
      <c r="P119" s="204">
        <f t="shared" si="11"/>
        <v>0</v>
      </c>
      <c r="Q119" s="204">
        <v>0</v>
      </c>
      <c r="R119" s="204">
        <f t="shared" si="12"/>
        <v>0</v>
      </c>
      <c r="S119" s="204">
        <v>0</v>
      </c>
      <c r="T119" s="205">
        <f t="shared" si="13"/>
        <v>0</v>
      </c>
      <c r="AR119" s="23" t="s">
        <v>2086</v>
      </c>
      <c r="AT119" s="23" t="s">
        <v>537</v>
      </c>
      <c r="AU119" s="23" t="s">
        <v>92</v>
      </c>
      <c r="AY119" s="23" t="s">
        <v>285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23" t="s">
        <v>10</v>
      </c>
      <c r="BK119" s="206">
        <f t="shared" si="19"/>
        <v>0</v>
      </c>
      <c r="BL119" s="23" t="s">
        <v>657</v>
      </c>
      <c r="BM119" s="23" t="s">
        <v>602</v>
      </c>
    </row>
    <row r="120" spans="2:65" s="1" customFormat="1" ht="22.5" customHeight="1">
      <c r="B120" s="41"/>
      <c r="C120" s="248" t="s">
        <v>2124</v>
      </c>
      <c r="D120" s="248" t="s">
        <v>537</v>
      </c>
      <c r="E120" s="249" t="s">
        <v>2145</v>
      </c>
      <c r="F120" s="250" t="s">
        <v>2146</v>
      </c>
      <c r="G120" s="251" t="s">
        <v>2085</v>
      </c>
      <c r="H120" s="252">
        <v>50</v>
      </c>
      <c r="I120" s="253"/>
      <c r="J120" s="254">
        <f t="shared" si="10"/>
        <v>0</v>
      </c>
      <c r="K120" s="250" t="s">
        <v>35</v>
      </c>
      <c r="L120" s="255"/>
      <c r="M120" s="256" t="s">
        <v>35</v>
      </c>
      <c r="N120" s="257" t="s">
        <v>52</v>
      </c>
      <c r="O120" s="42"/>
      <c r="P120" s="204">
        <f t="shared" si="11"/>
        <v>0</v>
      </c>
      <c r="Q120" s="204">
        <v>0</v>
      </c>
      <c r="R120" s="204">
        <f t="shared" si="12"/>
        <v>0</v>
      </c>
      <c r="S120" s="204">
        <v>0</v>
      </c>
      <c r="T120" s="205">
        <f t="shared" si="13"/>
        <v>0</v>
      </c>
      <c r="AR120" s="23" t="s">
        <v>2086</v>
      </c>
      <c r="AT120" s="23" t="s">
        <v>537</v>
      </c>
      <c r="AU120" s="23" t="s">
        <v>92</v>
      </c>
      <c r="AY120" s="23" t="s">
        <v>285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23" t="s">
        <v>10</v>
      </c>
      <c r="BK120" s="206">
        <f t="shared" si="19"/>
        <v>0</v>
      </c>
      <c r="BL120" s="23" t="s">
        <v>657</v>
      </c>
      <c r="BM120" s="23" t="s">
        <v>614</v>
      </c>
    </row>
    <row r="121" spans="2:65" s="1" customFormat="1" ht="22.5" customHeight="1">
      <c r="B121" s="41"/>
      <c r="C121" s="248" t="s">
        <v>2124</v>
      </c>
      <c r="D121" s="248" t="s">
        <v>537</v>
      </c>
      <c r="E121" s="249" t="s">
        <v>2147</v>
      </c>
      <c r="F121" s="250" t="s">
        <v>2148</v>
      </c>
      <c r="G121" s="251" t="s">
        <v>2085</v>
      </c>
      <c r="H121" s="252">
        <v>50</v>
      </c>
      <c r="I121" s="253"/>
      <c r="J121" s="254">
        <f t="shared" si="10"/>
        <v>0</v>
      </c>
      <c r="K121" s="250" t="s">
        <v>35</v>
      </c>
      <c r="L121" s="255"/>
      <c r="M121" s="256" t="s">
        <v>35</v>
      </c>
      <c r="N121" s="257" t="s">
        <v>52</v>
      </c>
      <c r="O121" s="42"/>
      <c r="P121" s="204">
        <f t="shared" si="11"/>
        <v>0</v>
      </c>
      <c r="Q121" s="204">
        <v>0</v>
      </c>
      <c r="R121" s="204">
        <f t="shared" si="12"/>
        <v>0</v>
      </c>
      <c r="S121" s="204">
        <v>0</v>
      </c>
      <c r="T121" s="205">
        <f t="shared" si="13"/>
        <v>0</v>
      </c>
      <c r="AR121" s="23" t="s">
        <v>2086</v>
      </c>
      <c r="AT121" s="23" t="s">
        <v>537</v>
      </c>
      <c r="AU121" s="23" t="s">
        <v>92</v>
      </c>
      <c r="AY121" s="23" t="s">
        <v>285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23" t="s">
        <v>10</v>
      </c>
      <c r="BK121" s="206">
        <f t="shared" si="19"/>
        <v>0</v>
      </c>
      <c r="BL121" s="23" t="s">
        <v>657</v>
      </c>
      <c r="BM121" s="23" t="s">
        <v>624</v>
      </c>
    </row>
    <row r="122" spans="2:65" s="1" customFormat="1" ht="22.5" customHeight="1">
      <c r="B122" s="41"/>
      <c r="C122" s="248" t="s">
        <v>2124</v>
      </c>
      <c r="D122" s="248" t="s">
        <v>537</v>
      </c>
      <c r="E122" s="249" t="s">
        <v>2149</v>
      </c>
      <c r="F122" s="250" t="s">
        <v>2150</v>
      </c>
      <c r="G122" s="251" t="s">
        <v>2085</v>
      </c>
      <c r="H122" s="252">
        <v>30</v>
      </c>
      <c r="I122" s="253"/>
      <c r="J122" s="254">
        <f t="shared" si="10"/>
        <v>0</v>
      </c>
      <c r="K122" s="250" t="s">
        <v>35</v>
      </c>
      <c r="L122" s="255"/>
      <c r="M122" s="256" t="s">
        <v>35</v>
      </c>
      <c r="N122" s="257" t="s">
        <v>52</v>
      </c>
      <c r="O122" s="42"/>
      <c r="P122" s="204">
        <f t="shared" si="11"/>
        <v>0</v>
      </c>
      <c r="Q122" s="204">
        <v>0</v>
      </c>
      <c r="R122" s="204">
        <f t="shared" si="12"/>
        <v>0</v>
      </c>
      <c r="S122" s="204">
        <v>0</v>
      </c>
      <c r="T122" s="205">
        <f t="shared" si="13"/>
        <v>0</v>
      </c>
      <c r="AR122" s="23" t="s">
        <v>2086</v>
      </c>
      <c r="AT122" s="23" t="s">
        <v>537</v>
      </c>
      <c r="AU122" s="23" t="s">
        <v>92</v>
      </c>
      <c r="AY122" s="23" t="s">
        <v>285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23" t="s">
        <v>10</v>
      </c>
      <c r="BK122" s="206">
        <f t="shared" si="19"/>
        <v>0</v>
      </c>
      <c r="BL122" s="23" t="s">
        <v>657</v>
      </c>
      <c r="BM122" s="23" t="s">
        <v>647</v>
      </c>
    </row>
    <row r="123" spans="2:65" s="1" customFormat="1" ht="22.5" customHeight="1">
      <c r="B123" s="41"/>
      <c r="C123" s="248" t="s">
        <v>2124</v>
      </c>
      <c r="D123" s="248" t="s">
        <v>537</v>
      </c>
      <c r="E123" s="249" t="s">
        <v>2151</v>
      </c>
      <c r="F123" s="250" t="s">
        <v>2152</v>
      </c>
      <c r="G123" s="251" t="s">
        <v>2085</v>
      </c>
      <c r="H123" s="252">
        <v>30</v>
      </c>
      <c r="I123" s="253"/>
      <c r="J123" s="254">
        <f t="shared" si="10"/>
        <v>0</v>
      </c>
      <c r="K123" s="250" t="s">
        <v>35</v>
      </c>
      <c r="L123" s="255"/>
      <c r="M123" s="256" t="s">
        <v>35</v>
      </c>
      <c r="N123" s="257" t="s">
        <v>52</v>
      </c>
      <c r="O123" s="42"/>
      <c r="P123" s="204">
        <f t="shared" si="11"/>
        <v>0</v>
      </c>
      <c r="Q123" s="204">
        <v>0</v>
      </c>
      <c r="R123" s="204">
        <f t="shared" si="12"/>
        <v>0</v>
      </c>
      <c r="S123" s="204">
        <v>0</v>
      </c>
      <c r="T123" s="205">
        <f t="shared" si="13"/>
        <v>0</v>
      </c>
      <c r="AR123" s="23" t="s">
        <v>2086</v>
      </c>
      <c r="AT123" s="23" t="s">
        <v>537</v>
      </c>
      <c r="AU123" s="23" t="s">
        <v>92</v>
      </c>
      <c r="AY123" s="23" t="s">
        <v>285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23" t="s">
        <v>10</v>
      </c>
      <c r="BK123" s="206">
        <f t="shared" si="19"/>
        <v>0</v>
      </c>
      <c r="BL123" s="23" t="s">
        <v>657</v>
      </c>
      <c r="BM123" s="23" t="s">
        <v>657</v>
      </c>
    </row>
    <row r="124" spans="2:65" s="1" customFormat="1" ht="22.5" customHeight="1">
      <c r="B124" s="41"/>
      <c r="C124" s="248" t="s">
        <v>2124</v>
      </c>
      <c r="D124" s="248" t="s">
        <v>537</v>
      </c>
      <c r="E124" s="249" t="s">
        <v>2153</v>
      </c>
      <c r="F124" s="250" t="s">
        <v>2154</v>
      </c>
      <c r="G124" s="251" t="s">
        <v>2085</v>
      </c>
      <c r="H124" s="252">
        <v>6</v>
      </c>
      <c r="I124" s="253"/>
      <c r="J124" s="254">
        <f t="shared" si="10"/>
        <v>0</v>
      </c>
      <c r="K124" s="250" t="s">
        <v>35</v>
      </c>
      <c r="L124" s="255"/>
      <c r="M124" s="256" t="s">
        <v>35</v>
      </c>
      <c r="N124" s="257" t="s">
        <v>52</v>
      </c>
      <c r="O124" s="42"/>
      <c r="P124" s="204">
        <f t="shared" si="11"/>
        <v>0</v>
      </c>
      <c r="Q124" s="204">
        <v>0</v>
      </c>
      <c r="R124" s="204">
        <f t="shared" si="12"/>
        <v>0</v>
      </c>
      <c r="S124" s="204">
        <v>0</v>
      </c>
      <c r="T124" s="205">
        <f t="shared" si="13"/>
        <v>0</v>
      </c>
      <c r="AR124" s="23" t="s">
        <v>2086</v>
      </c>
      <c r="AT124" s="23" t="s">
        <v>537</v>
      </c>
      <c r="AU124" s="23" t="s">
        <v>92</v>
      </c>
      <c r="AY124" s="23" t="s">
        <v>285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23" t="s">
        <v>10</v>
      </c>
      <c r="BK124" s="206">
        <f t="shared" si="19"/>
        <v>0</v>
      </c>
      <c r="BL124" s="23" t="s">
        <v>657</v>
      </c>
      <c r="BM124" s="23" t="s">
        <v>666</v>
      </c>
    </row>
    <row r="125" spans="2:65" s="1" customFormat="1" ht="22.5" customHeight="1">
      <c r="B125" s="41"/>
      <c r="C125" s="248" t="s">
        <v>2124</v>
      </c>
      <c r="D125" s="248" t="s">
        <v>537</v>
      </c>
      <c r="E125" s="249" t="s">
        <v>2155</v>
      </c>
      <c r="F125" s="250" t="s">
        <v>2156</v>
      </c>
      <c r="G125" s="251" t="s">
        <v>2085</v>
      </c>
      <c r="H125" s="252">
        <v>100</v>
      </c>
      <c r="I125" s="253"/>
      <c r="J125" s="254">
        <f t="shared" si="10"/>
        <v>0</v>
      </c>
      <c r="K125" s="250" t="s">
        <v>35</v>
      </c>
      <c r="L125" s="255"/>
      <c r="M125" s="256" t="s">
        <v>35</v>
      </c>
      <c r="N125" s="257" t="s">
        <v>52</v>
      </c>
      <c r="O125" s="42"/>
      <c r="P125" s="204">
        <f t="shared" si="11"/>
        <v>0</v>
      </c>
      <c r="Q125" s="204">
        <v>0</v>
      </c>
      <c r="R125" s="204">
        <f t="shared" si="12"/>
        <v>0</v>
      </c>
      <c r="S125" s="204">
        <v>0</v>
      </c>
      <c r="T125" s="205">
        <f t="shared" si="13"/>
        <v>0</v>
      </c>
      <c r="AR125" s="23" t="s">
        <v>2086</v>
      </c>
      <c r="AT125" s="23" t="s">
        <v>537</v>
      </c>
      <c r="AU125" s="23" t="s">
        <v>92</v>
      </c>
      <c r="AY125" s="23" t="s">
        <v>285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23" t="s">
        <v>10</v>
      </c>
      <c r="BK125" s="206">
        <f t="shared" si="19"/>
        <v>0</v>
      </c>
      <c r="BL125" s="23" t="s">
        <v>657</v>
      </c>
      <c r="BM125" s="23" t="s">
        <v>682</v>
      </c>
    </row>
    <row r="126" spans="2:65" s="1" customFormat="1" ht="22.5" customHeight="1">
      <c r="B126" s="41"/>
      <c r="C126" s="248" t="s">
        <v>2124</v>
      </c>
      <c r="D126" s="248" t="s">
        <v>537</v>
      </c>
      <c r="E126" s="249" t="s">
        <v>2157</v>
      </c>
      <c r="F126" s="250" t="s">
        <v>2158</v>
      </c>
      <c r="G126" s="251" t="s">
        <v>2085</v>
      </c>
      <c r="H126" s="252">
        <v>100</v>
      </c>
      <c r="I126" s="253"/>
      <c r="J126" s="254">
        <f t="shared" si="10"/>
        <v>0</v>
      </c>
      <c r="K126" s="250" t="s">
        <v>35</v>
      </c>
      <c r="L126" s="255"/>
      <c r="M126" s="256" t="s">
        <v>35</v>
      </c>
      <c r="N126" s="257" t="s">
        <v>52</v>
      </c>
      <c r="O126" s="42"/>
      <c r="P126" s="204">
        <f t="shared" si="11"/>
        <v>0</v>
      </c>
      <c r="Q126" s="204">
        <v>0</v>
      </c>
      <c r="R126" s="204">
        <f t="shared" si="12"/>
        <v>0</v>
      </c>
      <c r="S126" s="204">
        <v>0</v>
      </c>
      <c r="T126" s="205">
        <f t="shared" si="13"/>
        <v>0</v>
      </c>
      <c r="AR126" s="23" t="s">
        <v>2086</v>
      </c>
      <c r="AT126" s="23" t="s">
        <v>537</v>
      </c>
      <c r="AU126" s="23" t="s">
        <v>92</v>
      </c>
      <c r="AY126" s="23" t="s">
        <v>285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23" t="s">
        <v>10</v>
      </c>
      <c r="BK126" s="206">
        <f t="shared" si="19"/>
        <v>0</v>
      </c>
      <c r="BL126" s="23" t="s">
        <v>657</v>
      </c>
      <c r="BM126" s="23" t="s">
        <v>690</v>
      </c>
    </row>
    <row r="127" spans="2:65" s="1" customFormat="1" ht="22.5" customHeight="1">
      <c r="B127" s="41"/>
      <c r="C127" s="248" t="s">
        <v>2124</v>
      </c>
      <c r="D127" s="248" t="s">
        <v>537</v>
      </c>
      <c r="E127" s="249" t="s">
        <v>2159</v>
      </c>
      <c r="F127" s="250" t="s">
        <v>2160</v>
      </c>
      <c r="G127" s="251" t="s">
        <v>2161</v>
      </c>
      <c r="H127" s="252">
        <v>1</v>
      </c>
      <c r="I127" s="253"/>
      <c r="J127" s="254">
        <f t="shared" si="10"/>
        <v>0</v>
      </c>
      <c r="K127" s="250" t="s">
        <v>35</v>
      </c>
      <c r="L127" s="255"/>
      <c r="M127" s="256" t="s">
        <v>35</v>
      </c>
      <c r="N127" s="257" t="s">
        <v>52</v>
      </c>
      <c r="O127" s="42"/>
      <c r="P127" s="204">
        <f t="shared" si="11"/>
        <v>0</v>
      </c>
      <c r="Q127" s="204">
        <v>0</v>
      </c>
      <c r="R127" s="204">
        <f t="shared" si="12"/>
        <v>0</v>
      </c>
      <c r="S127" s="204">
        <v>0</v>
      </c>
      <c r="T127" s="205">
        <f t="shared" si="13"/>
        <v>0</v>
      </c>
      <c r="AR127" s="23" t="s">
        <v>2086</v>
      </c>
      <c r="AT127" s="23" t="s">
        <v>537</v>
      </c>
      <c r="AU127" s="23" t="s">
        <v>92</v>
      </c>
      <c r="AY127" s="23" t="s">
        <v>285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23" t="s">
        <v>10</v>
      </c>
      <c r="BK127" s="206">
        <f t="shared" si="19"/>
        <v>0</v>
      </c>
      <c r="BL127" s="23" t="s">
        <v>657</v>
      </c>
      <c r="BM127" s="23" t="s">
        <v>702</v>
      </c>
    </row>
    <row r="128" spans="2:65" s="1" customFormat="1" ht="22.5" customHeight="1">
      <c r="B128" s="41"/>
      <c r="C128" s="248" t="s">
        <v>2124</v>
      </c>
      <c r="D128" s="248" t="s">
        <v>537</v>
      </c>
      <c r="E128" s="249" t="s">
        <v>2162</v>
      </c>
      <c r="F128" s="250" t="s">
        <v>2163</v>
      </c>
      <c r="G128" s="251" t="s">
        <v>326</v>
      </c>
      <c r="H128" s="252">
        <v>150</v>
      </c>
      <c r="I128" s="253"/>
      <c r="J128" s="254">
        <f t="shared" si="10"/>
        <v>0</v>
      </c>
      <c r="K128" s="250" t="s">
        <v>35</v>
      </c>
      <c r="L128" s="255"/>
      <c r="M128" s="256" t="s">
        <v>35</v>
      </c>
      <c r="N128" s="257" t="s">
        <v>52</v>
      </c>
      <c r="O128" s="42"/>
      <c r="P128" s="204">
        <f t="shared" si="11"/>
        <v>0</v>
      </c>
      <c r="Q128" s="204">
        <v>0</v>
      </c>
      <c r="R128" s="204">
        <f t="shared" si="12"/>
        <v>0</v>
      </c>
      <c r="S128" s="204">
        <v>0</v>
      </c>
      <c r="T128" s="205">
        <f t="shared" si="13"/>
        <v>0</v>
      </c>
      <c r="AR128" s="23" t="s">
        <v>2086</v>
      </c>
      <c r="AT128" s="23" t="s">
        <v>537</v>
      </c>
      <c r="AU128" s="23" t="s">
        <v>92</v>
      </c>
      <c r="AY128" s="23" t="s">
        <v>285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23" t="s">
        <v>10</v>
      </c>
      <c r="BK128" s="206">
        <f t="shared" si="19"/>
        <v>0</v>
      </c>
      <c r="BL128" s="23" t="s">
        <v>657</v>
      </c>
      <c r="BM128" s="23" t="s">
        <v>713</v>
      </c>
    </row>
    <row r="129" spans="2:65" s="1" customFormat="1" ht="22.5" customHeight="1">
      <c r="B129" s="41"/>
      <c r="C129" s="248" t="s">
        <v>2124</v>
      </c>
      <c r="D129" s="248" t="s">
        <v>537</v>
      </c>
      <c r="E129" s="249" t="s">
        <v>2164</v>
      </c>
      <c r="F129" s="250" t="s">
        <v>2165</v>
      </c>
      <c r="G129" s="251" t="s">
        <v>326</v>
      </c>
      <c r="H129" s="252">
        <v>40</v>
      </c>
      <c r="I129" s="253"/>
      <c r="J129" s="254">
        <f t="shared" si="10"/>
        <v>0</v>
      </c>
      <c r="K129" s="250" t="s">
        <v>35</v>
      </c>
      <c r="L129" s="255"/>
      <c r="M129" s="256" t="s">
        <v>35</v>
      </c>
      <c r="N129" s="257" t="s">
        <v>52</v>
      </c>
      <c r="O129" s="42"/>
      <c r="P129" s="204">
        <f t="shared" si="11"/>
        <v>0</v>
      </c>
      <c r="Q129" s="204">
        <v>0</v>
      </c>
      <c r="R129" s="204">
        <f t="shared" si="12"/>
        <v>0</v>
      </c>
      <c r="S129" s="204">
        <v>0</v>
      </c>
      <c r="T129" s="205">
        <f t="shared" si="13"/>
        <v>0</v>
      </c>
      <c r="AR129" s="23" t="s">
        <v>2086</v>
      </c>
      <c r="AT129" s="23" t="s">
        <v>537</v>
      </c>
      <c r="AU129" s="23" t="s">
        <v>92</v>
      </c>
      <c r="AY129" s="23" t="s">
        <v>285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23" t="s">
        <v>10</v>
      </c>
      <c r="BK129" s="206">
        <f t="shared" si="19"/>
        <v>0</v>
      </c>
      <c r="BL129" s="23" t="s">
        <v>657</v>
      </c>
      <c r="BM129" s="23" t="s">
        <v>722</v>
      </c>
    </row>
    <row r="130" spans="2:65" s="1" customFormat="1" ht="22.5" customHeight="1">
      <c r="B130" s="41"/>
      <c r="C130" s="248" t="s">
        <v>2124</v>
      </c>
      <c r="D130" s="248" t="s">
        <v>537</v>
      </c>
      <c r="E130" s="249" t="s">
        <v>2166</v>
      </c>
      <c r="F130" s="250" t="s">
        <v>2167</v>
      </c>
      <c r="G130" s="251" t="s">
        <v>326</v>
      </c>
      <c r="H130" s="252">
        <v>30</v>
      </c>
      <c r="I130" s="253"/>
      <c r="J130" s="254">
        <f t="shared" si="10"/>
        <v>0</v>
      </c>
      <c r="K130" s="250" t="s">
        <v>35</v>
      </c>
      <c r="L130" s="255"/>
      <c r="M130" s="256" t="s">
        <v>35</v>
      </c>
      <c r="N130" s="257" t="s">
        <v>52</v>
      </c>
      <c r="O130" s="42"/>
      <c r="P130" s="204">
        <f t="shared" si="11"/>
        <v>0</v>
      </c>
      <c r="Q130" s="204">
        <v>0</v>
      </c>
      <c r="R130" s="204">
        <f t="shared" si="12"/>
        <v>0</v>
      </c>
      <c r="S130" s="204">
        <v>0</v>
      </c>
      <c r="T130" s="205">
        <f t="shared" si="13"/>
        <v>0</v>
      </c>
      <c r="AR130" s="23" t="s">
        <v>2086</v>
      </c>
      <c r="AT130" s="23" t="s">
        <v>537</v>
      </c>
      <c r="AU130" s="23" t="s">
        <v>92</v>
      </c>
      <c r="AY130" s="23" t="s">
        <v>285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23" t="s">
        <v>10</v>
      </c>
      <c r="BK130" s="206">
        <f t="shared" si="19"/>
        <v>0</v>
      </c>
      <c r="BL130" s="23" t="s">
        <v>657</v>
      </c>
      <c r="BM130" s="23" t="s">
        <v>732</v>
      </c>
    </row>
    <row r="131" spans="2:65" s="1" customFormat="1" ht="22.5" customHeight="1">
      <c r="B131" s="41"/>
      <c r="C131" s="248" t="s">
        <v>2124</v>
      </c>
      <c r="D131" s="248" t="s">
        <v>537</v>
      </c>
      <c r="E131" s="249" t="s">
        <v>2168</v>
      </c>
      <c r="F131" s="250" t="s">
        <v>2169</v>
      </c>
      <c r="G131" s="251" t="s">
        <v>326</v>
      </c>
      <c r="H131" s="252">
        <v>740</v>
      </c>
      <c r="I131" s="253"/>
      <c r="J131" s="254">
        <f t="shared" si="10"/>
        <v>0</v>
      </c>
      <c r="K131" s="250" t="s">
        <v>35</v>
      </c>
      <c r="L131" s="255"/>
      <c r="M131" s="256" t="s">
        <v>35</v>
      </c>
      <c r="N131" s="257" t="s">
        <v>52</v>
      </c>
      <c r="O131" s="42"/>
      <c r="P131" s="204">
        <f t="shared" si="11"/>
        <v>0</v>
      </c>
      <c r="Q131" s="204">
        <v>0</v>
      </c>
      <c r="R131" s="204">
        <f t="shared" si="12"/>
        <v>0</v>
      </c>
      <c r="S131" s="204">
        <v>0</v>
      </c>
      <c r="T131" s="205">
        <f t="shared" si="13"/>
        <v>0</v>
      </c>
      <c r="AR131" s="23" t="s">
        <v>2086</v>
      </c>
      <c r="AT131" s="23" t="s">
        <v>537</v>
      </c>
      <c r="AU131" s="23" t="s">
        <v>92</v>
      </c>
      <c r="AY131" s="23" t="s">
        <v>285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23" t="s">
        <v>10</v>
      </c>
      <c r="BK131" s="206">
        <f t="shared" si="19"/>
        <v>0</v>
      </c>
      <c r="BL131" s="23" t="s">
        <v>657</v>
      </c>
      <c r="BM131" s="23" t="s">
        <v>740</v>
      </c>
    </row>
    <row r="132" spans="2:65" s="1" customFormat="1" ht="22.5" customHeight="1">
      <c r="B132" s="41"/>
      <c r="C132" s="248" t="s">
        <v>2124</v>
      </c>
      <c r="D132" s="248" t="s">
        <v>537</v>
      </c>
      <c r="E132" s="249" t="s">
        <v>2170</v>
      </c>
      <c r="F132" s="250" t="s">
        <v>2171</v>
      </c>
      <c r="G132" s="251" t="s">
        <v>326</v>
      </c>
      <c r="H132" s="252">
        <v>204</v>
      </c>
      <c r="I132" s="253"/>
      <c r="J132" s="254">
        <f t="shared" si="10"/>
        <v>0</v>
      </c>
      <c r="K132" s="250" t="s">
        <v>35</v>
      </c>
      <c r="L132" s="255"/>
      <c r="M132" s="256" t="s">
        <v>35</v>
      </c>
      <c r="N132" s="257" t="s">
        <v>52</v>
      </c>
      <c r="O132" s="42"/>
      <c r="P132" s="204">
        <f t="shared" si="11"/>
        <v>0</v>
      </c>
      <c r="Q132" s="204">
        <v>0</v>
      </c>
      <c r="R132" s="204">
        <f t="shared" si="12"/>
        <v>0</v>
      </c>
      <c r="S132" s="204">
        <v>0</v>
      </c>
      <c r="T132" s="205">
        <f t="shared" si="13"/>
        <v>0</v>
      </c>
      <c r="AR132" s="23" t="s">
        <v>2086</v>
      </c>
      <c r="AT132" s="23" t="s">
        <v>537</v>
      </c>
      <c r="AU132" s="23" t="s">
        <v>92</v>
      </c>
      <c r="AY132" s="23" t="s">
        <v>285</v>
      </c>
      <c r="BE132" s="206">
        <f t="shared" si="14"/>
        <v>0</v>
      </c>
      <c r="BF132" s="206">
        <f t="shared" si="15"/>
        <v>0</v>
      </c>
      <c r="BG132" s="206">
        <f t="shared" si="16"/>
        <v>0</v>
      </c>
      <c r="BH132" s="206">
        <f t="shared" si="17"/>
        <v>0</v>
      </c>
      <c r="BI132" s="206">
        <f t="shared" si="18"/>
        <v>0</v>
      </c>
      <c r="BJ132" s="23" t="s">
        <v>10</v>
      </c>
      <c r="BK132" s="206">
        <f t="shared" si="19"/>
        <v>0</v>
      </c>
      <c r="BL132" s="23" t="s">
        <v>657</v>
      </c>
      <c r="BM132" s="23" t="s">
        <v>749</v>
      </c>
    </row>
    <row r="133" spans="2:65" s="1" customFormat="1" ht="22.5" customHeight="1">
      <c r="B133" s="41"/>
      <c r="C133" s="248" t="s">
        <v>2124</v>
      </c>
      <c r="D133" s="248" t="s">
        <v>537</v>
      </c>
      <c r="E133" s="249" t="s">
        <v>2172</v>
      </c>
      <c r="F133" s="250" t="s">
        <v>2173</v>
      </c>
      <c r="G133" s="251" t="s">
        <v>326</v>
      </c>
      <c r="H133" s="252">
        <v>60</v>
      </c>
      <c r="I133" s="253"/>
      <c r="J133" s="254">
        <f t="shared" si="10"/>
        <v>0</v>
      </c>
      <c r="K133" s="250" t="s">
        <v>35</v>
      </c>
      <c r="L133" s="255"/>
      <c r="M133" s="256" t="s">
        <v>35</v>
      </c>
      <c r="N133" s="257" t="s">
        <v>52</v>
      </c>
      <c r="O133" s="42"/>
      <c r="P133" s="204">
        <f t="shared" si="11"/>
        <v>0</v>
      </c>
      <c r="Q133" s="204">
        <v>0</v>
      </c>
      <c r="R133" s="204">
        <f t="shared" si="12"/>
        <v>0</v>
      </c>
      <c r="S133" s="204">
        <v>0</v>
      </c>
      <c r="T133" s="205">
        <f t="shared" si="13"/>
        <v>0</v>
      </c>
      <c r="AR133" s="23" t="s">
        <v>2086</v>
      </c>
      <c r="AT133" s="23" t="s">
        <v>537</v>
      </c>
      <c r="AU133" s="23" t="s">
        <v>92</v>
      </c>
      <c r="AY133" s="23" t="s">
        <v>285</v>
      </c>
      <c r="BE133" s="206">
        <f t="shared" si="14"/>
        <v>0</v>
      </c>
      <c r="BF133" s="206">
        <f t="shared" si="15"/>
        <v>0</v>
      </c>
      <c r="BG133" s="206">
        <f t="shared" si="16"/>
        <v>0</v>
      </c>
      <c r="BH133" s="206">
        <f t="shared" si="17"/>
        <v>0</v>
      </c>
      <c r="BI133" s="206">
        <f t="shared" si="18"/>
        <v>0</v>
      </c>
      <c r="BJ133" s="23" t="s">
        <v>10</v>
      </c>
      <c r="BK133" s="206">
        <f t="shared" si="19"/>
        <v>0</v>
      </c>
      <c r="BL133" s="23" t="s">
        <v>657</v>
      </c>
      <c r="BM133" s="23" t="s">
        <v>760</v>
      </c>
    </row>
    <row r="134" spans="2:65" s="1" customFormat="1" ht="22.5" customHeight="1">
      <c r="B134" s="41"/>
      <c r="C134" s="248" t="s">
        <v>2124</v>
      </c>
      <c r="D134" s="248" t="s">
        <v>537</v>
      </c>
      <c r="E134" s="249" t="s">
        <v>2174</v>
      </c>
      <c r="F134" s="250" t="s">
        <v>2175</v>
      </c>
      <c r="G134" s="251" t="s">
        <v>326</v>
      </c>
      <c r="H134" s="252">
        <v>30</v>
      </c>
      <c r="I134" s="253"/>
      <c r="J134" s="254">
        <f t="shared" si="10"/>
        <v>0</v>
      </c>
      <c r="K134" s="250" t="s">
        <v>35</v>
      </c>
      <c r="L134" s="255"/>
      <c r="M134" s="256" t="s">
        <v>35</v>
      </c>
      <c r="N134" s="257" t="s">
        <v>52</v>
      </c>
      <c r="O134" s="42"/>
      <c r="P134" s="204">
        <f t="shared" si="11"/>
        <v>0</v>
      </c>
      <c r="Q134" s="204">
        <v>0</v>
      </c>
      <c r="R134" s="204">
        <f t="shared" si="12"/>
        <v>0</v>
      </c>
      <c r="S134" s="204">
        <v>0</v>
      </c>
      <c r="T134" s="205">
        <f t="shared" si="13"/>
        <v>0</v>
      </c>
      <c r="AR134" s="23" t="s">
        <v>2086</v>
      </c>
      <c r="AT134" s="23" t="s">
        <v>537</v>
      </c>
      <c r="AU134" s="23" t="s">
        <v>92</v>
      </c>
      <c r="AY134" s="23" t="s">
        <v>285</v>
      </c>
      <c r="BE134" s="206">
        <f t="shared" si="14"/>
        <v>0</v>
      </c>
      <c r="BF134" s="206">
        <f t="shared" si="15"/>
        <v>0</v>
      </c>
      <c r="BG134" s="206">
        <f t="shared" si="16"/>
        <v>0</v>
      </c>
      <c r="BH134" s="206">
        <f t="shared" si="17"/>
        <v>0</v>
      </c>
      <c r="BI134" s="206">
        <f t="shared" si="18"/>
        <v>0</v>
      </c>
      <c r="BJ134" s="23" t="s">
        <v>10</v>
      </c>
      <c r="BK134" s="206">
        <f t="shared" si="19"/>
        <v>0</v>
      </c>
      <c r="BL134" s="23" t="s">
        <v>657</v>
      </c>
      <c r="BM134" s="23" t="s">
        <v>773</v>
      </c>
    </row>
    <row r="135" spans="2:65" s="1" customFormat="1" ht="22.5" customHeight="1">
      <c r="B135" s="41"/>
      <c r="C135" s="248" t="s">
        <v>2124</v>
      </c>
      <c r="D135" s="248" t="s">
        <v>537</v>
      </c>
      <c r="E135" s="249" t="s">
        <v>2176</v>
      </c>
      <c r="F135" s="250" t="s">
        <v>2177</v>
      </c>
      <c r="G135" s="251" t="s">
        <v>326</v>
      </c>
      <c r="H135" s="252">
        <v>76</v>
      </c>
      <c r="I135" s="253"/>
      <c r="J135" s="254">
        <f t="shared" si="10"/>
        <v>0</v>
      </c>
      <c r="K135" s="250" t="s">
        <v>35</v>
      </c>
      <c r="L135" s="255"/>
      <c r="M135" s="256" t="s">
        <v>35</v>
      </c>
      <c r="N135" s="257" t="s">
        <v>52</v>
      </c>
      <c r="O135" s="42"/>
      <c r="P135" s="204">
        <f t="shared" si="11"/>
        <v>0</v>
      </c>
      <c r="Q135" s="204">
        <v>0</v>
      </c>
      <c r="R135" s="204">
        <f t="shared" si="12"/>
        <v>0</v>
      </c>
      <c r="S135" s="204">
        <v>0</v>
      </c>
      <c r="T135" s="205">
        <f t="shared" si="13"/>
        <v>0</v>
      </c>
      <c r="AR135" s="23" t="s">
        <v>2086</v>
      </c>
      <c r="AT135" s="23" t="s">
        <v>537</v>
      </c>
      <c r="AU135" s="23" t="s">
        <v>92</v>
      </c>
      <c r="AY135" s="23" t="s">
        <v>285</v>
      </c>
      <c r="BE135" s="206">
        <f t="shared" si="14"/>
        <v>0</v>
      </c>
      <c r="BF135" s="206">
        <f t="shared" si="15"/>
        <v>0</v>
      </c>
      <c r="BG135" s="206">
        <f t="shared" si="16"/>
        <v>0</v>
      </c>
      <c r="BH135" s="206">
        <f t="shared" si="17"/>
        <v>0</v>
      </c>
      <c r="BI135" s="206">
        <f t="shared" si="18"/>
        <v>0</v>
      </c>
      <c r="BJ135" s="23" t="s">
        <v>10</v>
      </c>
      <c r="BK135" s="206">
        <f t="shared" si="19"/>
        <v>0</v>
      </c>
      <c r="BL135" s="23" t="s">
        <v>657</v>
      </c>
      <c r="BM135" s="23" t="s">
        <v>784</v>
      </c>
    </row>
    <row r="136" spans="2:65" s="1" customFormat="1" ht="22.5" customHeight="1">
      <c r="B136" s="41"/>
      <c r="C136" s="248" t="s">
        <v>2124</v>
      </c>
      <c r="D136" s="248" t="s">
        <v>537</v>
      </c>
      <c r="E136" s="249" t="s">
        <v>2178</v>
      </c>
      <c r="F136" s="250" t="s">
        <v>2179</v>
      </c>
      <c r="G136" s="251" t="s">
        <v>326</v>
      </c>
      <c r="H136" s="252">
        <v>74</v>
      </c>
      <c r="I136" s="253"/>
      <c r="J136" s="254">
        <f t="shared" si="10"/>
        <v>0</v>
      </c>
      <c r="K136" s="250" t="s">
        <v>35</v>
      </c>
      <c r="L136" s="255"/>
      <c r="M136" s="256" t="s">
        <v>35</v>
      </c>
      <c r="N136" s="257" t="s">
        <v>52</v>
      </c>
      <c r="O136" s="42"/>
      <c r="P136" s="204">
        <f t="shared" si="11"/>
        <v>0</v>
      </c>
      <c r="Q136" s="204">
        <v>0</v>
      </c>
      <c r="R136" s="204">
        <f t="shared" si="12"/>
        <v>0</v>
      </c>
      <c r="S136" s="204">
        <v>0</v>
      </c>
      <c r="T136" s="205">
        <f t="shared" si="13"/>
        <v>0</v>
      </c>
      <c r="AR136" s="23" t="s">
        <v>2086</v>
      </c>
      <c r="AT136" s="23" t="s">
        <v>537</v>
      </c>
      <c r="AU136" s="23" t="s">
        <v>92</v>
      </c>
      <c r="AY136" s="23" t="s">
        <v>285</v>
      </c>
      <c r="BE136" s="206">
        <f t="shared" si="14"/>
        <v>0</v>
      </c>
      <c r="BF136" s="206">
        <f t="shared" si="15"/>
        <v>0</v>
      </c>
      <c r="BG136" s="206">
        <f t="shared" si="16"/>
        <v>0</v>
      </c>
      <c r="BH136" s="206">
        <f t="shared" si="17"/>
        <v>0</v>
      </c>
      <c r="BI136" s="206">
        <f t="shared" si="18"/>
        <v>0</v>
      </c>
      <c r="BJ136" s="23" t="s">
        <v>10</v>
      </c>
      <c r="BK136" s="206">
        <f t="shared" si="19"/>
        <v>0</v>
      </c>
      <c r="BL136" s="23" t="s">
        <v>657</v>
      </c>
      <c r="BM136" s="23" t="s">
        <v>792</v>
      </c>
    </row>
    <row r="137" spans="2:65" s="1" customFormat="1" ht="22.5" customHeight="1">
      <c r="B137" s="41"/>
      <c r="C137" s="248" t="s">
        <v>2124</v>
      </c>
      <c r="D137" s="248" t="s">
        <v>537</v>
      </c>
      <c r="E137" s="249" t="s">
        <v>2180</v>
      </c>
      <c r="F137" s="250" t="s">
        <v>2181</v>
      </c>
      <c r="G137" s="251" t="s">
        <v>2085</v>
      </c>
      <c r="H137" s="252">
        <v>5</v>
      </c>
      <c r="I137" s="253"/>
      <c r="J137" s="254">
        <f t="shared" si="10"/>
        <v>0</v>
      </c>
      <c r="K137" s="250" t="s">
        <v>35</v>
      </c>
      <c r="L137" s="255"/>
      <c r="M137" s="256" t="s">
        <v>35</v>
      </c>
      <c r="N137" s="257" t="s">
        <v>52</v>
      </c>
      <c r="O137" s="42"/>
      <c r="P137" s="204">
        <f t="shared" si="11"/>
        <v>0</v>
      </c>
      <c r="Q137" s="204">
        <v>0</v>
      </c>
      <c r="R137" s="204">
        <f t="shared" si="12"/>
        <v>0</v>
      </c>
      <c r="S137" s="204">
        <v>0</v>
      </c>
      <c r="T137" s="205">
        <f t="shared" si="13"/>
        <v>0</v>
      </c>
      <c r="AR137" s="23" t="s">
        <v>2086</v>
      </c>
      <c r="AT137" s="23" t="s">
        <v>537</v>
      </c>
      <c r="AU137" s="23" t="s">
        <v>92</v>
      </c>
      <c r="AY137" s="23" t="s">
        <v>285</v>
      </c>
      <c r="BE137" s="206">
        <f t="shared" si="14"/>
        <v>0</v>
      </c>
      <c r="BF137" s="206">
        <f t="shared" si="15"/>
        <v>0</v>
      </c>
      <c r="BG137" s="206">
        <f t="shared" si="16"/>
        <v>0</v>
      </c>
      <c r="BH137" s="206">
        <f t="shared" si="17"/>
        <v>0</v>
      </c>
      <c r="BI137" s="206">
        <f t="shared" si="18"/>
        <v>0</v>
      </c>
      <c r="BJ137" s="23" t="s">
        <v>10</v>
      </c>
      <c r="BK137" s="206">
        <f t="shared" si="19"/>
        <v>0</v>
      </c>
      <c r="BL137" s="23" t="s">
        <v>657</v>
      </c>
      <c r="BM137" s="23" t="s">
        <v>116</v>
      </c>
    </row>
    <row r="138" spans="2:65" s="1" customFormat="1" ht="22.5" customHeight="1">
      <c r="B138" s="41"/>
      <c r="C138" s="248" t="s">
        <v>2124</v>
      </c>
      <c r="D138" s="248" t="s">
        <v>537</v>
      </c>
      <c r="E138" s="249" t="s">
        <v>2182</v>
      </c>
      <c r="F138" s="250" t="s">
        <v>2183</v>
      </c>
      <c r="G138" s="251" t="s">
        <v>2085</v>
      </c>
      <c r="H138" s="252">
        <v>4</v>
      </c>
      <c r="I138" s="253"/>
      <c r="J138" s="254">
        <f t="shared" si="10"/>
        <v>0</v>
      </c>
      <c r="K138" s="250" t="s">
        <v>35</v>
      </c>
      <c r="L138" s="255"/>
      <c r="M138" s="256" t="s">
        <v>35</v>
      </c>
      <c r="N138" s="257" t="s">
        <v>52</v>
      </c>
      <c r="O138" s="42"/>
      <c r="P138" s="204">
        <f t="shared" si="11"/>
        <v>0</v>
      </c>
      <c r="Q138" s="204">
        <v>0</v>
      </c>
      <c r="R138" s="204">
        <f t="shared" si="12"/>
        <v>0</v>
      </c>
      <c r="S138" s="204">
        <v>0</v>
      </c>
      <c r="T138" s="205">
        <f t="shared" si="13"/>
        <v>0</v>
      </c>
      <c r="AR138" s="23" t="s">
        <v>2086</v>
      </c>
      <c r="AT138" s="23" t="s">
        <v>537</v>
      </c>
      <c r="AU138" s="23" t="s">
        <v>92</v>
      </c>
      <c r="AY138" s="23" t="s">
        <v>285</v>
      </c>
      <c r="BE138" s="206">
        <f t="shared" si="14"/>
        <v>0</v>
      </c>
      <c r="BF138" s="206">
        <f t="shared" si="15"/>
        <v>0</v>
      </c>
      <c r="BG138" s="206">
        <f t="shared" si="16"/>
        <v>0</v>
      </c>
      <c r="BH138" s="206">
        <f t="shared" si="17"/>
        <v>0</v>
      </c>
      <c r="BI138" s="206">
        <f t="shared" si="18"/>
        <v>0</v>
      </c>
      <c r="BJ138" s="23" t="s">
        <v>10</v>
      </c>
      <c r="BK138" s="206">
        <f t="shared" si="19"/>
        <v>0</v>
      </c>
      <c r="BL138" s="23" t="s">
        <v>657</v>
      </c>
      <c r="BM138" s="23" t="s">
        <v>833</v>
      </c>
    </row>
    <row r="139" spans="2:65" s="1" customFormat="1" ht="22.5" customHeight="1">
      <c r="B139" s="41"/>
      <c r="C139" s="248" t="s">
        <v>2124</v>
      </c>
      <c r="D139" s="248" t="s">
        <v>537</v>
      </c>
      <c r="E139" s="249" t="s">
        <v>2184</v>
      </c>
      <c r="F139" s="250" t="s">
        <v>2185</v>
      </c>
      <c r="G139" s="251" t="s">
        <v>2085</v>
      </c>
      <c r="H139" s="252">
        <v>2</v>
      </c>
      <c r="I139" s="253"/>
      <c r="J139" s="254">
        <f t="shared" si="10"/>
        <v>0</v>
      </c>
      <c r="K139" s="250" t="s">
        <v>35</v>
      </c>
      <c r="L139" s="255"/>
      <c r="M139" s="256" t="s">
        <v>35</v>
      </c>
      <c r="N139" s="257" t="s">
        <v>52</v>
      </c>
      <c r="O139" s="42"/>
      <c r="P139" s="204">
        <f t="shared" si="11"/>
        <v>0</v>
      </c>
      <c r="Q139" s="204">
        <v>0</v>
      </c>
      <c r="R139" s="204">
        <f t="shared" si="12"/>
        <v>0</v>
      </c>
      <c r="S139" s="204">
        <v>0</v>
      </c>
      <c r="T139" s="205">
        <f t="shared" si="13"/>
        <v>0</v>
      </c>
      <c r="AR139" s="23" t="s">
        <v>2086</v>
      </c>
      <c r="AT139" s="23" t="s">
        <v>537</v>
      </c>
      <c r="AU139" s="23" t="s">
        <v>92</v>
      </c>
      <c r="AY139" s="23" t="s">
        <v>285</v>
      </c>
      <c r="BE139" s="206">
        <f t="shared" si="14"/>
        <v>0</v>
      </c>
      <c r="BF139" s="206">
        <f t="shared" si="15"/>
        <v>0</v>
      </c>
      <c r="BG139" s="206">
        <f t="shared" si="16"/>
        <v>0</v>
      </c>
      <c r="BH139" s="206">
        <f t="shared" si="17"/>
        <v>0</v>
      </c>
      <c r="BI139" s="206">
        <f t="shared" si="18"/>
        <v>0</v>
      </c>
      <c r="BJ139" s="23" t="s">
        <v>10</v>
      </c>
      <c r="BK139" s="206">
        <f t="shared" si="19"/>
        <v>0</v>
      </c>
      <c r="BL139" s="23" t="s">
        <v>657</v>
      </c>
      <c r="BM139" s="23" t="s">
        <v>840</v>
      </c>
    </row>
    <row r="140" spans="2:65" s="1" customFormat="1" ht="22.5" customHeight="1">
      <c r="B140" s="41"/>
      <c r="C140" s="248" t="s">
        <v>2124</v>
      </c>
      <c r="D140" s="248" t="s">
        <v>537</v>
      </c>
      <c r="E140" s="249" t="s">
        <v>2186</v>
      </c>
      <c r="F140" s="250" t="s">
        <v>2187</v>
      </c>
      <c r="G140" s="251" t="s">
        <v>2085</v>
      </c>
      <c r="H140" s="252">
        <v>1</v>
      </c>
      <c r="I140" s="253"/>
      <c r="J140" s="254">
        <f t="shared" si="10"/>
        <v>0</v>
      </c>
      <c r="K140" s="250" t="s">
        <v>35</v>
      </c>
      <c r="L140" s="255"/>
      <c r="M140" s="256" t="s">
        <v>35</v>
      </c>
      <c r="N140" s="257" t="s">
        <v>52</v>
      </c>
      <c r="O140" s="42"/>
      <c r="P140" s="204">
        <f t="shared" si="11"/>
        <v>0</v>
      </c>
      <c r="Q140" s="204">
        <v>0</v>
      </c>
      <c r="R140" s="204">
        <f t="shared" si="12"/>
        <v>0</v>
      </c>
      <c r="S140" s="204">
        <v>0</v>
      </c>
      <c r="T140" s="205">
        <f t="shared" si="13"/>
        <v>0</v>
      </c>
      <c r="AR140" s="23" t="s">
        <v>2086</v>
      </c>
      <c r="AT140" s="23" t="s">
        <v>537</v>
      </c>
      <c r="AU140" s="23" t="s">
        <v>92</v>
      </c>
      <c r="AY140" s="23" t="s">
        <v>285</v>
      </c>
      <c r="BE140" s="206">
        <f t="shared" si="14"/>
        <v>0</v>
      </c>
      <c r="BF140" s="206">
        <f t="shared" si="15"/>
        <v>0</v>
      </c>
      <c r="BG140" s="206">
        <f t="shared" si="16"/>
        <v>0</v>
      </c>
      <c r="BH140" s="206">
        <f t="shared" si="17"/>
        <v>0</v>
      </c>
      <c r="BI140" s="206">
        <f t="shared" si="18"/>
        <v>0</v>
      </c>
      <c r="BJ140" s="23" t="s">
        <v>10</v>
      </c>
      <c r="BK140" s="206">
        <f t="shared" si="19"/>
        <v>0</v>
      </c>
      <c r="BL140" s="23" t="s">
        <v>657</v>
      </c>
      <c r="BM140" s="23" t="s">
        <v>853</v>
      </c>
    </row>
    <row r="141" spans="2:65" s="1" customFormat="1" ht="22.5" customHeight="1">
      <c r="B141" s="41"/>
      <c r="C141" s="248" t="s">
        <v>2124</v>
      </c>
      <c r="D141" s="248" t="s">
        <v>537</v>
      </c>
      <c r="E141" s="249" t="s">
        <v>2188</v>
      </c>
      <c r="F141" s="250" t="s">
        <v>2189</v>
      </c>
      <c r="G141" s="251" t="s">
        <v>2085</v>
      </c>
      <c r="H141" s="252">
        <v>1</v>
      </c>
      <c r="I141" s="253"/>
      <c r="J141" s="254">
        <f t="shared" si="10"/>
        <v>0</v>
      </c>
      <c r="K141" s="250" t="s">
        <v>35</v>
      </c>
      <c r="L141" s="255"/>
      <c r="M141" s="256" t="s">
        <v>35</v>
      </c>
      <c r="N141" s="257" t="s">
        <v>52</v>
      </c>
      <c r="O141" s="42"/>
      <c r="P141" s="204">
        <f t="shared" si="11"/>
        <v>0</v>
      </c>
      <c r="Q141" s="204">
        <v>0</v>
      </c>
      <c r="R141" s="204">
        <f t="shared" si="12"/>
        <v>0</v>
      </c>
      <c r="S141" s="204">
        <v>0</v>
      </c>
      <c r="T141" s="205">
        <f t="shared" si="13"/>
        <v>0</v>
      </c>
      <c r="AR141" s="23" t="s">
        <v>2086</v>
      </c>
      <c r="AT141" s="23" t="s">
        <v>537</v>
      </c>
      <c r="AU141" s="23" t="s">
        <v>92</v>
      </c>
      <c r="AY141" s="23" t="s">
        <v>285</v>
      </c>
      <c r="BE141" s="206">
        <f t="shared" si="14"/>
        <v>0</v>
      </c>
      <c r="BF141" s="206">
        <f t="shared" si="15"/>
        <v>0</v>
      </c>
      <c r="BG141" s="206">
        <f t="shared" si="16"/>
        <v>0</v>
      </c>
      <c r="BH141" s="206">
        <f t="shared" si="17"/>
        <v>0</v>
      </c>
      <c r="BI141" s="206">
        <f t="shared" si="18"/>
        <v>0</v>
      </c>
      <c r="BJ141" s="23" t="s">
        <v>10</v>
      </c>
      <c r="BK141" s="206">
        <f t="shared" si="19"/>
        <v>0</v>
      </c>
      <c r="BL141" s="23" t="s">
        <v>657</v>
      </c>
      <c r="BM141" s="23" t="s">
        <v>32</v>
      </c>
    </row>
    <row r="142" spans="2:65" s="1" customFormat="1" ht="22.5" customHeight="1">
      <c r="B142" s="41"/>
      <c r="C142" s="248" t="s">
        <v>2124</v>
      </c>
      <c r="D142" s="248" t="s">
        <v>537</v>
      </c>
      <c r="E142" s="249" t="s">
        <v>2190</v>
      </c>
      <c r="F142" s="250" t="s">
        <v>2191</v>
      </c>
      <c r="G142" s="251" t="s">
        <v>2085</v>
      </c>
      <c r="H142" s="252">
        <v>1</v>
      </c>
      <c r="I142" s="253"/>
      <c r="J142" s="254">
        <f t="shared" si="10"/>
        <v>0</v>
      </c>
      <c r="K142" s="250" t="s">
        <v>35</v>
      </c>
      <c r="L142" s="255"/>
      <c r="M142" s="256" t="s">
        <v>35</v>
      </c>
      <c r="N142" s="257" t="s">
        <v>52</v>
      </c>
      <c r="O142" s="42"/>
      <c r="P142" s="204">
        <f t="shared" si="11"/>
        <v>0</v>
      </c>
      <c r="Q142" s="204">
        <v>0</v>
      </c>
      <c r="R142" s="204">
        <f t="shared" si="12"/>
        <v>0</v>
      </c>
      <c r="S142" s="204">
        <v>0</v>
      </c>
      <c r="T142" s="205">
        <f t="shared" si="13"/>
        <v>0</v>
      </c>
      <c r="AR142" s="23" t="s">
        <v>2086</v>
      </c>
      <c r="AT142" s="23" t="s">
        <v>537</v>
      </c>
      <c r="AU142" s="23" t="s">
        <v>92</v>
      </c>
      <c r="AY142" s="23" t="s">
        <v>285</v>
      </c>
      <c r="BE142" s="206">
        <f t="shared" si="14"/>
        <v>0</v>
      </c>
      <c r="BF142" s="206">
        <f t="shared" si="15"/>
        <v>0</v>
      </c>
      <c r="BG142" s="206">
        <f t="shared" si="16"/>
        <v>0</v>
      </c>
      <c r="BH142" s="206">
        <f t="shared" si="17"/>
        <v>0</v>
      </c>
      <c r="BI142" s="206">
        <f t="shared" si="18"/>
        <v>0</v>
      </c>
      <c r="BJ142" s="23" t="s">
        <v>10</v>
      </c>
      <c r="BK142" s="206">
        <f t="shared" si="19"/>
        <v>0</v>
      </c>
      <c r="BL142" s="23" t="s">
        <v>657</v>
      </c>
      <c r="BM142" s="23" t="s">
        <v>875</v>
      </c>
    </row>
    <row r="143" spans="2:65" s="1" customFormat="1" ht="22.5" customHeight="1">
      <c r="B143" s="41"/>
      <c r="C143" s="248" t="s">
        <v>2124</v>
      </c>
      <c r="D143" s="248" t="s">
        <v>537</v>
      </c>
      <c r="E143" s="249" t="s">
        <v>2192</v>
      </c>
      <c r="F143" s="250" t="s">
        <v>2193</v>
      </c>
      <c r="G143" s="251" t="s">
        <v>2085</v>
      </c>
      <c r="H143" s="252">
        <v>20</v>
      </c>
      <c r="I143" s="253"/>
      <c r="J143" s="254">
        <f t="shared" si="10"/>
        <v>0</v>
      </c>
      <c r="K143" s="250" t="s">
        <v>35</v>
      </c>
      <c r="L143" s="255"/>
      <c r="M143" s="256" t="s">
        <v>35</v>
      </c>
      <c r="N143" s="257" t="s">
        <v>52</v>
      </c>
      <c r="O143" s="42"/>
      <c r="P143" s="204">
        <f t="shared" si="11"/>
        <v>0</v>
      </c>
      <c r="Q143" s="204">
        <v>0</v>
      </c>
      <c r="R143" s="204">
        <f t="shared" si="12"/>
        <v>0</v>
      </c>
      <c r="S143" s="204">
        <v>0</v>
      </c>
      <c r="T143" s="205">
        <f t="shared" si="13"/>
        <v>0</v>
      </c>
      <c r="AR143" s="23" t="s">
        <v>2086</v>
      </c>
      <c r="AT143" s="23" t="s">
        <v>537</v>
      </c>
      <c r="AU143" s="23" t="s">
        <v>92</v>
      </c>
      <c r="AY143" s="23" t="s">
        <v>285</v>
      </c>
      <c r="BE143" s="206">
        <f t="shared" si="14"/>
        <v>0</v>
      </c>
      <c r="BF143" s="206">
        <f t="shared" si="15"/>
        <v>0</v>
      </c>
      <c r="BG143" s="206">
        <f t="shared" si="16"/>
        <v>0</v>
      </c>
      <c r="BH143" s="206">
        <f t="shared" si="17"/>
        <v>0</v>
      </c>
      <c r="BI143" s="206">
        <f t="shared" si="18"/>
        <v>0</v>
      </c>
      <c r="BJ143" s="23" t="s">
        <v>10</v>
      </c>
      <c r="BK143" s="206">
        <f t="shared" si="19"/>
        <v>0</v>
      </c>
      <c r="BL143" s="23" t="s">
        <v>657</v>
      </c>
      <c r="BM143" s="23" t="s">
        <v>889</v>
      </c>
    </row>
    <row r="144" spans="2:65" s="1" customFormat="1" ht="22.5" customHeight="1">
      <c r="B144" s="41"/>
      <c r="C144" s="248" t="s">
        <v>2124</v>
      </c>
      <c r="D144" s="248" t="s">
        <v>537</v>
      </c>
      <c r="E144" s="249" t="s">
        <v>2194</v>
      </c>
      <c r="F144" s="250" t="s">
        <v>2195</v>
      </c>
      <c r="G144" s="251" t="s">
        <v>2085</v>
      </c>
      <c r="H144" s="252">
        <v>2</v>
      </c>
      <c r="I144" s="253"/>
      <c r="J144" s="254">
        <f t="shared" si="10"/>
        <v>0</v>
      </c>
      <c r="K144" s="250" t="s">
        <v>35</v>
      </c>
      <c r="L144" s="255"/>
      <c r="M144" s="256" t="s">
        <v>35</v>
      </c>
      <c r="N144" s="257" t="s">
        <v>52</v>
      </c>
      <c r="O144" s="42"/>
      <c r="P144" s="204">
        <f t="shared" si="11"/>
        <v>0</v>
      </c>
      <c r="Q144" s="204">
        <v>0</v>
      </c>
      <c r="R144" s="204">
        <f t="shared" si="12"/>
        <v>0</v>
      </c>
      <c r="S144" s="204">
        <v>0</v>
      </c>
      <c r="T144" s="205">
        <f t="shared" si="13"/>
        <v>0</v>
      </c>
      <c r="AR144" s="23" t="s">
        <v>2086</v>
      </c>
      <c r="AT144" s="23" t="s">
        <v>537</v>
      </c>
      <c r="AU144" s="23" t="s">
        <v>92</v>
      </c>
      <c r="AY144" s="23" t="s">
        <v>285</v>
      </c>
      <c r="BE144" s="206">
        <f t="shared" si="14"/>
        <v>0</v>
      </c>
      <c r="BF144" s="206">
        <f t="shared" si="15"/>
        <v>0</v>
      </c>
      <c r="BG144" s="206">
        <f t="shared" si="16"/>
        <v>0</v>
      </c>
      <c r="BH144" s="206">
        <f t="shared" si="17"/>
        <v>0</v>
      </c>
      <c r="BI144" s="206">
        <f t="shared" si="18"/>
        <v>0</v>
      </c>
      <c r="BJ144" s="23" t="s">
        <v>10</v>
      </c>
      <c r="BK144" s="206">
        <f t="shared" si="19"/>
        <v>0</v>
      </c>
      <c r="BL144" s="23" t="s">
        <v>657</v>
      </c>
      <c r="BM144" s="23" t="s">
        <v>899</v>
      </c>
    </row>
    <row r="145" spans="2:65" s="1" customFormat="1" ht="22.5" customHeight="1">
      <c r="B145" s="41"/>
      <c r="C145" s="248" t="s">
        <v>2124</v>
      </c>
      <c r="D145" s="248" t="s">
        <v>537</v>
      </c>
      <c r="E145" s="249" t="s">
        <v>2196</v>
      </c>
      <c r="F145" s="250" t="s">
        <v>2197</v>
      </c>
      <c r="G145" s="251" t="s">
        <v>2085</v>
      </c>
      <c r="H145" s="252">
        <v>1</v>
      </c>
      <c r="I145" s="253"/>
      <c r="J145" s="254">
        <f t="shared" si="10"/>
        <v>0</v>
      </c>
      <c r="K145" s="250" t="s">
        <v>35</v>
      </c>
      <c r="L145" s="255"/>
      <c r="M145" s="256" t="s">
        <v>35</v>
      </c>
      <c r="N145" s="257" t="s">
        <v>52</v>
      </c>
      <c r="O145" s="42"/>
      <c r="P145" s="204">
        <f t="shared" si="11"/>
        <v>0</v>
      </c>
      <c r="Q145" s="204">
        <v>0</v>
      </c>
      <c r="R145" s="204">
        <f t="shared" si="12"/>
        <v>0</v>
      </c>
      <c r="S145" s="204">
        <v>0</v>
      </c>
      <c r="T145" s="205">
        <f t="shared" si="13"/>
        <v>0</v>
      </c>
      <c r="AR145" s="23" t="s">
        <v>2086</v>
      </c>
      <c r="AT145" s="23" t="s">
        <v>537</v>
      </c>
      <c r="AU145" s="23" t="s">
        <v>92</v>
      </c>
      <c r="AY145" s="23" t="s">
        <v>285</v>
      </c>
      <c r="BE145" s="206">
        <f t="shared" si="14"/>
        <v>0</v>
      </c>
      <c r="BF145" s="206">
        <f t="shared" si="15"/>
        <v>0</v>
      </c>
      <c r="BG145" s="206">
        <f t="shared" si="16"/>
        <v>0</v>
      </c>
      <c r="BH145" s="206">
        <f t="shared" si="17"/>
        <v>0</v>
      </c>
      <c r="BI145" s="206">
        <f t="shared" si="18"/>
        <v>0</v>
      </c>
      <c r="BJ145" s="23" t="s">
        <v>10</v>
      </c>
      <c r="BK145" s="206">
        <f t="shared" si="19"/>
        <v>0</v>
      </c>
      <c r="BL145" s="23" t="s">
        <v>657</v>
      </c>
      <c r="BM145" s="23" t="s">
        <v>909</v>
      </c>
    </row>
    <row r="146" spans="2:65" s="1" customFormat="1" ht="22.5" customHeight="1">
      <c r="B146" s="41"/>
      <c r="C146" s="248" t="s">
        <v>2124</v>
      </c>
      <c r="D146" s="248" t="s">
        <v>537</v>
      </c>
      <c r="E146" s="249" t="s">
        <v>2198</v>
      </c>
      <c r="F146" s="250" t="s">
        <v>2199</v>
      </c>
      <c r="G146" s="251" t="s">
        <v>2085</v>
      </c>
      <c r="H146" s="252">
        <v>30</v>
      </c>
      <c r="I146" s="253"/>
      <c r="J146" s="254">
        <f t="shared" si="10"/>
        <v>0</v>
      </c>
      <c r="K146" s="250" t="s">
        <v>35</v>
      </c>
      <c r="L146" s="255"/>
      <c r="M146" s="256" t="s">
        <v>35</v>
      </c>
      <c r="N146" s="257" t="s">
        <v>52</v>
      </c>
      <c r="O146" s="42"/>
      <c r="P146" s="204">
        <f t="shared" si="11"/>
        <v>0</v>
      </c>
      <c r="Q146" s="204">
        <v>0</v>
      </c>
      <c r="R146" s="204">
        <f t="shared" si="12"/>
        <v>0</v>
      </c>
      <c r="S146" s="204">
        <v>0</v>
      </c>
      <c r="T146" s="205">
        <f t="shared" si="13"/>
        <v>0</v>
      </c>
      <c r="AR146" s="23" t="s">
        <v>2086</v>
      </c>
      <c r="AT146" s="23" t="s">
        <v>537</v>
      </c>
      <c r="AU146" s="23" t="s">
        <v>92</v>
      </c>
      <c r="AY146" s="23" t="s">
        <v>285</v>
      </c>
      <c r="BE146" s="206">
        <f t="shared" si="14"/>
        <v>0</v>
      </c>
      <c r="BF146" s="206">
        <f t="shared" si="15"/>
        <v>0</v>
      </c>
      <c r="BG146" s="206">
        <f t="shared" si="16"/>
        <v>0</v>
      </c>
      <c r="BH146" s="206">
        <f t="shared" si="17"/>
        <v>0</v>
      </c>
      <c r="BI146" s="206">
        <f t="shared" si="18"/>
        <v>0</v>
      </c>
      <c r="BJ146" s="23" t="s">
        <v>10</v>
      </c>
      <c r="BK146" s="206">
        <f t="shared" si="19"/>
        <v>0</v>
      </c>
      <c r="BL146" s="23" t="s">
        <v>657</v>
      </c>
      <c r="BM146" s="23" t="s">
        <v>919</v>
      </c>
    </row>
    <row r="147" spans="2:65" s="1" customFormat="1" ht="22.5" customHeight="1">
      <c r="B147" s="41"/>
      <c r="C147" s="248" t="s">
        <v>2124</v>
      </c>
      <c r="D147" s="248" t="s">
        <v>537</v>
      </c>
      <c r="E147" s="249" t="s">
        <v>2200</v>
      </c>
      <c r="F147" s="250" t="s">
        <v>2201</v>
      </c>
      <c r="G147" s="251" t="s">
        <v>2085</v>
      </c>
      <c r="H147" s="252">
        <v>2</v>
      </c>
      <c r="I147" s="253"/>
      <c r="J147" s="254">
        <f t="shared" si="10"/>
        <v>0</v>
      </c>
      <c r="K147" s="250" t="s">
        <v>35</v>
      </c>
      <c r="L147" s="255"/>
      <c r="M147" s="256" t="s">
        <v>35</v>
      </c>
      <c r="N147" s="257" t="s">
        <v>52</v>
      </c>
      <c r="O147" s="42"/>
      <c r="P147" s="204">
        <f t="shared" si="11"/>
        <v>0</v>
      </c>
      <c r="Q147" s="204">
        <v>0</v>
      </c>
      <c r="R147" s="204">
        <f t="shared" si="12"/>
        <v>0</v>
      </c>
      <c r="S147" s="204">
        <v>0</v>
      </c>
      <c r="T147" s="205">
        <f t="shared" si="13"/>
        <v>0</v>
      </c>
      <c r="AR147" s="23" t="s">
        <v>2086</v>
      </c>
      <c r="AT147" s="23" t="s">
        <v>537</v>
      </c>
      <c r="AU147" s="23" t="s">
        <v>92</v>
      </c>
      <c r="AY147" s="23" t="s">
        <v>285</v>
      </c>
      <c r="BE147" s="206">
        <f t="shared" si="14"/>
        <v>0</v>
      </c>
      <c r="BF147" s="206">
        <f t="shared" si="15"/>
        <v>0</v>
      </c>
      <c r="BG147" s="206">
        <f t="shared" si="16"/>
        <v>0</v>
      </c>
      <c r="BH147" s="206">
        <f t="shared" si="17"/>
        <v>0</v>
      </c>
      <c r="BI147" s="206">
        <f t="shared" si="18"/>
        <v>0</v>
      </c>
      <c r="BJ147" s="23" t="s">
        <v>10</v>
      </c>
      <c r="BK147" s="206">
        <f t="shared" si="19"/>
        <v>0</v>
      </c>
      <c r="BL147" s="23" t="s">
        <v>657</v>
      </c>
      <c r="BM147" s="23" t="s">
        <v>928</v>
      </c>
    </row>
    <row r="148" spans="2:65" s="1" customFormat="1" ht="31.5" customHeight="1">
      <c r="B148" s="41"/>
      <c r="C148" s="248" t="s">
        <v>2124</v>
      </c>
      <c r="D148" s="248" t="s">
        <v>537</v>
      </c>
      <c r="E148" s="249" t="s">
        <v>2202</v>
      </c>
      <c r="F148" s="250" t="s">
        <v>2203</v>
      </c>
      <c r="G148" s="251" t="s">
        <v>2085</v>
      </c>
      <c r="H148" s="252">
        <v>20</v>
      </c>
      <c r="I148" s="253"/>
      <c r="J148" s="254">
        <f t="shared" si="10"/>
        <v>0</v>
      </c>
      <c r="K148" s="250" t="s">
        <v>35</v>
      </c>
      <c r="L148" s="255"/>
      <c r="M148" s="256" t="s">
        <v>35</v>
      </c>
      <c r="N148" s="257" t="s">
        <v>52</v>
      </c>
      <c r="O148" s="42"/>
      <c r="P148" s="204">
        <f t="shared" si="11"/>
        <v>0</v>
      </c>
      <c r="Q148" s="204">
        <v>0</v>
      </c>
      <c r="R148" s="204">
        <f t="shared" si="12"/>
        <v>0</v>
      </c>
      <c r="S148" s="204">
        <v>0</v>
      </c>
      <c r="T148" s="205">
        <f t="shared" si="13"/>
        <v>0</v>
      </c>
      <c r="AR148" s="23" t="s">
        <v>2086</v>
      </c>
      <c r="AT148" s="23" t="s">
        <v>537</v>
      </c>
      <c r="AU148" s="23" t="s">
        <v>92</v>
      </c>
      <c r="AY148" s="23" t="s">
        <v>285</v>
      </c>
      <c r="BE148" s="206">
        <f t="shared" si="14"/>
        <v>0</v>
      </c>
      <c r="BF148" s="206">
        <f t="shared" si="15"/>
        <v>0</v>
      </c>
      <c r="BG148" s="206">
        <f t="shared" si="16"/>
        <v>0</v>
      </c>
      <c r="BH148" s="206">
        <f t="shared" si="17"/>
        <v>0</v>
      </c>
      <c r="BI148" s="206">
        <f t="shared" si="18"/>
        <v>0</v>
      </c>
      <c r="BJ148" s="23" t="s">
        <v>10</v>
      </c>
      <c r="BK148" s="206">
        <f t="shared" si="19"/>
        <v>0</v>
      </c>
      <c r="BL148" s="23" t="s">
        <v>657</v>
      </c>
      <c r="BM148" s="23" t="s">
        <v>939</v>
      </c>
    </row>
    <row r="149" spans="2:47" s="1" customFormat="1" ht="27">
      <c r="B149" s="41"/>
      <c r="C149" s="63"/>
      <c r="D149" s="209" t="s">
        <v>1959</v>
      </c>
      <c r="E149" s="63"/>
      <c r="F149" s="270" t="s">
        <v>2204</v>
      </c>
      <c r="G149" s="63"/>
      <c r="H149" s="63"/>
      <c r="I149" s="165"/>
      <c r="J149" s="63"/>
      <c r="K149" s="63"/>
      <c r="L149" s="61"/>
      <c r="M149" s="269"/>
      <c r="N149" s="42"/>
      <c r="O149" s="42"/>
      <c r="P149" s="42"/>
      <c r="Q149" s="42"/>
      <c r="R149" s="42"/>
      <c r="S149" s="42"/>
      <c r="T149" s="78"/>
      <c r="AT149" s="23" t="s">
        <v>1959</v>
      </c>
      <c r="AU149" s="23" t="s">
        <v>92</v>
      </c>
    </row>
    <row r="150" spans="2:63" s="10" customFormat="1" ht="22.35" customHeight="1">
      <c r="B150" s="178"/>
      <c r="C150" s="179"/>
      <c r="D150" s="192" t="s">
        <v>80</v>
      </c>
      <c r="E150" s="193" t="s">
        <v>2205</v>
      </c>
      <c r="F150" s="193" t="s">
        <v>2206</v>
      </c>
      <c r="G150" s="179"/>
      <c r="H150" s="179"/>
      <c r="I150" s="182"/>
      <c r="J150" s="194">
        <f>BK150</f>
        <v>0</v>
      </c>
      <c r="K150" s="179"/>
      <c r="L150" s="184"/>
      <c r="M150" s="185"/>
      <c r="N150" s="186"/>
      <c r="O150" s="186"/>
      <c r="P150" s="187">
        <f>SUM(P151:P179)</f>
        <v>0</v>
      </c>
      <c r="Q150" s="186"/>
      <c r="R150" s="187">
        <f>SUM(R151:R179)</f>
        <v>0</v>
      </c>
      <c r="S150" s="186"/>
      <c r="T150" s="188">
        <f>SUM(T151:T179)</f>
        <v>0</v>
      </c>
      <c r="AR150" s="189" t="s">
        <v>92</v>
      </c>
      <c r="AT150" s="190" t="s">
        <v>80</v>
      </c>
      <c r="AU150" s="190" t="s">
        <v>89</v>
      </c>
      <c r="AY150" s="189" t="s">
        <v>285</v>
      </c>
      <c r="BK150" s="191">
        <f>SUM(BK151:BK179)</f>
        <v>0</v>
      </c>
    </row>
    <row r="151" spans="2:65" s="1" customFormat="1" ht="22.5" customHeight="1">
      <c r="B151" s="41"/>
      <c r="C151" s="248" t="s">
        <v>2124</v>
      </c>
      <c r="D151" s="248" t="s">
        <v>537</v>
      </c>
      <c r="E151" s="249" t="s">
        <v>2207</v>
      </c>
      <c r="F151" s="250" t="s">
        <v>2208</v>
      </c>
      <c r="G151" s="251" t="s">
        <v>2085</v>
      </c>
      <c r="H151" s="252">
        <v>31</v>
      </c>
      <c r="I151" s="253"/>
      <c r="J151" s="254">
        <f aca="true" t="shared" si="20" ref="J151:J179">ROUND(I151*H151,0)</f>
        <v>0</v>
      </c>
      <c r="K151" s="250" t="s">
        <v>35</v>
      </c>
      <c r="L151" s="255"/>
      <c r="M151" s="256" t="s">
        <v>35</v>
      </c>
      <c r="N151" s="257" t="s">
        <v>52</v>
      </c>
      <c r="O151" s="42"/>
      <c r="P151" s="204">
        <f aca="true" t="shared" si="21" ref="P151:P179">O151*H151</f>
        <v>0</v>
      </c>
      <c r="Q151" s="204">
        <v>0</v>
      </c>
      <c r="R151" s="204">
        <f aca="true" t="shared" si="22" ref="R151:R179">Q151*H151</f>
        <v>0</v>
      </c>
      <c r="S151" s="204">
        <v>0</v>
      </c>
      <c r="T151" s="205">
        <f aca="true" t="shared" si="23" ref="T151:T179">S151*H151</f>
        <v>0</v>
      </c>
      <c r="AR151" s="23" t="s">
        <v>2086</v>
      </c>
      <c r="AT151" s="23" t="s">
        <v>537</v>
      </c>
      <c r="AU151" s="23" t="s">
        <v>92</v>
      </c>
      <c r="AY151" s="23" t="s">
        <v>285</v>
      </c>
      <c r="BE151" s="206">
        <f aca="true" t="shared" si="24" ref="BE151:BE179">IF(N151="základní",J151,0)</f>
        <v>0</v>
      </c>
      <c r="BF151" s="206">
        <f aca="true" t="shared" si="25" ref="BF151:BF179">IF(N151="snížená",J151,0)</f>
        <v>0</v>
      </c>
      <c r="BG151" s="206">
        <f aca="true" t="shared" si="26" ref="BG151:BG179">IF(N151="zákl. přenesená",J151,0)</f>
        <v>0</v>
      </c>
      <c r="BH151" s="206">
        <f aca="true" t="shared" si="27" ref="BH151:BH179">IF(N151="sníž. přenesená",J151,0)</f>
        <v>0</v>
      </c>
      <c r="BI151" s="206">
        <f aca="true" t="shared" si="28" ref="BI151:BI179">IF(N151="nulová",J151,0)</f>
        <v>0</v>
      </c>
      <c r="BJ151" s="23" t="s">
        <v>10</v>
      </c>
      <c r="BK151" s="206">
        <f aca="true" t="shared" si="29" ref="BK151:BK179">ROUND(I151*H151,0)</f>
        <v>0</v>
      </c>
      <c r="BL151" s="23" t="s">
        <v>657</v>
      </c>
      <c r="BM151" s="23" t="s">
        <v>947</v>
      </c>
    </row>
    <row r="152" spans="2:65" s="1" customFormat="1" ht="22.5" customHeight="1">
      <c r="B152" s="41"/>
      <c r="C152" s="248" t="s">
        <v>2124</v>
      </c>
      <c r="D152" s="248" t="s">
        <v>537</v>
      </c>
      <c r="E152" s="249" t="s">
        <v>2209</v>
      </c>
      <c r="F152" s="250" t="s">
        <v>2210</v>
      </c>
      <c r="G152" s="251" t="s">
        <v>2085</v>
      </c>
      <c r="H152" s="252">
        <v>27</v>
      </c>
      <c r="I152" s="253"/>
      <c r="J152" s="254">
        <f t="shared" si="20"/>
        <v>0</v>
      </c>
      <c r="K152" s="250" t="s">
        <v>35</v>
      </c>
      <c r="L152" s="255"/>
      <c r="M152" s="256" t="s">
        <v>35</v>
      </c>
      <c r="N152" s="257" t="s">
        <v>52</v>
      </c>
      <c r="O152" s="42"/>
      <c r="P152" s="204">
        <f t="shared" si="21"/>
        <v>0</v>
      </c>
      <c r="Q152" s="204">
        <v>0</v>
      </c>
      <c r="R152" s="204">
        <f t="shared" si="22"/>
        <v>0</v>
      </c>
      <c r="S152" s="204">
        <v>0</v>
      </c>
      <c r="T152" s="205">
        <f t="shared" si="23"/>
        <v>0</v>
      </c>
      <c r="AR152" s="23" t="s">
        <v>2086</v>
      </c>
      <c r="AT152" s="23" t="s">
        <v>537</v>
      </c>
      <c r="AU152" s="23" t="s">
        <v>92</v>
      </c>
      <c r="AY152" s="23" t="s">
        <v>285</v>
      </c>
      <c r="BE152" s="206">
        <f t="shared" si="24"/>
        <v>0</v>
      </c>
      <c r="BF152" s="206">
        <f t="shared" si="25"/>
        <v>0</v>
      </c>
      <c r="BG152" s="206">
        <f t="shared" si="26"/>
        <v>0</v>
      </c>
      <c r="BH152" s="206">
        <f t="shared" si="27"/>
        <v>0</v>
      </c>
      <c r="BI152" s="206">
        <f t="shared" si="28"/>
        <v>0</v>
      </c>
      <c r="BJ152" s="23" t="s">
        <v>10</v>
      </c>
      <c r="BK152" s="206">
        <f t="shared" si="29"/>
        <v>0</v>
      </c>
      <c r="BL152" s="23" t="s">
        <v>657</v>
      </c>
      <c r="BM152" s="23" t="s">
        <v>957</v>
      </c>
    </row>
    <row r="153" spans="2:65" s="1" customFormat="1" ht="22.5" customHeight="1">
      <c r="B153" s="41"/>
      <c r="C153" s="248" t="s">
        <v>2124</v>
      </c>
      <c r="D153" s="248" t="s">
        <v>537</v>
      </c>
      <c r="E153" s="249" t="s">
        <v>2211</v>
      </c>
      <c r="F153" s="250" t="s">
        <v>2212</v>
      </c>
      <c r="G153" s="251" t="s">
        <v>326</v>
      </c>
      <c r="H153" s="252">
        <v>40</v>
      </c>
      <c r="I153" s="253"/>
      <c r="J153" s="254">
        <f t="shared" si="20"/>
        <v>0</v>
      </c>
      <c r="K153" s="250" t="s">
        <v>35</v>
      </c>
      <c r="L153" s="255"/>
      <c r="M153" s="256" t="s">
        <v>35</v>
      </c>
      <c r="N153" s="257" t="s">
        <v>52</v>
      </c>
      <c r="O153" s="42"/>
      <c r="P153" s="204">
        <f t="shared" si="21"/>
        <v>0</v>
      </c>
      <c r="Q153" s="204">
        <v>0</v>
      </c>
      <c r="R153" s="204">
        <f t="shared" si="22"/>
        <v>0</v>
      </c>
      <c r="S153" s="204">
        <v>0</v>
      </c>
      <c r="T153" s="205">
        <f t="shared" si="23"/>
        <v>0</v>
      </c>
      <c r="AR153" s="23" t="s">
        <v>2086</v>
      </c>
      <c r="AT153" s="23" t="s">
        <v>537</v>
      </c>
      <c r="AU153" s="23" t="s">
        <v>92</v>
      </c>
      <c r="AY153" s="23" t="s">
        <v>285</v>
      </c>
      <c r="BE153" s="206">
        <f t="shared" si="24"/>
        <v>0</v>
      </c>
      <c r="BF153" s="206">
        <f t="shared" si="25"/>
        <v>0</v>
      </c>
      <c r="BG153" s="206">
        <f t="shared" si="26"/>
        <v>0</v>
      </c>
      <c r="BH153" s="206">
        <f t="shared" si="27"/>
        <v>0</v>
      </c>
      <c r="BI153" s="206">
        <f t="shared" si="28"/>
        <v>0</v>
      </c>
      <c r="BJ153" s="23" t="s">
        <v>10</v>
      </c>
      <c r="BK153" s="206">
        <f t="shared" si="29"/>
        <v>0</v>
      </c>
      <c r="BL153" s="23" t="s">
        <v>657</v>
      </c>
      <c r="BM153" s="23" t="s">
        <v>967</v>
      </c>
    </row>
    <row r="154" spans="2:65" s="1" customFormat="1" ht="22.5" customHeight="1">
      <c r="B154" s="41"/>
      <c r="C154" s="248" t="s">
        <v>2124</v>
      </c>
      <c r="D154" s="248" t="s">
        <v>537</v>
      </c>
      <c r="E154" s="249" t="s">
        <v>2213</v>
      </c>
      <c r="F154" s="250" t="s">
        <v>2214</v>
      </c>
      <c r="G154" s="251" t="s">
        <v>326</v>
      </c>
      <c r="H154" s="252">
        <v>50</v>
      </c>
      <c r="I154" s="253"/>
      <c r="J154" s="254">
        <f t="shared" si="20"/>
        <v>0</v>
      </c>
      <c r="K154" s="250" t="s">
        <v>35</v>
      </c>
      <c r="L154" s="255"/>
      <c r="M154" s="256" t="s">
        <v>35</v>
      </c>
      <c r="N154" s="257" t="s">
        <v>52</v>
      </c>
      <c r="O154" s="42"/>
      <c r="P154" s="204">
        <f t="shared" si="21"/>
        <v>0</v>
      </c>
      <c r="Q154" s="204">
        <v>0</v>
      </c>
      <c r="R154" s="204">
        <f t="shared" si="22"/>
        <v>0</v>
      </c>
      <c r="S154" s="204">
        <v>0</v>
      </c>
      <c r="T154" s="205">
        <f t="shared" si="23"/>
        <v>0</v>
      </c>
      <c r="AR154" s="23" t="s">
        <v>2086</v>
      </c>
      <c r="AT154" s="23" t="s">
        <v>537</v>
      </c>
      <c r="AU154" s="23" t="s">
        <v>92</v>
      </c>
      <c r="AY154" s="23" t="s">
        <v>285</v>
      </c>
      <c r="BE154" s="206">
        <f t="shared" si="24"/>
        <v>0</v>
      </c>
      <c r="BF154" s="206">
        <f t="shared" si="25"/>
        <v>0</v>
      </c>
      <c r="BG154" s="206">
        <f t="shared" si="26"/>
        <v>0</v>
      </c>
      <c r="BH154" s="206">
        <f t="shared" si="27"/>
        <v>0</v>
      </c>
      <c r="BI154" s="206">
        <f t="shared" si="28"/>
        <v>0</v>
      </c>
      <c r="BJ154" s="23" t="s">
        <v>10</v>
      </c>
      <c r="BK154" s="206">
        <f t="shared" si="29"/>
        <v>0</v>
      </c>
      <c r="BL154" s="23" t="s">
        <v>657</v>
      </c>
      <c r="BM154" s="23" t="s">
        <v>977</v>
      </c>
    </row>
    <row r="155" spans="2:65" s="1" customFormat="1" ht="22.5" customHeight="1">
      <c r="B155" s="41"/>
      <c r="C155" s="248" t="s">
        <v>2124</v>
      </c>
      <c r="D155" s="248" t="s">
        <v>537</v>
      </c>
      <c r="E155" s="249" t="s">
        <v>2215</v>
      </c>
      <c r="F155" s="250" t="s">
        <v>2216</v>
      </c>
      <c r="G155" s="251" t="s">
        <v>2085</v>
      </c>
      <c r="H155" s="252">
        <v>1</v>
      </c>
      <c r="I155" s="253"/>
      <c r="J155" s="254">
        <f t="shared" si="20"/>
        <v>0</v>
      </c>
      <c r="K155" s="250" t="s">
        <v>35</v>
      </c>
      <c r="L155" s="255"/>
      <c r="M155" s="256" t="s">
        <v>35</v>
      </c>
      <c r="N155" s="257" t="s">
        <v>52</v>
      </c>
      <c r="O155" s="42"/>
      <c r="P155" s="204">
        <f t="shared" si="21"/>
        <v>0</v>
      </c>
      <c r="Q155" s="204">
        <v>0</v>
      </c>
      <c r="R155" s="204">
        <f t="shared" si="22"/>
        <v>0</v>
      </c>
      <c r="S155" s="204">
        <v>0</v>
      </c>
      <c r="T155" s="205">
        <f t="shared" si="23"/>
        <v>0</v>
      </c>
      <c r="AR155" s="23" t="s">
        <v>2086</v>
      </c>
      <c r="AT155" s="23" t="s">
        <v>537</v>
      </c>
      <c r="AU155" s="23" t="s">
        <v>92</v>
      </c>
      <c r="AY155" s="23" t="s">
        <v>285</v>
      </c>
      <c r="BE155" s="206">
        <f t="shared" si="24"/>
        <v>0</v>
      </c>
      <c r="BF155" s="206">
        <f t="shared" si="25"/>
        <v>0</v>
      </c>
      <c r="BG155" s="206">
        <f t="shared" si="26"/>
        <v>0</v>
      </c>
      <c r="BH155" s="206">
        <f t="shared" si="27"/>
        <v>0</v>
      </c>
      <c r="BI155" s="206">
        <f t="shared" si="28"/>
        <v>0</v>
      </c>
      <c r="BJ155" s="23" t="s">
        <v>10</v>
      </c>
      <c r="BK155" s="206">
        <f t="shared" si="29"/>
        <v>0</v>
      </c>
      <c r="BL155" s="23" t="s">
        <v>657</v>
      </c>
      <c r="BM155" s="23" t="s">
        <v>988</v>
      </c>
    </row>
    <row r="156" spans="2:65" s="1" customFormat="1" ht="22.5" customHeight="1">
      <c r="B156" s="41"/>
      <c r="C156" s="248" t="s">
        <v>2124</v>
      </c>
      <c r="D156" s="248" t="s">
        <v>537</v>
      </c>
      <c r="E156" s="249" t="s">
        <v>2217</v>
      </c>
      <c r="F156" s="250" t="s">
        <v>2218</v>
      </c>
      <c r="G156" s="251" t="s">
        <v>2085</v>
      </c>
      <c r="H156" s="252">
        <v>1</v>
      </c>
      <c r="I156" s="253"/>
      <c r="J156" s="254">
        <f t="shared" si="20"/>
        <v>0</v>
      </c>
      <c r="K156" s="250" t="s">
        <v>35</v>
      </c>
      <c r="L156" s="255"/>
      <c r="M156" s="256" t="s">
        <v>35</v>
      </c>
      <c r="N156" s="257" t="s">
        <v>52</v>
      </c>
      <c r="O156" s="42"/>
      <c r="P156" s="204">
        <f t="shared" si="21"/>
        <v>0</v>
      </c>
      <c r="Q156" s="204">
        <v>0</v>
      </c>
      <c r="R156" s="204">
        <f t="shared" si="22"/>
        <v>0</v>
      </c>
      <c r="S156" s="204">
        <v>0</v>
      </c>
      <c r="T156" s="205">
        <f t="shared" si="23"/>
        <v>0</v>
      </c>
      <c r="AR156" s="23" t="s">
        <v>2086</v>
      </c>
      <c r="AT156" s="23" t="s">
        <v>537</v>
      </c>
      <c r="AU156" s="23" t="s">
        <v>92</v>
      </c>
      <c r="AY156" s="23" t="s">
        <v>285</v>
      </c>
      <c r="BE156" s="206">
        <f t="shared" si="24"/>
        <v>0</v>
      </c>
      <c r="BF156" s="206">
        <f t="shared" si="25"/>
        <v>0</v>
      </c>
      <c r="BG156" s="206">
        <f t="shared" si="26"/>
        <v>0</v>
      </c>
      <c r="BH156" s="206">
        <f t="shared" si="27"/>
        <v>0</v>
      </c>
      <c r="BI156" s="206">
        <f t="shared" si="28"/>
        <v>0</v>
      </c>
      <c r="BJ156" s="23" t="s">
        <v>10</v>
      </c>
      <c r="BK156" s="206">
        <f t="shared" si="29"/>
        <v>0</v>
      </c>
      <c r="BL156" s="23" t="s">
        <v>657</v>
      </c>
      <c r="BM156" s="23" t="s">
        <v>998</v>
      </c>
    </row>
    <row r="157" spans="2:65" s="1" customFormat="1" ht="22.5" customHeight="1">
      <c r="B157" s="41"/>
      <c r="C157" s="248" t="s">
        <v>2124</v>
      </c>
      <c r="D157" s="248" t="s">
        <v>537</v>
      </c>
      <c r="E157" s="249" t="s">
        <v>2219</v>
      </c>
      <c r="F157" s="250" t="s">
        <v>2220</v>
      </c>
      <c r="G157" s="251" t="s">
        <v>2085</v>
      </c>
      <c r="H157" s="252">
        <v>20</v>
      </c>
      <c r="I157" s="253"/>
      <c r="J157" s="254">
        <f t="shared" si="20"/>
        <v>0</v>
      </c>
      <c r="K157" s="250" t="s">
        <v>35</v>
      </c>
      <c r="L157" s="255"/>
      <c r="M157" s="256" t="s">
        <v>35</v>
      </c>
      <c r="N157" s="257" t="s">
        <v>52</v>
      </c>
      <c r="O157" s="42"/>
      <c r="P157" s="204">
        <f t="shared" si="21"/>
        <v>0</v>
      </c>
      <c r="Q157" s="204">
        <v>0</v>
      </c>
      <c r="R157" s="204">
        <f t="shared" si="22"/>
        <v>0</v>
      </c>
      <c r="S157" s="204">
        <v>0</v>
      </c>
      <c r="T157" s="205">
        <f t="shared" si="23"/>
        <v>0</v>
      </c>
      <c r="AR157" s="23" t="s">
        <v>2086</v>
      </c>
      <c r="AT157" s="23" t="s">
        <v>537</v>
      </c>
      <c r="AU157" s="23" t="s">
        <v>92</v>
      </c>
      <c r="AY157" s="23" t="s">
        <v>285</v>
      </c>
      <c r="BE157" s="206">
        <f t="shared" si="24"/>
        <v>0</v>
      </c>
      <c r="BF157" s="206">
        <f t="shared" si="25"/>
        <v>0</v>
      </c>
      <c r="BG157" s="206">
        <f t="shared" si="26"/>
        <v>0</v>
      </c>
      <c r="BH157" s="206">
        <f t="shared" si="27"/>
        <v>0</v>
      </c>
      <c r="BI157" s="206">
        <f t="shared" si="28"/>
        <v>0</v>
      </c>
      <c r="BJ157" s="23" t="s">
        <v>10</v>
      </c>
      <c r="BK157" s="206">
        <f t="shared" si="29"/>
        <v>0</v>
      </c>
      <c r="BL157" s="23" t="s">
        <v>657</v>
      </c>
      <c r="BM157" s="23" t="s">
        <v>1009</v>
      </c>
    </row>
    <row r="158" spans="2:65" s="1" customFormat="1" ht="22.5" customHeight="1">
      <c r="B158" s="41"/>
      <c r="C158" s="248" t="s">
        <v>2124</v>
      </c>
      <c r="D158" s="248" t="s">
        <v>537</v>
      </c>
      <c r="E158" s="249" t="s">
        <v>2221</v>
      </c>
      <c r="F158" s="250" t="s">
        <v>2222</v>
      </c>
      <c r="G158" s="251" t="s">
        <v>2085</v>
      </c>
      <c r="H158" s="252">
        <v>100</v>
      </c>
      <c r="I158" s="253"/>
      <c r="J158" s="254">
        <f t="shared" si="20"/>
        <v>0</v>
      </c>
      <c r="K158" s="250" t="s">
        <v>35</v>
      </c>
      <c r="L158" s="255"/>
      <c r="M158" s="256" t="s">
        <v>35</v>
      </c>
      <c r="N158" s="257" t="s">
        <v>52</v>
      </c>
      <c r="O158" s="42"/>
      <c r="P158" s="204">
        <f t="shared" si="21"/>
        <v>0</v>
      </c>
      <c r="Q158" s="204">
        <v>0</v>
      </c>
      <c r="R158" s="204">
        <f t="shared" si="22"/>
        <v>0</v>
      </c>
      <c r="S158" s="204">
        <v>0</v>
      </c>
      <c r="T158" s="205">
        <f t="shared" si="23"/>
        <v>0</v>
      </c>
      <c r="AR158" s="23" t="s">
        <v>2086</v>
      </c>
      <c r="AT158" s="23" t="s">
        <v>537</v>
      </c>
      <c r="AU158" s="23" t="s">
        <v>92</v>
      </c>
      <c r="AY158" s="23" t="s">
        <v>285</v>
      </c>
      <c r="BE158" s="206">
        <f t="shared" si="24"/>
        <v>0</v>
      </c>
      <c r="BF158" s="206">
        <f t="shared" si="25"/>
        <v>0</v>
      </c>
      <c r="BG158" s="206">
        <f t="shared" si="26"/>
        <v>0</v>
      </c>
      <c r="BH158" s="206">
        <f t="shared" si="27"/>
        <v>0</v>
      </c>
      <c r="BI158" s="206">
        <f t="shared" si="28"/>
        <v>0</v>
      </c>
      <c r="BJ158" s="23" t="s">
        <v>10</v>
      </c>
      <c r="BK158" s="206">
        <f t="shared" si="29"/>
        <v>0</v>
      </c>
      <c r="BL158" s="23" t="s">
        <v>657</v>
      </c>
      <c r="BM158" s="23" t="s">
        <v>1019</v>
      </c>
    </row>
    <row r="159" spans="2:65" s="1" customFormat="1" ht="22.5" customHeight="1">
      <c r="B159" s="41"/>
      <c r="C159" s="248" t="s">
        <v>2124</v>
      </c>
      <c r="D159" s="248" t="s">
        <v>537</v>
      </c>
      <c r="E159" s="249" t="s">
        <v>2223</v>
      </c>
      <c r="F159" s="250" t="s">
        <v>2224</v>
      </c>
      <c r="G159" s="251" t="s">
        <v>2085</v>
      </c>
      <c r="H159" s="252">
        <v>36</v>
      </c>
      <c r="I159" s="253"/>
      <c r="J159" s="254">
        <f t="shared" si="20"/>
        <v>0</v>
      </c>
      <c r="K159" s="250" t="s">
        <v>35</v>
      </c>
      <c r="L159" s="255"/>
      <c r="M159" s="256" t="s">
        <v>35</v>
      </c>
      <c r="N159" s="257" t="s">
        <v>52</v>
      </c>
      <c r="O159" s="42"/>
      <c r="P159" s="204">
        <f t="shared" si="21"/>
        <v>0</v>
      </c>
      <c r="Q159" s="204">
        <v>0</v>
      </c>
      <c r="R159" s="204">
        <f t="shared" si="22"/>
        <v>0</v>
      </c>
      <c r="S159" s="204">
        <v>0</v>
      </c>
      <c r="T159" s="205">
        <f t="shared" si="23"/>
        <v>0</v>
      </c>
      <c r="AR159" s="23" t="s">
        <v>2086</v>
      </c>
      <c r="AT159" s="23" t="s">
        <v>537</v>
      </c>
      <c r="AU159" s="23" t="s">
        <v>92</v>
      </c>
      <c r="AY159" s="23" t="s">
        <v>285</v>
      </c>
      <c r="BE159" s="206">
        <f t="shared" si="24"/>
        <v>0</v>
      </c>
      <c r="BF159" s="206">
        <f t="shared" si="25"/>
        <v>0</v>
      </c>
      <c r="BG159" s="206">
        <f t="shared" si="26"/>
        <v>0</v>
      </c>
      <c r="BH159" s="206">
        <f t="shared" si="27"/>
        <v>0</v>
      </c>
      <c r="BI159" s="206">
        <f t="shared" si="28"/>
        <v>0</v>
      </c>
      <c r="BJ159" s="23" t="s">
        <v>10</v>
      </c>
      <c r="BK159" s="206">
        <f t="shared" si="29"/>
        <v>0</v>
      </c>
      <c r="BL159" s="23" t="s">
        <v>657</v>
      </c>
      <c r="BM159" s="23" t="s">
        <v>1028</v>
      </c>
    </row>
    <row r="160" spans="2:65" s="1" customFormat="1" ht="22.5" customHeight="1">
      <c r="B160" s="41"/>
      <c r="C160" s="248" t="s">
        <v>2124</v>
      </c>
      <c r="D160" s="248" t="s">
        <v>537</v>
      </c>
      <c r="E160" s="249" t="s">
        <v>2225</v>
      </c>
      <c r="F160" s="250" t="s">
        <v>2226</v>
      </c>
      <c r="G160" s="251" t="s">
        <v>326</v>
      </c>
      <c r="H160" s="252">
        <v>1020</v>
      </c>
      <c r="I160" s="253"/>
      <c r="J160" s="254">
        <f t="shared" si="20"/>
        <v>0</v>
      </c>
      <c r="K160" s="250" t="s">
        <v>35</v>
      </c>
      <c r="L160" s="255"/>
      <c r="M160" s="256" t="s">
        <v>35</v>
      </c>
      <c r="N160" s="257" t="s">
        <v>52</v>
      </c>
      <c r="O160" s="42"/>
      <c r="P160" s="204">
        <f t="shared" si="21"/>
        <v>0</v>
      </c>
      <c r="Q160" s="204">
        <v>0</v>
      </c>
      <c r="R160" s="204">
        <f t="shared" si="22"/>
        <v>0</v>
      </c>
      <c r="S160" s="204">
        <v>0</v>
      </c>
      <c r="T160" s="205">
        <f t="shared" si="23"/>
        <v>0</v>
      </c>
      <c r="AR160" s="23" t="s">
        <v>2086</v>
      </c>
      <c r="AT160" s="23" t="s">
        <v>537</v>
      </c>
      <c r="AU160" s="23" t="s">
        <v>92</v>
      </c>
      <c r="AY160" s="23" t="s">
        <v>285</v>
      </c>
      <c r="BE160" s="206">
        <f t="shared" si="24"/>
        <v>0</v>
      </c>
      <c r="BF160" s="206">
        <f t="shared" si="25"/>
        <v>0</v>
      </c>
      <c r="BG160" s="206">
        <f t="shared" si="26"/>
        <v>0</v>
      </c>
      <c r="BH160" s="206">
        <f t="shared" si="27"/>
        <v>0</v>
      </c>
      <c r="BI160" s="206">
        <f t="shared" si="28"/>
        <v>0</v>
      </c>
      <c r="BJ160" s="23" t="s">
        <v>10</v>
      </c>
      <c r="BK160" s="206">
        <f t="shared" si="29"/>
        <v>0</v>
      </c>
      <c r="BL160" s="23" t="s">
        <v>657</v>
      </c>
      <c r="BM160" s="23" t="s">
        <v>1036</v>
      </c>
    </row>
    <row r="161" spans="2:65" s="1" customFormat="1" ht="22.5" customHeight="1">
      <c r="B161" s="41"/>
      <c r="C161" s="248" t="s">
        <v>2124</v>
      </c>
      <c r="D161" s="248" t="s">
        <v>537</v>
      </c>
      <c r="E161" s="249" t="s">
        <v>2227</v>
      </c>
      <c r="F161" s="250" t="s">
        <v>2228</v>
      </c>
      <c r="G161" s="251" t="s">
        <v>326</v>
      </c>
      <c r="H161" s="252">
        <v>74</v>
      </c>
      <c r="I161" s="253"/>
      <c r="J161" s="254">
        <f t="shared" si="20"/>
        <v>0</v>
      </c>
      <c r="K161" s="250" t="s">
        <v>35</v>
      </c>
      <c r="L161" s="255"/>
      <c r="M161" s="256" t="s">
        <v>35</v>
      </c>
      <c r="N161" s="257" t="s">
        <v>52</v>
      </c>
      <c r="O161" s="42"/>
      <c r="P161" s="204">
        <f t="shared" si="21"/>
        <v>0</v>
      </c>
      <c r="Q161" s="204">
        <v>0</v>
      </c>
      <c r="R161" s="204">
        <f t="shared" si="22"/>
        <v>0</v>
      </c>
      <c r="S161" s="204">
        <v>0</v>
      </c>
      <c r="T161" s="205">
        <f t="shared" si="23"/>
        <v>0</v>
      </c>
      <c r="AR161" s="23" t="s">
        <v>2086</v>
      </c>
      <c r="AT161" s="23" t="s">
        <v>537</v>
      </c>
      <c r="AU161" s="23" t="s">
        <v>92</v>
      </c>
      <c r="AY161" s="23" t="s">
        <v>285</v>
      </c>
      <c r="BE161" s="206">
        <f t="shared" si="24"/>
        <v>0</v>
      </c>
      <c r="BF161" s="206">
        <f t="shared" si="25"/>
        <v>0</v>
      </c>
      <c r="BG161" s="206">
        <f t="shared" si="26"/>
        <v>0</v>
      </c>
      <c r="BH161" s="206">
        <f t="shared" si="27"/>
        <v>0</v>
      </c>
      <c r="BI161" s="206">
        <f t="shared" si="28"/>
        <v>0</v>
      </c>
      <c r="BJ161" s="23" t="s">
        <v>10</v>
      </c>
      <c r="BK161" s="206">
        <f t="shared" si="29"/>
        <v>0</v>
      </c>
      <c r="BL161" s="23" t="s">
        <v>657</v>
      </c>
      <c r="BM161" s="23" t="s">
        <v>1047</v>
      </c>
    </row>
    <row r="162" spans="2:65" s="1" customFormat="1" ht="22.5" customHeight="1">
      <c r="B162" s="41"/>
      <c r="C162" s="248" t="s">
        <v>2124</v>
      </c>
      <c r="D162" s="248" t="s">
        <v>537</v>
      </c>
      <c r="E162" s="249" t="s">
        <v>2229</v>
      </c>
      <c r="F162" s="250" t="s">
        <v>2230</v>
      </c>
      <c r="G162" s="251" t="s">
        <v>326</v>
      </c>
      <c r="H162" s="252">
        <v>100</v>
      </c>
      <c r="I162" s="253"/>
      <c r="J162" s="254">
        <f t="shared" si="20"/>
        <v>0</v>
      </c>
      <c r="K162" s="250" t="s">
        <v>35</v>
      </c>
      <c r="L162" s="255"/>
      <c r="M162" s="256" t="s">
        <v>35</v>
      </c>
      <c r="N162" s="257" t="s">
        <v>52</v>
      </c>
      <c r="O162" s="42"/>
      <c r="P162" s="204">
        <f t="shared" si="21"/>
        <v>0</v>
      </c>
      <c r="Q162" s="204">
        <v>0</v>
      </c>
      <c r="R162" s="204">
        <f t="shared" si="22"/>
        <v>0</v>
      </c>
      <c r="S162" s="204">
        <v>0</v>
      </c>
      <c r="T162" s="205">
        <f t="shared" si="23"/>
        <v>0</v>
      </c>
      <c r="AR162" s="23" t="s">
        <v>2086</v>
      </c>
      <c r="AT162" s="23" t="s">
        <v>537</v>
      </c>
      <c r="AU162" s="23" t="s">
        <v>92</v>
      </c>
      <c r="AY162" s="23" t="s">
        <v>285</v>
      </c>
      <c r="BE162" s="206">
        <f t="shared" si="24"/>
        <v>0</v>
      </c>
      <c r="BF162" s="206">
        <f t="shared" si="25"/>
        <v>0</v>
      </c>
      <c r="BG162" s="206">
        <f t="shared" si="26"/>
        <v>0</v>
      </c>
      <c r="BH162" s="206">
        <f t="shared" si="27"/>
        <v>0</v>
      </c>
      <c r="BI162" s="206">
        <f t="shared" si="28"/>
        <v>0</v>
      </c>
      <c r="BJ162" s="23" t="s">
        <v>10</v>
      </c>
      <c r="BK162" s="206">
        <f t="shared" si="29"/>
        <v>0</v>
      </c>
      <c r="BL162" s="23" t="s">
        <v>657</v>
      </c>
      <c r="BM162" s="23" t="s">
        <v>1058</v>
      </c>
    </row>
    <row r="163" spans="2:65" s="1" customFormat="1" ht="22.5" customHeight="1">
      <c r="B163" s="41"/>
      <c r="C163" s="248" t="s">
        <v>2124</v>
      </c>
      <c r="D163" s="248" t="s">
        <v>537</v>
      </c>
      <c r="E163" s="249" t="s">
        <v>2231</v>
      </c>
      <c r="F163" s="250" t="s">
        <v>2232</v>
      </c>
      <c r="G163" s="251" t="s">
        <v>2085</v>
      </c>
      <c r="H163" s="252">
        <v>1</v>
      </c>
      <c r="I163" s="253"/>
      <c r="J163" s="254">
        <f t="shared" si="20"/>
        <v>0</v>
      </c>
      <c r="K163" s="250" t="s">
        <v>35</v>
      </c>
      <c r="L163" s="255"/>
      <c r="M163" s="256" t="s">
        <v>35</v>
      </c>
      <c r="N163" s="257" t="s">
        <v>52</v>
      </c>
      <c r="O163" s="42"/>
      <c r="P163" s="204">
        <f t="shared" si="21"/>
        <v>0</v>
      </c>
      <c r="Q163" s="204">
        <v>0</v>
      </c>
      <c r="R163" s="204">
        <f t="shared" si="22"/>
        <v>0</v>
      </c>
      <c r="S163" s="204">
        <v>0</v>
      </c>
      <c r="T163" s="205">
        <f t="shared" si="23"/>
        <v>0</v>
      </c>
      <c r="AR163" s="23" t="s">
        <v>2086</v>
      </c>
      <c r="AT163" s="23" t="s">
        <v>537</v>
      </c>
      <c r="AU163" s="23" t="s">
        <v>92</v>
      </c>
      <c r="AY163" s="23" t="s">
        <v>285</v>
      </c>
      <c r="BE163" s="206">
        <f t="shared" si="24"/>
        <v>0</v>
      </c>
      <c r="BF163" s="206">
        <f t="shared" si="25"/>
        <v>0</v>
      </c>
      <c r="BG163" s="206">
        <f t="shared" si="26"/>
        <v>0</v>
      </c>
      <c r="BH163" s="206">
        <f t="shared" si="27"/>
        <v>0</v>
      </c>
      <c r="BI163" s="206">
        <f t="shared" si="28"/>
        <v>0</v>
      </c>
      <c r="BJ163" s="23" t="s">
        <v>10</v>
      </c>
      <c r="BK163" s="206">
        <f t="shared" si="29"/>
        <v>0</v>
      </c>
      <c r="BL163" s="23" t="s">
        <v>657</v>
      </c>
      <c r="BM163" s="23" t="s">
        <v>1070</v>
      </c>
    </row>
    <row r="164" spans="2:65" s="1" customFormat="1" ht="22.5" customHeight="1">
      <c r="B164" s="41"/>
      <c r="C164" s="248" t="s">
        <v>2124</v>
      </c>
      <c r="D164" s="248" t="s">
        <v>537</v>
      </c>
      <c r="E164" s="249" t="s">
        <v>2233</v>
      </c>
      <c r="F164" s="250" t="s">
        <v>2234</v>
      </c>
      <c r="G164" s="251" t="s">
        <v>326</v>
      </c>
      <c r="H164" s="252">
        <v>220</v>
      </c>
      <c r="I164" s="253"/>
      <c r="J164" s="254">
        <f t="shared" si="20"/>
        <v>0</v>
      </c>
      <c r="K164" s="250" t="s">
        <v>35</v>
      </c>
      <c r="L164" s="255"/>
      <c r="M164" s="256" t="s">
        <v>35</v>
      </c>
      <c r="N164" s="257" t="s">
        <v>52</v>
      </c>
      <c r="O164" s="42"/>
      <c r="P164" s="204">
        <f t="shared" si="21"/>
        <v>0</v>
      </c>
      <c r="Q164" s="204">
        <v>0</v>
      </c>
      <c r="R164" s="204">
        <f t="shared" si="22"/>
        <v>0</v>
      </c>
      <c r="S164" s="204">
        <v>0</v>
      </c>
      <c r="T164" s="205">
        <f t="shared" si="23"/>
        <v>0</v>
      </c>
      <c r="AR164" s="23" t="s">
        <v>2086</v>
      </c>
      <c r="AT164" s="23" t="s">
        <v>537</v>
      </c>
      <c r="AU164" s="23" t="s">
        <v>92</v>
      </c>
      <c r="AY164" s="23" t="s">
        <v>285</v>
      </c>
      <c r="BE164" s="206">
        <f t="shared" si="24"/>
        <v>0</v>
      </c>
      <c r="BF164" s="206">
        <f t="shared" si="25"/>
        <v>0</v>
      </c>
      <c r="BG164" s="206">
        <f t="shared" si="26"/>
        <v>0</v>
      </c>
      <c r="BH164" s="206">
        <f t="shared" si="27"/>
        <v>0</v>
      </c>
      <c r="BI164" s="206">
        <f t="shared" si="28"/>
        <v>0</v>
      </c>
      <c r="BJ164" s="23" t="s">
        <v>10</v>
      </c>
      <c r="BK164" s="206">
        <f t="shared" si="29"/>
        <v>0</v>
      </c>
      <c r="BL164" s="23" t="s">
        <v>657</v>
      </c>
      <c r="BM164" s="23" t="s">
        <v>1080</v>
      </c>
    </row>
    <row r="165" spans="2:65" s="1" customFormat="1" ht="22.5" customHeight="1">
      <c r="B165" s="41"/>
      <c r="C165" s="248" t="s">
        <v>2124</v>
      </c>
      <c r="D165" s="248" t="s">
        <v>537</v>
      </c>
      <c r="E165" s="249" t="s">
        <v>2235</v>
      </c>
      <c r="F165" s="250" t="s">
        <v>2236</v>
      </c>
      <c r="G165" s="251" t="s">
        <v>326</v>
      </c>
      <c r="H165" s="252">
        <v>60</v>
      </c>
      <c r="I165" s="253"/>
      <c r="J165" s="254">
        <f t="shared" si="20"/>
        <v>0</v>
      </c>
      <c r="K165" s="250" t="s">
        <v>35</v>
      </c>
      <c r="L165" s="255"/>
      <c r="M165" s="256" t="s">
        <v>35</v>
      </c>
      <c r="N165" s="257" t="s">
        <v>52</v>
      </c>
      <c r="O165" s="42"/>
      <c r="P165" s="204">
        <f t="shared" si="21"/>
        <v>0</v>
      </c>
      <c r="Q165" s="204">
        <v>0</v>
      </c>
      <c r="R165" s="204">
        <f t="shared" si="22"/>
        <v>0</v>
      </c>
      <c r="S165" s="204">
        <v>0</v>
      </c>
      <c r="T165" s="205">
        <f t="shared" si="23"/>
        <v>0</v>
      </c>
      <c r="AR165" s="23" t="s">
        <v>2086</v>
      </c>
      <c r="AT165" s="23" t="s">
        <v>537</v>
      </c>
      <c r="AU165" s="23" t="s">
        <v>92</v>
      </c>
      <c r="AY165" s="23" t="s">
        <v>285</v>
      </c>
      <c r="BE165" s="206">
        <f t="shared" si="24"/>
        <v>0</v>
      </c>
      <c r="BF165" s="206">
        <f t="shared" si="25"/>
        <v>0</v>
      </c>
      <c r="BG165" s="206">
        <f t="shared" si="26"/>
        <v>0</v>
      </c>
      <c r="BH165" s="206">
        <f t="shared" si="27"/>
        <v>0</v>
      </c>
      <c r="BI165" s="206">
        <f t="shared" si="28"/>
        <v>0</v>
      </c>
      <c r="BJ165" s="23" t="s">
        <v>10</v>
      </c>
      <c r="BK165" s="206">
        <f t="shared" si="29"/>
        <v>0</v>
      </c>
      <c r="BL165" s="23" t="s">
        <v>657</v>
      </c>
      <c r="BM165" s="23" t="s">
        <v>1089</v>
      </c>
    </row>
    <row r="166" spans="2:65" s="1" customFormat="1" ht="22.5" customHeight="1">
      <c r="B166" s="41"/>
      <c r="C166" s="248" t="s">
        <v>2124</v>
      </c>
      <c r="D166" s="248" t="s">
        <v>537</v>
      </c>
      <c r="E166" s="249" t="s">
        <v>2237</v>
      </c>
      <c r="F166" s="250" t="s">
        <v>2238</v>
      </c>
      <c r="G166" s="251" t="s">
        <v>2085</v>
      </c>
      <c r="H166" s="252">
        <v>20</v>
      </c>
      <c r="I166" s="253"/>
      <c r="J166" s="254">
        <f t="shared" si="20"/>
        <v>0</v>
      </c>
      <c r="K166" s="250" t="s">
        <v>35</v>
      </c>
      <c r="L166" s="255"/>
      <c r="M166" s="256" t="s">
        <v>35</v>
      </c>
      <c r="N166" s="257" t="s">
        <v>52</v>
      </c>
      <c r="O166" s="42"/>
      <c r="P166" s="204">
        <f t="shared" si="21"/>
        <v>0</v>
      </c>
      <c r="Q166" s="204">
        <v>0</v>
      </c>
      <c r="R166" s="204">
        <f t="shared" si="22"/>
        <v>0</v>
      </c>
      <c r="S166" s="204">
        <v>0</v>
      </c>
      <c r="T166" s="205">
        <f t="shared" si="23"/>
        <v>0</v>
      </c>
      <c r="AR166" s="23" t="s">
        <v>2086</v>
      </c>
      <c r="AT166" s="23" t="s">
        <v>537</v>
      </c>
      <c r="AU166" s="23" t="s">
        <v>92</v>
      </c>
      <c r="AY166" s="23" t="s">
        <v>285</v>
      </c>
      <c r="BE166" s="206">
        <f t="shared" si="24"/>
        <v>0</v>
      </c>
      <c r="BF166" s="206">
        <f t="shared" si="25"/>
        <v>0</v>
      </c>
      <c r="BG166" s="206">
        <f t="shared" si="26"/>
        <v>0</v>
      </c>
      <c r="BH166" s="206">
        <f t="shared" si="27"/>
        <v>0</v>
      </c>
      <c r="BI166" s="206">
        <f t="shared" si="28"/>
        <v>0</v>
      </c>
      <c r="BJ166" s="23" t="s">
        <v>10</v>
      </c>
      <c r="BK166" s="206">
        <f t="shared" si="29"/>
        <v>0</v>
      </c>
      <c r="BL166" s="23" t="s">
        <v>657</v>
      </c>
      <c r="BM166" s="23" t="s">
        <v>1100</v>
      </c>
    </row>
    <row r="167" spans="2:65" s="1" customFormat="1" ht="22.5" customHeight="1">
      <c r="B167" s="41"/>
      <c r="C167" s="248" t="s">
        <v>2124</v>
      </c>
      <c r="D167" s="248" t="s">
        <v>537</v>
      </c>
      <c r="E167" s="249" t="s">
        <v>2239</v>
      </c>
      <c r="F167" s="250" t="s">
        <v>2240</v>
      </c>
      <c r="G167" s="251" t="s">
        <v>2085</v>
      </c>
      <c r="H167" s="252">
        <v>11</v>
      </c>
      <c r="I167" s="253"/>
      <c r="J167" s="254">
        <f t="shared" si="20"/>
        <v>0</v>
      </c>
      <c r="K167" s="250" t="s">
        <v>35</v>
      </c>
      <c r="L167" s="255"/>
      <c r="M167" s="256" t="s">
        <v>35</v>
      </c>
      <c r="N167" s="257" t="s">
        <v>52</v>
      </c>
      <c r="O167" s="42"/>
      <c r="P167" s="204">
        <f t="shared" si="21"/>
        <v>0</v>
      </c>
      <c r="Q167" s="204">
        <v>0</v>
      </c>
      <c r="R167" s="204">
        <f t="shared" si="22"/>
        <v>0</v>
      </c>
      <c r="S167" s="204">
        <v>0</v>
      </c>
      <c r="T167" s="205">
        <f t="shared" si="23"/>
        <v>0</v>
      </c>
      <c r="AR167" s="23" t="s">
        <v>2086</v>
      </c>
      <c r="AT167" s="23" t="s">
        <v>537</v>
      </c>
      <c r="AU167" s="23" t="s">
        <v>92</v>
      </c>
      <c r="AY167" s="23" t="s">
        <v>285</v>
      </c>
      <c r="BE167" s="206">
        <f t="shared" si="24"/>
        <v>0</v>
      </c>
      <c r="BF167" s="206">
        <f t="shared" si="25"/>
        <v>0</v>
      </c>
      <c r="BG167" s="206">
        <f t="shared" si="26"/>
        <v>0</v>
      </c>
      <c r="BH167" s="206">
        <f t="shared" si="27"/>
        <v>0</v>
      </c>
      <c r="BI167" s="206">
        <f t="shared" si="28"/>
        <v>0</v>
      </c>
      <c r="BJ167" s="23" t="s">
        <v>10</v>
      </c>
      <c r="BK167" s="206">
        <f t="shared" si="29"/>
        <v>0</v>
      </c>
      <c r="BL167" s="23" t="s">
        <v>657</v>
      </c>
      <c r="BM167" s="23" t="s">
        <v>1112</v>
      </c>
    </row>
    <row r="168" spans="2:65" s="1" customFormat="1" ht="22.5" customHeight="1">
      <c r="B168" s="41"/>
      <c r="C168" s="248" t="s">
        <v>2124</v>
      </c>
      <c r="D168" s="248" t="s">
        <v>537</v>
      </c>
      <c r="E168" s="249" t="s">
        <v>2241</v>
      </c>
      <c r="F168" s="250" t="s">
        <v>2242</v>
      </c>
      <c r="G168" s="251" t="s">
        <v>2085</v>
      </c>
      <c r="H168" s="252">
        <v>32</v>
      </c>
      <c r="I168" s="253"/>
      <c r="J168" s="254">
        <f t="shared" si="20"/>
        <v>0</v>
      </c>
      <c r="K168" s="250" t="s">
        <v>35</v>
      </c>
      <c r="L168" s="255"/>
      <c r="M168" s="256" t="s">
        <v>35</v>
      </c>
      <c r="N168" s="257" t="s">
        <v>52</v>
      </c>
      <c r="O168" s="42"/>
      <c r="P168" s="204">
        <f t="shared" si="21"/>
        <v>0</v>
      </c>
      <c r="Q168" s="204">
        <v>0</v>
      </c>
      <c r="R168" s="204">
        <f t="shared" si="22"/>
        <v>0</v>
      </c>
      <c r="S168" s="204">
        <v>0</v>
      </c>
      <c r="T168" s="205">
        <f t="shared" si="23"/>
        <v>0</v>
      </c>
      <c r="AR168" s="23" t="s">
        <v>2086</v>
      </c>
      <c r="AT168" s="23" t="s">
        <v>537</v>
      </c>
      <c r="AU168" s="23" t="s">
        <v>92</v>
      </c>
      <c r="AY168" s="23" t="s">
        <v>285</v>
      </c>
      <c r="BE168" s="206">
        <f t="shared" si="24"/>
        <v>0</v>
      </c>
      <c r="BF168" s="206">
        <f t="shared" si="25"/>
        <v>0</v>
      </c>
      <c r="BG168" s="206">
        <f t="shared" si="26"/>
        <v>0</v>
      </c>
      <c r="BH168" s="206">
        <f t="shared" si="27"/>
        <v>0</v>
      </c>
      <c r="BI168" s="206">
        <f t="shared" si="28"/>
        <v>0</v>
      </c>
      <c r="BJ168" s="23" t="s">
        <v>10</v>
      </c>
      <c r="BK168" s="206">
        <f t="shared" si="29"/>
        <v>0</v>
      </c>
      <c r="BL168" s="23" t="s">
        <v>657</v>
      </c>
      <c r="BM168" s="23" t="s">
        <v>1127</v>
      </c>
    </row>
    <row r="169" spans="2:65" s="1" customFormat="1" ht="22.5" customHeight="1">
      <c r="B169" s="41"/>
      <c r="C169" s="248" t="s">
        <v>2124</v>
      </c>
      <c r="D169" s="248" t="s">
        <v>537</v>
      </c>
      <c r="E169" s="249" t="s">
        <v>2243</v>
      </c>
      <c r="F169" s="250" t="s">
        <v>2244</v>
      </c>
      <c r="G169" s="251" t="s">
        <v>2085</v>
      </c>
      <c r="H169" s="252">
        <v>22</v>
      </c>
      <c r="I169" s="253"/>
      <c r="J169" s="254">
        <f t="shared" si="20"/>
        <v>0</v>
      </c>
      <c r="K169" s="250" t="s">
        <v>35</v>
      </c>
      <c r="L169" s="255"/>
      <c r="M169" s="256" t="s">
        <v>35</v>
      </c>
      <c r="N169" s="257" t="s">
        <v>52</v>
      </c>
      <c r="O169" s="42"/>
      <c r="P169" s="204">
        <f t="shared" si="21"/>
        <v>0</v>
      </c>
      <c r="Q169" s="204">
        <v>0</v>
      </c>
      <c r="R169" s="204">
        <f t="shared" si="22"/>
        <v>0</v>
      </c>
      <c r="S169" s="204">
        <v>0</v>
      </c>
      <c r="T169" s="205">
        <f t="shared" si="23"/>
        <v>0</v>
      </c>
      <c r="AR169" s="23" t="s">
        <v>2086</v>
      </c>
      <c r="AT169" s="23" t="s">
        <v>537</v>
      </c>
      <c r="AU169" s="23" t="s">
        <v>92</v>
      </c>
      <c r="AY169" s="23" t="s">
        <v>285</v>
      </c>
      <c r="BE169" s="206">
        <f t="shared" si="24"/>
        <v>0</v>
      </c>
      <c r="BF169" s="206">
        <f t="shared" si="25"/>
        <v>0</v>
      </c>
      <c r="BG169" s="206">
        <f t="shared" si="26"/>
        <v>0</v>
      </c>
      <c r="BH169" s="206">
        <f t="shared" si="27"/>
        <v>0</v>
      </c>
      <c r="BI169" s="206">
        <f t="shared" si="28"/>
        <v>0</v>
      </c>
      <c r="BJ169" s="23" t="s">
        <v>10</v>
      </c>
      <c r="BK169" s="206">
        <f t="shared" si="29"/>
        <v>0</v>
      </c>
      <c r="BL169" s="23" t="s">
        <v>657</v>
      </c>
      <c r="BM169" s="23" t="s">
        <v>1161</v>
      </c>
    </row>
    <row r="170" spans="2:65" s="1" customFormat="1" ht="22.5" customHeight="1">
      <c r="B170" s="41"/>
      <c r="C170" s="248" t="s">
        <v>2124</v>
      </c>
      <c r="D170" s="248" t="s">
        <v>537</v>
      </c>
      <c r="E170" s="249" t="s">
        <v>2245</v>
      </c>
      <c r="F170" s="250" t="s">
        <v>2246</v>
      </c>
      <c r="G170" s="251" t="s">
        <v>2085</v>
      </c>
      <c r="H170" s="252">
        <v>3</v>
      </c>
      <c r="I170" s="253"/>
      <c r="J170" s="254">
        <f t="shared" si="20"/>
        <v>0</v>
      </c>
      <c r="K170" s="250" t="s">
        <v>35</v>
      </c>
      <c r="L170" s="255"/>
      <c r="M170" s="256" t="s">
        <v>35</v>
      </c>
      <c r="N170" s="257" t="s">
        <v>52</v>
      </c>
      <c r="O170" s="42"/>
      <c r="P170" s="204">
        <f t="shared" si="21"/>
        <v>0</v>
      </c>
      <c r="Q170" s="204">
        <v>0</v>
      </c>
      <c r="R170" s="204">
        <f t="shared" si="22"/>
        <v>0</v>
      </c>
      <c r="S170" s="204">
        <v>0</v>
      </c>
      <c r="T170" s="205">
        <f t="shared" si="23"/>
        <v>0</v>
      </c>
      <c r="AR170" s="23" t="s">
        <v>2086</v>
      </c>
      <c r="AT170" s="23" t="s">
        <v>537</v>
      </c>
      <c r="AU170" s="23" t="s">
        <v>92</v>
      </c>
      <c r="AY170" s="23" t="s">
        <v>285</v>
      </c>
      <c r="BE170" s="206">
        <f t="shared" si="24"/>
        <v>0</v>
      </c>
      <c r="BF170" s="206">
        <f t="shared" si="25"/>
        <v>0</v>
      </c>
      <c r="BG170" s="206">
        <f t="shared" si="26"/>
        <v>0</v>
      </c>
      <c r="BH170" s="206">
        <f t="shared" si="27"/>
        <v>0</v>
      </c>
      <c r="BI170" s="206">
        <f t="shared" si="28"/>
        <v>0</v>
      </c>
      <c r="BJ170" s="23" t="s">
        <v>10</v>
      </c>
      <c r="BK170" s="206">
        <f t="shared" si="29"/>
        <v>0</v>
      </c>
      <c r="BL170" s="23" t="s">
        <v>657</v>
      </c>
      <c r="BM170" s="23" t="s">
        <v>1176</v>
      </c>
    </row>
    <row r="171" spans="2:65" s="1" customFormat="1" ht="22.5" customHeight="1">
      <c r="B171" s="41"/>
      <c r="C171" s="248" t="s">
        <v>2124</v>
      </c>
      <c r="D171" s="248" t="s">
        <v>537</v>
      </c>
      <c r="E171" s="249" t="s">
        <v>2247</v>
      </c>
      <c r="F171" s="250" t="s">
        <v>2248</v>
      </c>
      <c r="G171" s="251" t="s">
        <v>2085</v>
      </c>
      <c r="H171" s="252">
        <v>1</v>
      </c>
      <c r="I171" s="253"/>
      <c r="J171" s="254">
        <f t="shared" si="20"/>
        <v>0</v>
      </c>
      <c r="K171" s="250" t="s">
        <v>35</v>
      </c>
      <c r="L171" s="255"/>
      <c r="M171" s="256" t="s">
        <v>35</v>
      </c>
      <c r="N171" s="257" t="s">
        <v>52</v>
      </c>
      <c r="O171" s="42"/>
      <c r="P171" s="204">
        <f t="shared" si="21"/>
        <v>0</v>
      </c>
      <c r="Q171" s="204">
        <v>0</v>
      </c>
      <c r="R171" s="204">
        <f t="shared" si="22"/>
        <v>0</v>
      </c>
      <c r="S171" s="204">
        <v>0</v>
      </c>
      <c r="T171" s="205">
        <f t="shared" si="23"/>
        <v>0</v>
      </c>
      <c r="AR171" s="23" t="s">
        <v>2086</v>
      </c>
      <c r="AT171" s="23" t="s">
        <v>537</v>
      </c>
      <c r="AU171" s="23" t="s">
        <v>92</v>
      </c>
      <c r="AY171" s="23" t="s">
        <v>285</v>
      </c>
      <c r="BE171" s="206">
        <f t="shared" si="24"/>
        <v>0</v>
      </c>
      <c r="BF171" s="206">
        <f t="shared" si="25"/>
        <v>0</v>
      </c>
      <c r="BG171" s="206">
        <f t="shared" si="26"/>
        <v>0</v>
      </c>
      <c r="BH171" s="206">
        <f t="shared" si="27"/>
        <v>0</v>
      </c>
      <c r="BI171" s="206">
        <f t="shared" si="28"/>
        <v>0</v>
      </c>
      <c r="BJ171" s="23" t="s">
        <v>10</v>
      </c>
      <c r="BK171" s="206">
        <f t="shared" si="29"/>
        <v>0</v>
      </c>
      <c r="BL171" s="23" t="s">
        <v>657</v>
      </c>
      <c r="BM171" s="23" t="s">
        <v>1184</v>
      </c>
    </row>
    <row r="172" spans="2:65" s="1" customFormat="1" ht="22.5" customHeight="1">
      <c r="B172" s="41"/>
      <c r="C172" s="248" t="s">
        <v>2124</v>
      </c>
      <c r="D172" s="248" t="s">
        <v>537</v>
      </c>
      <c r="E172" s="249" t="s">
        <v>2249</v>
      </c>
      <c r="F172" s="250" t="s">
        <v>2250</v>
      </c>
      <c r="G172" s="251" t="s">
        <v>326</v>
      </c>
      <c r="H172" s="252">
        <v>134</v>
      </c>
      <c r="I172" s="253"/>
      <c r="J172" s="254">
        <f t="shared" si="20"/>
        <v>0</v>
      </c>
      <c r="K172" s="250" t="s">
        <v>35</v>
      </c>
      <c r="L172" s="255"/>
      <c r="M172" s="256" t="s">
        <v>35</v>
      </c>
      <c r="N172" s="257" t="s">
        <v>52</v>
      </c>
      <c r="O172" s="42"/>
      <c r="P172" s="204">
        <f t="shared" si="21"/>
        <v>0</v>
      </c>
      <c r="Q172" s="204">
        <v>0</v>
      </c>
      <c r="R172" s="204">
        <f t="shared" si="22"/>
        <v>0</v>
      </c>
      <c r="S172" s="204">
        <v>0</v>
      </c>
      <c r="T172" s="205">
        <f t="shared" si="23"/>
        <v>0</v>
      </c>
      <c r="AR172" s="23" t="s">
        <v>2086</v>
      </c>
      <c r="AT172" s="23" t="s">
        <v>537</v>
      </c>
      <c r="AU172" s="23" t="s">
        <v>92</v>
      </c>
      <c r="AY172" s="23" t="s">
        <v>285</v>
      </c>
      <c r="BE172" s="206">
        <f t="shared" si="24"/>
        <v>0</v>
      </c>
      <c r="BF172" s="206">
        <f t="shared" si="25"/>
        <v>0</v>
      </c>
      <c r="BG172" s="206">
        <f t="shared" si="26"/>
        <v>0</v>
      </c>
      <c r="BH172" s="206">
        <f t="shared" si="27"/>
        <v>0</v>
      </c>
      <c r="BI172" s="206">
        <f t="shared" si="28"/>
        <v>0</v>
      </c>
      <c r="BJ172" s="23" t="s">
        <v>10</v>
      </c>
      <c r="BK172" s="206">
        <f t="shared" si="29"/>
        <v>0</v>
      </c>
      <c r="BL172" s="23" t="s">
        <v>657</v>
      </c>
      <c r="BM172" s="23" t="s">
        <v>1196</v>
      </c>
    </row>
    <row r="173" spans="2:65" s="1" customFormat="1" ht="22.5" customHeight="1">
      <c r="B173" s="41"/>
      <c r="C173" s="248" t="s">
        <v>2124</v>
      </c>
      <c r="D173" s="248" t="s">
        <v>537</v>
      </c>
      <c r="E173" s="249" t="s">
        <v>2251</v>
      </c>
      <c r="F173" s="250" t="s">
        <v>2252</v>
      </c>
      <c r="G173" s="251" t="s">
        <v>2091</v>
      </c>
      <c r="H173" s="252">
        <v>1</v>
      </c>
      <c r="I173" s="253"/>
      <c r="J173" s="254">
        <f t="shared" si="20"/>
        <v>0</v>
      </c>
      <c r="K173" s="250" t="s">
        <v>35</v>
      </c>
      <c r="L173" s="255"/>
      <c r="M173" s="256" t="s">
        <v>35</v>
      </c>
      <c r="N173" s="257" t="s">
        <v>52</v>
      </c>
      <c r="O173" s="42"/>
      <c r="P173" s="204">
        <f t="shared" si="21"/>
        <v>0</v>
      </c>
      <c r="Q173" s="204">
        <v>0</v>
      </c>
      <c r="R173" s="204">
        <f t="shared" si="22"/>
        <v>0</v>
      </c>
      <c r="S173" s="204">
        <v>0</v>
      </c>
      <c r="T173" s="205">
        <f t="shared" si="23"/>
        <v>0</v>
      </c>
      <c r="AR173" s="23" t="s">
        <v>2086</v>
      </c>
      <c r="AT173" s="23" t="s">
        <v>537</v>
      </c>
      <c r="AU173" s="23" t="s">
        <v>92</v>
      </c>
      <c r="AY173" s="23" t="s">
        <v>285</v>
      </c>
      <c r="BE173" s="206">
        <f t="shared" si="24"/>
        <v>0</v>
      </c>
      <c r="BF173" s="206">
        <f t="shared" si="25"/>
        <v>0</v>
      </c>
      <c r="BG173" s="206">
        <f t="shared" si="26"/>
        <v>0</v>
      </c>
      <c r="BH173" s="206">
        <f t="shared" si="27"/>
        <v>0</v>
      </c>
      <c r="BI173" s="206">
        <f t="shared" si="28"/>
        <v>0</v>
      </c>
      <c r="BJ173" s="23" t="s">
        <v>10</v>
      </c>
      <c r="BK173" s="206">
        <f t="shared" si="29"/>
        <v>0</v>
      </c>
      <c r="BL173" s="23" t="s">
        <v>657</v>
      </c>
      <c r="BM173" s="23" t="s">
        <v>1205</v>
      </c>
    </row>
    <row r="174" spans="2:65" s="1" customFormat="1" ht="22.5" customHeight="1">
      <c r="B174" s="41"/>
      <c r="C174" s="248" t="s">
        <v>2124</v>
      </c>
      <c r="D174" s="248" t="s">
        <v>537</v>
      </c>
      <c r="E174" s="249" t="s">
        <v>2253</v>
      </c>
      <c r="F174" s="250" t="s">
        <v>2254</v>
      </c>
      <c r="G174" s="251" t="s">
        <v>2085</v>
      </c>
      <c r="H174" s="252">
        <v>20</v>
      </c>
      <c r="I174" s="253"/>
      <c r="J174" s="254">
        <f t="shared" si="20"/>
        <v>0</v>
      </c>
      <c r="K174" s="250" t="s">
        <v>35</v>
      </c>
      <c r="L174" s="255"/>
      <c r="M174" s="256" t="s">
        <v>35</v>
      </c>
      <c r="N174" s="257" t="s">
        <v>52</v>
      </c>
      <c r="O174" s="42"/>
      <c r="P174" s="204">
        <f t="shared" si="21"/>
        <v>0</v>
      </c>
      <c r="Q174" s="204">
        <v>0</v>
      </c>
      <c r="R174" s="204">
        <f t="shared" si="22"/>
        <v>0</v>
      </c>
      <c r="S174" s="204">
        <v>0</v>
      </c>
      <c r="T174" s="205">
        <f t="shared" si="23"/>
        <v>0</v>
      </c>
      <c r="AR174" s="23" t="s">
        <v>2086</v>
      </c>
      <c r="AT174" s="23" t="s">
        <v>537</v>
      </c>
      <c r="AU174" s="23" t="s">
        <v>92</v>
      </c>
      <c r="AY174" s="23" t="s">
        <v>285</v>
      </c>
      <c r="BE174" s="206">
        <f t="shared" si="24"/>
        <v>0</v>
      </c>
      <c r="BF174" s="206">
        <f t="shared" si="25"/>
        <v>0</v>
      </c>
      <c r="BG174" s="206">
        <f t="shared" si="26"/>
        <v>0</v>
      </c>
      <c r="BH174" s="206">
        <f t="shared" si="27"/>
        <v>0</v>
      </c>
      <c r="BI174" s="206">
        <f t="shared" si="28"/>
        <v>0</v>
      </c>
      <c r="BJ174" s="23" t="s">
        <v>10</v>
      </c>
      <c r="BK174" s="206">
        <f t="shared" si="29"/>
        <v>0</v>
      </c>
      <c r="BL174" s="23" t="s">
        <v>657</v>
      </c>
      <c r="BM174" s="23" t="s">
        <v>1217</v>
      </c>
    </row>
    <row r="175" spans="2:65" s="1" customFormat="1" ht="44.25" customHeight="1">
      <c r="B175" s="41"/>
      <c r="C175" s="248" t="s">
        <v>2124</v>
      </c>
      <c r="D175" s="248" t="s">
        <v>537</v>
      </c>
      <c r="E175" s="249" t="s">
        <v>2255</v>
      </c>
      <c r="F175" s="250" t="s">
        <v>2256</v>
      </c>
      <c r="G175" s="251" t="s">
        <v>2091</v>
      </c>
      <c r="H175" s="252">
        <v>1</v>
      </c>
      <c r="I175" s="253"/>
      <c r="J175" s="254">
        <f t="shared" si="20"/>
        <v>0</v>
      </c>
      <c r="K175" s="250" t="s">
        <v>35</v>
      </c>
      <c r="L175" s="255"/>
      <c r="M175" s="256" t="s">
        <v>35</v>
      </c>
      <c r="N175" s="257" t="s">
        <v>52</v>
      </c>
      <c r="O175" s="42"/>
      <c r="P175" s="204">
        <f t="shared" si="21"/>
        <v>0</v>
      </c>
      <c r="Q175" s="204">
        <v>0</v>
      </c>
      <c r="R175" s="204">
        <f t="shared" si="22"/>
        <v>0</v>
      </c>
      <c r="S175" s="204">
        <v>0</v>
      </c>
      <c r="T175" s="205">
        <f t="shared" si="23"/>
        <v>0</v>
      </c>
      <c r="AR175" s="23" t="s">
        <v>2086</v>
      </c>
      <c r="AT175" s="23" t="s">
        <v>537</v>
      </c>
      <c r="AU175" s="23" t="s">
        <v>92</v>
      </c>
      <c r="AY175" s="23" t="s">
        <v>285</v>
      </c>
      <c r="BE175" s="206">
        <f t="shared" si="24"/>
        <v>0</v>
      </c>
      <c r="BF175" s="206">
        <f t="shared" si="25"/>
        <v>0</v>
      </c>
      <c r="BG175" s="206">
        <f t="shared" si="26"/>
        <v>0</v>
      </c>
      <c r="BH175" s="206">
        <f t="shared" si="27"/>
        <v>0</v>
      </c>
      <c r="BI175" s="206">
        <f t="shared" si="28"/>
        <v>0</v>
      </c>
      <c r="BJ175" s="23" t="s">
        <v>10</v>
      </c>
      <c r="BK175" s="206">
        <f t="shared" si="29"/>
        <v>0</v>
      </c>
      <c r="BL175" s="23" t="s">
        <v>657</v>
      </c>
      <c r="BM175" s="23" t="s">
        <v>1231</v>
      </c>
    </row>
    <row r="176" spans="2:65" s="1" customFormat="1" ht="22.5" customHeight="1">
      <c r="B176" s="41"/>
      <c r="C176" s="248" t="s">
        <v>2124</v>
      </c>
      <c r="D176" s="248" t="s">
        <v>537</v>
      </c>
      <c r="E176" s="249" t="s">
        <v>2257</v>
      </c>
      <c r="F176" s="250" t="s">
        <v>2258</v>
      </c>
      <c r="G176" s="251" t="s">
        <v>326</v>
      </c>
      <c r="H176" s="252">
        <v>6</v>
      </c>
      <c r="I176" s="253"/>
      <c r="J176" s="254">
        <f t="shared" si="20"/>
        <v>0</v>
      </c>
      <c r="K176" s="250" t="s">
        <v>35</v>
      </c>
      <c r="L176" s="255"/>
      <c r="M176" s="256" t="s">
        <v>35</v>
      </c>
      <c r="N176" s="257" t="s">
        <v>52</v>
      </c>
      <c r="O176" s="42"/>
      <c r="P176" s="204">
        <f t="shared" si="21"/>
        <v>0</v>
      </c>
      <c r="Q176" s="204">
        <v>0</v>
      </c>
      <c r="R176" s="204">
        <f t="shared" si="22"/>
        <v>0</v>
      </c>
      <c r="S176" s="204">
        <v>0</v>
      </c>
      <c r="T176" s="205">
        <f t="shared" si="23"/>
        <v>0</v>
      </c>
      <c r="AR176" s="23" t="s">
        <v>2086</v>
      </c>
      <c r="AT176" s="23" t="s">
        <v>537</v>
      </c>
      <c r="AU176" s="23" t="s">
        <v>92</v>
      </c>
      <c r="AY176" s="23" t="s">
        <v>285</v>
      </c>
      <c r="BE176" s="206">
        <f t="shared" si="24"/>
        <v>0</v>
      </c>
      <c r="BF176" s="206">
        <f t="shared" si="25"/>
        <v>0</v>
      </c>
      <c r="BG176" s="206">
        <f t="shared" si="26"/>
        <v>0</v>
      </c>
      <c r="BH176" s="206">
        <f t="shared" si="27"/>
        <v>0</v>
      </c>
      <c r="BI176" s="206">
        <f t="shared" si="28"/>
        <v>0</v>
      </c>
      <c r="BJ176" s="23" t="s">
        <v>10</v>
      </c>
      <c r="BK176" s="206">
        <f t="shared" si="29"/>
        <v>0</v>
      </c>
      <c r="BL176" s="23" t="s">
        <v>657</v>
      </c>
      <c r="BM176" s="23" t="s">
        <v>1241</v>
      </c>
    </row>
    <row r="177" spans="2:65" s="1" customFormat="1" ht="22.5" customHeight="1">
      <c r="B177" s="41"/>
      <c r="C177" s="248" t="s">
        <v>2124</v>
      </c>
      <c r="D177" s="248" t="s">
        <v>537</v>
      </c>
      <c r="E177" s="249" t="s">
        <v>2259</v>
      </c>
      <c r="F177" s="250" t="s">
        <v>2260</v>
      </c>
      <c r="G177" s="251" t="s">
        <v>2091</v>
      </c>
      <c r="H177" s="252">
        <v>1</v>
      </c>
      <c r="I177" s="253"/>
      <c r="J177" s="254">
        <f t="shared" si="20"/>
        <v>0</v>
      </c>
      <c r="K177" s="250" t="s">
        <v>35</v>
      </c>
      <c r="L177" s="255"/>
      <c r="M177" s="256" t="s">
        <v>35</v>
      </c>
      <c r="N177" s="257" t="s">
        <v>52</v>
      </c>
      <c r="O177" s="42"/>
      <c r="P177" s="204">
        <f t="shared" si="21"/>
        <v>0</v>
      </c>
      <c r="Q177" s="204">
        <v>0</v>
      </c>
      <c r="R177" s="204">
        <f t="shared" si="22"/>
        <v>0</v>
      </c>
      <c r="S177" s="204">
        <v>0</v>
      </c>
      <c r="T177" s="205">
        <f t="shared" si="23"/>
        <v>0</v>
      </c>
      <c r="AR177" s="23" t="s">
        <v>2086</v>
      </c>
      <c r="AT177" s="23" t="s">
        <v>537</v>
      </c>
      <c r="AU177" s="23" t="s">
        <v>92</v>
      </c>
      <c r="AY177" s="23" t="s">
        <v>285</v>
      </c>
      <c r="BE177" s="206">
        <f t="shared" si="24"/>
        <v>0</v>
      </c>
      <c r="BF177" s="206">
        <f t="shared" si="25"/>
        <v>0</v>
      </c>
      <c r="BG177" s="206">
        <f t="shared" si="26"/>
        <v>0</v>
      </c>
      <c r="BH177" s="206">
        <f t="shared" si="27"/>
        <v>0</v>
      </c>
      <c r="BI177" s="206">
        <f t="shared" si="28"/>
        <v>0</v>
      </c>
      <c r="BJ177" s="23" t="s">
        <v>10</v>
      </c>
      <c r="BK177" s="206">
        <f t="shared" si="29"/>
        <v>0</v>
      </c>
      <c r="BL177" s="23" t="s">
        <v>657</v>
      </c>
      <c r="BM177" s="23" t="s">
        <v>230</v>
      </c>
    </row>
    <row r="178" spans="2:65" s="1" customFormat="1" ht="22.5" customHeight="1">
      <c r="B178" s="41"/>
      <c r="C178" s="248" t="s">
        <v>2124</v>
      </c>
      <c r="D178" s="248" t="s">
        <v>537</v>
      </c>
      <c r="E178" s="249" t="s">
        <v>2261</v>
      </c>
      <c r="F178" s="250" t="s">
        <v>2262</v>
      </c>
      <c r="G178" s="251" t="s">
        <v>2091</v>
      </c>
      <c r="H178" s="252">
        <v>1</v>
      </c>
      <c r="I178" s="253"/>
      <c r="J178" s="254">
        <f t="shared" si="20"/>
        <v>0</v>
      </c>
      <c r="K178" s="250" t="s">
        <v>35</v>
      </c>
      <c r="L178" s="255"/>
      <c r="M178" s="256" t="s">
        <v>35</v>
      </c>
      <c r="N178" s="257" t="s">
        <v>52</v>
      </c>
      <c r="O178" s="42"/>
      <c r="P178" s="204">
        <f t="shared" si="21"/>
        <v>0</v>
      </c>
      <c r="Q178" s="204">
        <v>0</v>
      </c>
      <c r="R178" s="204">
        <f t="shared" si="22"/>
        <v>0</v>
      </c>
      <c r="S178" s="204">
        <v>0</v>
      </c>
      <c r="T178" s="205">
        <f t="shared" si="23"/>
        <v>0</v>
      </c>
      <c r="AR178" s="23" t="s">
        <v>2086</v>
      </c>
      <c r="AT178" s="23" t="s">
        <v>537</v>
      </c>
      <c r="AU178" s="23" t="s">
        <v>92</v>
      </c>
      <c r="AY178" s="23" t="s">
        <v>285</v>
      </c>
      <c r="BE178" s="206">
        <f t="shared" si="24"/>
        <v>0</v>
      </c>
      <c r="BF178" s="206">
        <f t="shared" si="25"/>
        <v>0</v>
      </c>
      <c r="BG178" s="206">
        <f t="shared" si="26"/>
        <v>0</v>
      </c>
      <c r="BH178" s="206">
        <f t="shared" si="27"/>
        <v>0</v>
      </c>
      <c r="BI178" s="206">
        <f t="shared" si="28"/>
        <v>0</v>
      </c>
      <c r="BJ178" s="23" t="s">
        <v>10</v>
      </c>
      <c r="BK178" s="206">
        <f t="shared" si="29"/>
        <v>0</v>
      </c>
      <c r="BL178" s="23" t="s">
        <v>657</v>
      </c>
      <c r="BM178" s="23" t="s">
        <v>1259</v>
      </c>
    </row>
    <row r="179" spans="2:65" s="1" customFormat="1" ht="31.5" customHeight="1">
      <c r="B179" s="41"/>
      <c r="C179" s="248" t="s">
        <v>2124</v>
      </c>
      <c r="D179" s="248" t="s">
        <v>537</v>
      </c>
      <c r="E179" s="249" t="s">
        <v>2263</v>
      </c>
      <c r="F179" s="250" t="s">
        <v>2264</v>
      </c>
      <c r="G179" s="251" t="s">
        <v>2091</v>
      </c>
      <c r="H179" s="252">
        <v>1</v>
      </c>
      <c r="I179" s="253"/>
      <c r="J179" s="254">
        <f t="shared" si="20"/>
        <v>0</v>
      </c>
      <c r="K179" s="250" t="s">
        <v>35</v>
      </c>
      <c r="L179" s="255"/>
      <c r="M179" s="256" t="s">
        <v>35</v>
      </c>
      <c r="N179" s="257" t="s">
        <v>52</v>
      </c>
      <c r="O179" s="42"/>
      <c r="P179" s="204">
        <f t="shared" si="21"/>
        <v>0</v>
      </c>
      <c r="Q179" s="204">
        <v>0</v>
      </c>
      <c r="R179" s="204">
        <f t="shared" si="22"/>
        <v>0</v>
      </c>
      <c r="S179" s="204">
        <v>0</v>
      </c>
      <c r="T179" s="205">
        <f t="shared" si="23"/>
        <v>0</v>
      </c>
      <c r="AR179" s="23" t="s">
        <v>2086</v>
      </c>
      <c r="AT179" s="23" t="s">
        <v>537</v>
      </c>
      <c r="AU179" s="23" t="s">
        <v>92</v>
      </c>
      <c r="AY179" s="23" t="s">
        <v>285</v>
      </c>
      <c r="BE179" s="206">
        <f t="shared" si="24"/>
        <v>0</v>
      </c>
      <c r="BF179" s="206">
        <f t="shared" si="25"/>
        <v>0</v>
      </c>
      <c r="BG179" s="206">
        <f t="shared" si="26"/>
        <v>0</v>
      </c>
      <c r="BH179" s="206">
        <f t="shared" si="27"/>
        <v>0</v>
      </c>
      <c r="BI179" s="206">
        <f t="shared" si="28"/>
        <v>0</v>
      </c>
      <c r="BJ179" s="23" t="s">
        <v>10</v>
      </c>
      <c r="BK179" s="206">
        <f t="shared" si="29"/>
        <v>0</v>
      </c>
      <c r="BL179" s="23" t="s">
        <v>657</v>
      </c>
      <c r="BM179" s="23" t="s">
        <v>1268</v>
      </c>
    </row>
    <row r="180" spans="2:63" s="10" customFormat="1" ht="22.35" customHeight="1">
      <c r="B180" s="178"/>
      <c r="C180" s="179"/>
      <c r="D180" s="192" t="s">
        <v>80</v>
      </c>
      <c r="E180" s="193" t="s">
        <v>2265</v>
      </c>
      <c r="F180" s="193" t="s">
        <v>2266</v>
      </c>
      <c r="G180" s="179"/>
      <c r="H180" s="179"/>
      <c r="I180" s="182"/>
      <c r="J180" s="194">
        <f>BK180</f>
        <v>0</v>
      </c>
      <c r="K180" s="179"/>
      <c r="L180" s="184"/>
      <c r="M180" s="185"/>
      <c r="N180" s="186"/>
      <c r="O180" s="186"/>
      <c r="P180" s="187">
        <f>SUM(P181:P190)</f>
        <v>0</v>
      </c>
      <c r="Q180" s="186"/>
      <c r="R180" s="187">
        <f>SUM(R181:R190)</f>
        <v>0</v>
      </c>
      <c r="S180" s="186"/>
      <c r="T180" s="188">
        <f>SUM(T181:T190)</f>
        <v>0</v>
      </c>
      <c r="AR180" s="189" t="s">
        <v>92</v>
      </c>
      <c r="AT180" s="190" t="s">
        <v>80</v>
      </c>
      <c r="AU180" s="190" t="s">
        <v>89</v>
      </c>
      <c r="AY180" s="189" t="s">
        <v>285</v>
      </c>
      <c r="BK180" s="191">
        <f>SUM(BK181:BK190)</f>
        <v>0</v>
      </c>
    </row>
    <row r="181" spans="2:65" s="1" customFormat="1" ht="22.5" customHeight="1">
      <c r="B181" s="41"/>
      <c r="C181" s="248" t="s">
        <v>2267</v>
      </c>
      <c r="D181" s="248" t="s">
        <v>537</v>
      </c>
      <c r="E181" s="249" t="s">
        <v>2268</v>
      </c>
      <c r="F181" s="250" t="s">
        <v>2269</v>
      </c>
      <c r="G181" s="251" t="s">
        <v>2085</v>
      </c>
      <c r="H181" s="252">
        <v>14</v>
      </c>
      <c r="I181" s="253"/>
      <c r="J181" s="254">
        <f aca="true" t="shared" si="30" ref="J181:J189">ROUND(I181*H181,0)</f>
        <v>0</v>
      </c>
      <c r="K181" s="250" t="s">
        <v>35</v>
      </c>
      <c r="L181" s="255"/>
      <c r="M181" s="256" t="s">
        <v>35</v>
      </c>
      <c r="N181" s="257" t="s">
        <v>52</v>
      </c>
      <c r="O181" s="42"/>
      <c r="P181" s="204">
        <f aca="true" t="shared" si="31" ref="P181:P189">O181*H181</f>
        <v>0</v>
      </c>
      <c r="Q181" s="204">
        <v>0</v>
      </c>
      <c r="R181" s="204">
        <f aca="true" t="shared" si="32" ref="R181:R189">Q181*H181</f>
        <v>0</v>
      </c>
      <c r="S181" s="204">
        <v>0</v>
      </c>
      <c r="T181" s="205">
        <f aca="true" t="shared" si="33" ref="T181:T189">S181*H181</f>
        <v>0</v>
      </c>
      <c r="AR181" s="23" t="s">
        <v>2086</v>
      </c>
      <c r="AT181" s="23" t="s">
        <v>537</v>
      </c>
      <c r="AU181" s="23" t="s">
        <v>92</v>
      </c>
      <c r="AY181" s="23" t="s">
        <v>285</v>
      </c>
      <c r="BE181" s="206">
        <f aca="true" t="shared" si="34" ref="BE181:BE189">IF(N181="základní",J181,0)</f>
        <v>0</v>
      </c>
      <c r="BF181" s="206">
        <f aca="true" t="shared" si="35" ref="BF181:BF189">IF(N181="snížená",J181,0)</f>
        <v>0</v>
      </c>
      <c r="BG181" s="206">
        <f aca="true" t="shared" si="36" ref="BG181:BG189">IF(N181="zákl. přenesená",J181,0)</f>
        <v>0</v>
      </c>
      <c r="BH181" s="206">
        <f aca="true" t="shared" si="37" ref="BH181:BH189">IF(N181="sníž. přenesená",J181,0)</f>
        <v>0</v>
      </c>
      <c r="BI181" s="206">
        <f aca="true" t="shared" si="38" ref="BI181:BI189">IF(N181="nulová",J181,0)</f>
        <v>0</v>
      </c>
      <c r="BJ181" s="23" t="s">
        <v>10</v>
      </c>
      <c r="BK181" s="206">
        <f aca="true" t="shared" si="39" ref="BK181:BK189">ROUND(I181*H181,0)</f>
        <v>0</v>
      </c>
      <c r="BL181" s="23" t="s">
        <v>657</v>
      </c>
      <c r="BM181" s="23" t="s">
        <v>1278</v>
      </c>
    </row>
    <row r="182" spans="2:65" s="1" customFormat="1" ht="22.5" customHeight="1">
      <c r="B182" s="41"/>
      <c r="C182" s="248" t="s">
        <v>2267</v>
      </c>
      <c r="D182" s="248" t="s">
        <v>537</v>
      </c>
      <c r="E182" s="249" t="s">
        <v>2270</v>
      </c>
      <c r="F182" s="250" t="s">
        <v>2271</v>
      </c>
      <c r="G182" s="251" t="s">
        <v>2085</v>
      </c>
      <c r="H182" s="252">
        <v>6</v>
      </c>
      <c r="I182" s="253"/>
      <c r="J182" s="254">
        <f t="shared" si="30"/>
        <v>0</v>
      </c>
      <c r="K182" s="250" t="s">
        <v>35</v>
      </c>
      <c r="L182" s="255"/>
      <c r="M182" s="256" t="s">
        <v>35</v>
      </c>
      <c r="N182" s="257" t="s">
        <v>52</v>
      </c>
      <c r="O182" s="42"/>
      <c r="P182" s="204">
        <f t="shared" si="31"/>
        <v>0</v>
      </c>
      <c r="Q182" s="204">
        <v>0</v>
      </c>
      <c r="R182" s="204">
        <f t="shared" si="32"/>
        <v>0</v>
      </c>
      <c r="S182" s="204">
        <v>0</v>
      </c>
      <c r="T182" s="205">
        <f t="shared" si="33"/>
        <v>0</v>
      </c>
      <c r="AR182" s="23" t="s">
        <v>2086</v>
      </c>
      <c r="AT182" s="23" t="s">
        <v>537</v>
      </c>
      <c r="AU182" s="23" t="s">
        <v>92</v>
      </c>
      <c r="AY182" s="23" t="s">
        <v>285</v>
      </c>
      <c r="BE182" s="206">
        <f t="shared" si="34"/>
        <v>0</v>
      </c>
      <c r="BF182" s="206">
        <f t="shared" si="35"/>
        <v>0</v>
      </c>
      <c r="BG182" s="206">
        <f t="shared" si="36"/>
        <v>0</v>
      </c>
      <c r="BH182" s="206">
        <f t="shared" si="37"/>
        <v>0</v>
      </c>
      <c r="BI182" s="206">
        <f t="shared" si="38"/>
        <v>0</v>
      </c>
      <c r="BJ182" s="23" t="s">
        <v>10</v>
      </c>
      <c r="BK182" s="206">
        <f t="shared" si="39"/>
        <v>0</v>
      </c>
      <c r="BL182" s="23" t="s">
        <v>657</v>
      </c>
      <c r="BM182" s="23" t="s">
        <v>1288</v>
      </c>
    </row>
    <row r="183" spans="2:65" s="1" customFormat="1" ht="22.5" customHeight="1">
      <c r="B183" s="41"/>
      <c r="C183" s="248" t="s">
        <v>2267</v>
      </c>
      <c r="D183" s="248" t="s">
        <v>537</v>
      </c>
      <c r="E183" s="249" t="s">
        <v>2272</v>
      </c>
      <c r="F183" s="250" t="s">
        <v>2273</v>
      </c>
      <c r="G183" s="251" t="s">
        <v>2085</v>
      </c>
      <c r="H183" s="252">
        <v>17</v>
      </c>
      <c r="I183" s="253"/>
      <c r="J183" s="254">
        <f t="shared" si="30"/>
        <v>0</v>
      </c>
      <c r="K183" s="250" t="s">
        <v>35</v>
      </c>
      <c r="L183" s="255"/>
      <c r="M183" s="256" t="s">
        <v>35</v>
      </c>
      <c r="N183" s="257" t="s">
        <v>52</v>
      </c>
      <c r="O183" s="42"/>
      <c r="P183" s="204">
        <f t="shared" si="31"/>
        <v>0</v>
      </c>
      <c r="Q183" s="204">
        <v>0</v>
      </c>
      <c r="R183" s="204">
        <f t="shared" si="32"/>
        <v>0</v>
      </c>
      <c r="S183" s="204">
        <v>0</v>
      </c>
      <c r="T183" s="205">
        <f t="shared" si="33"/>
        <v>0</v>
      </c>
      <c r="AR183" s="23" t="s">
        <v>2086</v>
      </c>
      <c r="AT183" s="23" t="s">
        <v>537</v>
      </c>
      <c r="AU183" s="23" t="s">
        <v>92</v>
      </c>
      <c r="AY183" s="23" t="s">
        <v>285</v>
      </c>
      <c r="BE183" s="206">
        <f t="shared" si="34"/>
        <v>0</v>
      </c>
      <c r="BF183" s="206">
        <f t="shared" si="35"/>
        <v>0</v>
      </c>
      <c r="BG183" s="206">
        <f t="shared" si="36"/>
        <v>0</v>
      </c>
      <c r="BH183" s="206">
        <f t="shared" si="37"/>
        <v>0</v>
      </c>
      <c r="BI183" s="206">
        <f t="shared" si="38"/>
        <v>0</v>
      </c>
      <c r="BJ183" s="23" t="s">
        <v>10</v>
      </c>
      <c r="BK183" s="206">
        <f t="shared" si="39"/>
        <v>0</v>
      </c>
      <c r="BL183" s="23" t="s">
        <v>657</v>
      </c>
      <c r="BM183" s="23" t="s">
        <v>1303</v>
      </c>
    </row>
    <row r="184" spans="2:65" s="1" customFormat="1" ht="22.5" customHeight="1">
      <c r="B184" s="41"/>
      <c r="C184" s="248" t="s">
        <v>2267</v>
      </c>
      <c r="D184" s="248" t="s">
        <v>537</v>
      </c>
      <c r="E184" s="249" t="s">
        <v>2274</v>
      </c>
      <c r="F184" s="250" t="s">
        <v>2275</v>
      </c>
      <c r="G184" s="251" t="s">
        <v>2085</v>
      </c>
      <c r="H184" s="252">
        <v>2</v>
      </c>
      <c r="I184" s="253"/>
      <c r="J184" s="254">
        <f t="shared" si="30"/>
        <v>0</v>
      </c>
      <c r="K184" s="250" t="s">
        <v>35</v>
      </c>
      <c r="L184" s="255"/>
      <c r="M184" s="256" t="s">
        <v>35</v>
      </c>
      <c r="N184" s="257" t="s">
        <v>52</v>
      </c>
      <c r="O184" s="42"/>
      <c r="P184" s="204">
        <f t="shared" si="31"/>
        <v>0</v>
      </c>
      <c r="Q184" s="204">
        <v>0</v>
      </c>
      <c r="R184" s="204">
        <f t="shared" si="32"/>
        <v>0</v>
      </c>
      <c r="S184" s="204">
        <v>0</v>
      </c>
      <c r="T184" s="205">
        <f t="shared" si="33"/>
        <v>0</v>
      </c>
      <c r="AR184" s="23" t="s">
        <v>2086</v>
      </c>
      <c r="AT184" s="23" t="s">
        <v>537</v>
      </c>
      <c r="AU184" s="23" t="s">
        <v>92</v>
      </c>
      <c r="AY184" s="23" t="s">
        <v>285</v>
      </c>
      <c r="BE184" s="206">
        <f t="shared" si="34"/>
        <v>0</v>
      </c>
      <c r="BF184" s="206">
        <f t="shared" si="35"/>
        <v>0</v>
      </c>
      <c r="BG184" s="206">
        <f t="shared" si="36"/>
        <v>0</v>
      </c>
      <c r="BH184" s="206">
        <f t="shared" si="37"/>
        <v>0</v>
      </c>
      <c r="BI184" s="206">
        <f t="shared" si="38"/>
        <v>0</v>
      </c>
      <c r="BJ184" s="23" t="s">
        <v>10</v>
      </c>
      <c r="BK184" s="206">
        <f t="shared" si="39"/>
        <v>0</v>
      </c>
      <c r="BL184" s="23" t="s">
        <v>657</v>
      </c>
      <c r="BM184" s="23" t="s">
        <v>1313</v>
      </c>
    </row>
    <row r="185" spans="2:65" s="1" customFormat="1" ht="22.5" customHeight="1">
      <c r="B185" s="41"/>
      <c r="C185" s="248" t="s">
        <v>2267</v>
      </c>
      <c r="D185" s="248" t="s">
        <v>537</v>
      </c>
      <c r="E185" s="249" t="s">
        <v>2276</v>
      </c>
      <c r="F185" s="250" t="s">
        <v>2277</v>
      </c>
      <c r="G185" s="251" t="s">
        <v>2085</v>
      </c>
      <c r="H185" s="252">
        <v>7</v>
      </c>
      <c r="I185" s="253"/>
      <c r="J185" s="254">
        <f t="shared" si="30"/>
        <v>0</v>
      </c>
      <c r="K185" s="250" t="s">
        <v>35</v>
      </c>
      <c r="L185" s="255"/>
      <c r="M185" s="256" t="s">
        <v>35</v>
      </c>
      <c r="N185" s="257" t="s">
        <v>52</v>
      </c>
      <c r="O185" s="42"/>
      <c r="P185" s="204">
        <f t="shared" si="31"/>
        <v>0</v>
      </c>
      <c r="Q185" s="204">
        <v>0</v>
      </c>
      <c r="R185" s="204">
        <f t="shared" si="32"/>
        <v>0</v>
      </c>
      <c r="S185" s="204">
        <v>0</v>
      </c>
      <c r="T185" s="205">
        <f t="shared" si="33"/>
        <v>0</v>
      </c>
      <c r="AR185" s="23" t="s">
        <v>2086</v>
      </c>
      <c r="AT185" s="23" t="s">
        <v>537</v>
      </c>
      <c r="AU185" s="23" t="s">
        <v>92</v>
      </c>
      <c r="AY185" s="23" t="s">
        <v>285</v>
      </c>
      <c r="BE185" s="206">
        <f t="shared" si="34"/>
        <v>0</v>
      </c>
      <c r="BF185" s="206">
        <f t="shared" si="35"/>
        <v>0</v>
      </c>
      <c r="BG185" s="206">
        <f t="shared" si="36"/>
        <v>0</v>
      </c>
      <c r="BH185" s="206">
        <f t="shared" si="37"/>
        <v>0</v>
      </c>
      <c r="BI185" s="206">
        <f t="shared" si="38"/>
        <v>0</v>
      </c>
      <c r="BJ185" s="23" t="s">
        <v>10</v>
      </c>
      <c r="BK185" s="206">
        <f t="shared" si="39"/>
        <v>0</v>
      </c>
      <c r="BL185" s="23" t="s">
        <v>657</v>
      </c>
      <c r="BM185" s="23" t="s">
        <v>1343</v>
      </c>
    </row>
    <row r="186" spans="2:65" s="1" customFormat="1" ht="22.5" customHeight="1">
      <c r="B186" s="41"/>
      <c r="C186" s="248" t="s">
        <v>2267</v>
      </c>
      <c r="D186" s="248" t="s">
        <v>537</v>
      </c>
      <c r="E186" s="249" t="s">
        <v>2278</v>
      </c>
      <c r="F186" s="250" t="s">
        <v>2279</v>
      </c>
      <c r="G186" s="251" t="s">
        <v>2085</v>
      </c>
      <c r="H186" s="252">
        <v>11</v>
      </c>
      <c r="I186" s="253"/>
      <c r="J186" s="254">
        <f t="shared" si="30"/>
        <v>0</v>
      </c>
      <c r="K186" s="250" t="s">
        <v>35</v>
      </c>
      <c r="L186" s="255"/>
      <c r="M186" s="256" t="s">
        <v>35</v>
      </c>
      <c r="N186" s="257" t="s">
        <v>52</v>
      </c>
      <c r="O186" s="42"/>
      <c r="P186" s="204">
        <f t="shared" si="31"/>
        <v>0</v>
      </c>
      <c r="Q186" s="204">
        <v>0</v>
      </c>
      <c r="R186" s="204">
        <f t="shared" si="32"/>
        <v>0</v>
      </c>
      <c r="S186" s="204">
        <v>0</v>
      </c>
      <c r="T186" s="205">
        <f t="shared" si="33"/>
        <v>0</v>
      </c>
      <c r="AR186" s="23" t="s">
        <v>2086</v>
      </c>
      <c r="AT186" s="23" t="s">
        <v>537</v>
      </c>
      <c r="AU186" s="23" t="s">
        <v>92</v>
      </c>
      <c r="AY186" s="23" t="s">
        <v>285</v>
      </c>
      <c r="BE186" s="206">
        <f t="shared" si="34"/>
        <v>0</v>
      </c>
      <c r="BF186" s="206">
        <f t="shared" si="35"/>
        <v>0</v>
      </c>
      <c r="BG186" s="206">
        <f t="shared" si="36"/>
        <v>0</v>
      </c>
      <c r="BH186" s="206">
        <f t="shared" si="37"/>
        <v>0</v>
      </c>
      <c r="BI186" s="206">
        <f t="shared" si="38"/>
        <v>0</v>
      </c>
      <c r="BJ186" s="23" t="s">
        <v>10</v>
      </c>
      <c r="BK186" s="206">
        <f t="shared" si="39"/>
        <v>0</v>
      </c>
      <c r="BL186" s="23" t="s">
        <v>657</v>
      </c>
      <c r="BM186" s="23" t="s">
        <v>1369</v>
      </c>
    </row>
    <row r="187" spans="2:65" s="1" customFormat="1" ht="22.5" customHeight="1">
      <c r="B187" s="41"/>
      <c r="C187" s="248" t="s">
        <v>2267</v>
      </c>
      <c r="D187" s="248" t="s">
        <v>537</v>
      </c>
      <c r="E187" s="249" t="s">
        <v>2280</v>
      </c>
      <c r="F187" s="250" t="s">
        <v>2281</v>
      </c>
      <c r="G187" s="251" t="s">
        <v>2085</v>
      </c>
      <c r="H187" s="252">
        <v>3</v>
      </c>
      <c r="I187" s="253"/>
      <c r="J187" s="254">
        <f t="shared" si="30"/>
        <v>0</v>
      </c>
      <c r="K187" s="250" t="s">
        <v>35</v>
      </c>
      <c r="L187" s="255"/>
      <c r="M187" s="256" t="s">
        <v>35</v>
      </c>
      <c r="N187" s="257" t="s">
        <v>52</v>
      </c>
      <c r="O187" s="42"/>
      <c r="P187" s="204">
        <f t="shared" si="31"/>
        <v>0</v>
      </c>
      <c r="Q187" s="204">
        <v>0</v>
      </c>
      <c r="R187" s="204">
        <f t="shared" si="32"/>
        <v>0</v>
      </c>
      <c r="S187" s="204">
        <v>0</v>
      </c>
      <c r="T187" s="205">
        <f t="shared" si="33"/>
        <v>0</v>
      </c>
      <c r="AR187" s="23" t="s">
        <v>2086</v>
      </c>
      <c r="AT187" s="23" t="s">
        <v>537</v>
      </c>
      <c r="AU187" s="23" t="s">
        <v>92</v>
      </c>
      <c r="AY187" s="23" t="s">
        <v>285</v>
      </c>
      <c r="BE187" s="206">
        <f t="shared" si="34"/>
        <v>0</v>
      </c>
      <c r="BF187" s="206">
        <f t="shared" si="35"/>
        <v>0</v>
      </c>
      <c r="BG187" s="206">
        <f t="shared" si="36"/>
        <v>0</v>
      </c>
      <c r="BH187" s="206">
        <f t="shared" si="37"/>
        <v>0</v>
      </c>
      <c r="BI187" s="206">
        <f t="shared" si="38"/>
        <v>0</v>
      </c>
      <c r="BJ187" s="23" t="s">
        <v>10</v>
      </c>
      <c r="BK187" s="206">
        <f t="shared" si="39"/>
        <v>0</v>
      </c>
      <c r="BL187" s="23" t="s">
        <v>657</v>
      </c>
      <c r="BM187" s="23" t="s">
        <v>1402</v>
      </c>
    </row>
    <row r="188" spans="2:65" s="1" customFormat="1" ht="22.5" customHeight="1">
      <c r="B188" s="41"/>
      <c r="C188" s="248" t="s">
        <v>2267</v>
      </c>
      <c r="D188" s="248" t="s">
        <v>537</v>
      </c>
      <c r="E188" s="249" t="s">
        <v>2282</v>
      </c>
      <c r="F188" s="250" t="s">
        <v>2283</v>
      </c>
      <c r="G188" s="251" t="s">
        <v>2085</v>
      </c>
      <c r="H188" s="252">
        <v>2</v>
      </c>
      <c r="I188" s="253"/>
      <c r="J188" s="254">
        <f t="shared" si="30"/>
        <v>0</v>
      </c>
      <c r="K188" s="250" t="s">
        <v>35</v>
      </c>
      <c r="L188" s="255"/>
      <c r="M188" s="256" t="s">
        <v>35</v>
      </c>
      <c r="N188" s="257" t="s">
        <v>52</v>
      </c>
      <c r="O188" s="42"/>
      <c r="P188" s="204">
        <f t="shared" si="31"/>
        <v>0</v>
      </c>
      <c r="Q188" s="204">
        <v>0</v>
      </c>
      <c r="R188" s="204">
        <f t="shared" si="32"/>
        <v>0</v>
      </c>
      <c r="S188" s="204">
        <v>0</v>
      </c>
      <c r="T188" s="205">
        <f t="shared" si="33"/>
        <v>0</v>
      </c>
      <c r="AR188" s="23" t="s">
        <v>2086</v>
      </c>
      <c r="AT188" s="23" t="s">
        <v>537</v>
      </c>
      <c r="AU188" s="23" t="s">
        <v>92</v>
      </c>
      <c r="AY188" s="23" t="s">
        <v>285</v>
      </c>
      <c r="BE188" s="206">
        <f t="shared" si="34"/>
        <v>0</v>
      </c>
      <c r="BF188" s="206">
        <f t="shared" si="35"/>
        <v>0</v>
      </c>
      <c r="BG188" s="206">
        <f t="shared" si="36"/>
        <v>0</v>
      </c>
      <c r="BH188" s="206">
        <f t="shared" si="37"/>
        <v>0</v>
      </c>
      <c r="BI188" s="206">
        <f t="shared" si="38"/>
        <v>0</v>
      </c>
      <c r="BJ188" s="23" t="s">
        <v>10</v>
      </c>
      <c r="BK188" s="206">
        <f t="shared" si="39"/>
        <v>0</v>
      </c>
      <c r="BL188" s="23" t="s">
        <v>657</v>
      </c>
      <c r="BM188" s="23" t="s">
        <v>1419</v>
      </c>
    </row>
    <row r="189" spans="2:65" s="1" customFormat="1" ht="22.5" customHeight="1">
      <c r="B189" s="41"/>
      <c r="C189" s="248" t="s">
        <v>2267</v>
      </c>
      <c r="D189" s="248" t="s">
        <v>537</v>
      </c>
      <c r="E189" s="249" t="s">
        <v>2284</v>
      </c>
      <c r="F189" s="250" t="s">
        <v>2285</v>
      </c>
      <c r="G189" s="251" t="s">
        <v>2085</v>
      </c>
      <c r="H189" s="252">
        <v>22</v>
      </c>
      <c r="I189" s="253"/>
      <c r="J189" s="254">
        <f t="shared" si="30"/>
        <v>0</v>
      </c>
      <c r="K189" s="250" t="s">
        <v>35</v>
      </c>
      <c r="L189" s="255"/>
      <c r="M189" s="256" t="s">
        <v>35</v>
      </c>
      <c r="N189" s="257" t="s">
        <v>52</v>
      </c>
      <c r="O189" s="42"/>
      <c r="P189" s="204">
        <f t="shared" si="31"/>
        <v>0</v>
      </c>
      <c r="Q189" s="204">
        <v>0</v>
      </c>
      <c r="R189" s="204">
        <f t="shared" si="32"/>
        <v>0</v>
      </c>
      <c r="S189" s="204">
        <v>0</v>
      </c>
      <c r="T189" s="205">
        <f t="shared" si="33"/>
        <v>0</v>
      </c>
      <c r="AR189" s="23" t="s">
        <v>2086</v>
      </c>
      <c r="AT189" s="23" t="s">
        <v>537</v>
      </c>
      <c r="AU189" s="23" t="s">
        <v>92</v>
      </c>
      <c r="AY189" s="23" t="s">
        <v>285</v>
      </c>
      <c r="BE189" s="206">
        <f t="shared" si="34"/>
        <v>0</v>
      </c>
      <c r="BF189" s="206">
        <f t="shared" si="35"/>
        <v>0</v>
      </c>
      <c r="BG189" s="206">
        <f t="shared" si="36"/>
        <v>0</v>
      </c>
      <c r="BH189" s="206">
        <f t="shared" si="37"/>
        <v>0</v>
      </c>
      <c r="BI189" s="206">
        <f t="shared" si="38"/>
        <v>0</v>
      </c>
      <c r="BJ189" s="23" t="s">
        <v>10</v>
      </c>
      <c r="BK189" s="206">
        <f t="shared" si="39"/>
        <v>0</v>
      </c>
      <c r="BL189" s="23" t="s">
        <v>657</v>
      </c>
      <c r="BM189" s="23" t="s">
        <v>1462</v>
      </c>
    </row>
    <row r="190" spans="2:47" s="1" customFormat="1" ht="27">
      <c r="B190" s="41"/>
      <c r="C190" s="63"/>
      <c r="D190" s="209" t="s">
        <v>1959</v>
      </c>
      <c r="E190" s="63"/>
      <c r="F190" s="270" t="s">
        <v>2286</v>
      </c>
      <c r="G190" s="63"/>
      <c r="H190" s="63"/>
      <c r="I190" s="165"/>
      <c r="J190" s="63"/>
      <c r="K190" s="63"/>
      <c r="L190" s="61"/>
      <c r="M190" s="269"/>
      <c r="N190" s="42"/>
      <c r="O190" s="42"/>
      <c r="P190" s="42"/>
      <c r="Q190" s="42"/>
      <c r="R190" s="42"/>
      <c r="S190" s="42"/>
      <c r="T190" s="78"/>
      <c r="AT190" s="23" t="s">
        <v>1959</v>
      </c>
      <c r="AU190" s="23" t="s">
        <v>92</v>
      </c>
    </row>
    <row r="191" spans="2:63" s="10" customFormat="1" ht="22.35" customHeight="1">
      <c r="B191" s="178"/>
      <c r="C191" s="179"/>
      <c r="D191" s="192" t="s">
        <v>80</v>
      </c>
      <c r="E191" s="193" t="s">
        <v>2287</v>
      </c>
      <c r="F191" s="193" t="s">
        <v>2288</v>
      </c>
      <c r="G191" s="179"/>
      <c r="H191" s="179"/>
      <c r="I191" s="182"/>
      <c r="J191" s="194">
        <f>BK191</f>
        <v>0</v>
      </c>
      <c r="K191" s="179"/>
      <c r="L191" s="184"/>
      <c r="M191" s="185"/>
      <c r="N191" s="186"/>
      <c r="O191" s="186"/>
      <c r="P191" s="187">
        <f>SUM(P192:P195)</f>
        <v>0</v>
      </c>
      <c r="Q191" s="186"/>
      <c r="R191" s="187">
        <f>SUM(R192:R195)</f>
        <v>0</v>
      </c>
      <c r="S191" s="186"/>
      <c r="T191" s="188">
        <f>SUM(T192:T195)</f>
        <v>0</v>
      </c>
      <c r="AR191" s="189" t="s">
        <v>92</v>
      </c>
      <c r="AT191" s="190" t="s">
        <v>80</v>
      </c>
      <c r="AU191" s="190" t="s">
        <v>89</v>
      </c>
      <c r="AY191" s="189" t="s">
        <v>285</v>
      </c>
      <c r="BK191" s="191">
        <f>SUM(BK192:BK195)</f>
        <v>0</v>
      </c>
    </row>
    <row r="192" spans="2:65" s="1" customFormat="1" ht="22.5" customHeight="1">
      <c r="B192" s="41"/>
      <c r="C192" s="248" t="s">
        <v>2267</v>
      </c>
      <c r="D192" s="248" t="s">
        <v>537</v>
      </c>
      <c r="E192" s="249" t="s">
        <v>2289</v>
      </c>
      <c r="F192" s="250" t="s">
        <v>2290</v>
      </c>
      <c r="G192" s="251" t="s">
        <v>2085</v>
      </c>
      <c r="H192" s="252">
        <v>2</v>
      </c>
      <c r="I192" s="253"/>
      <c r="J192" s="254">
        <f>ROUND(I192*H192,0)</f>
        <v>0</v>
      </c>
      <c r="K192" s="250" t="s">
        <v>35</v>
      </c>
      <c r="L192" s="255"/>
      <c r="M192" s="256" t="s">
        <v>35</v>
      </c>
      <c r="N192" s="257" t="s">
        <v>52</v>
      </c>
      <c r="O192" s="42"/>
      <c r="P192" s="204">
        <f>O192*H192</f>
        <v>0</v>
      </c>
      <c r="Q192" s="204">
        <v>0</v>
      </c>
      <c r="R192" s="204">
        <f>Q192*H192</f>
        <v>0</v>
      </c>
      <c r="S192" s="204">
        <v>0</v>
      </c>
      <c r="T192" s="205">
        <f>S192*H192</f>
        <v>0</v>
      </c>
      <c r="AR192" s="23" t="s">
        <v>2086</v>
      </c>
      <c r="AT192" s="23" t="s">
        <v>537</v>
      </c>
      <c r="AU192" s="23" t="s">
        <v>92</v>
      </c>
      <c r="AY192" s="23" t="s">
        <v>285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23" t="s">
        <v>10</v>
      </c>
      <c r="BK192" s="206">
        <f>ROUND(I192*H192,0)</f>
        <v>0</v>
      </c>
      <c r="BL192" s="23" t="s">
        <v>657</v>
      </c>
      <c r="BM192" s="23" t="s">
        <v>2291</v>
      </c>
    </row>
    <row r="193" spans="2:65" s="1" customFormat="1" ht="22.5" customHeight="1">
      <c r="B193" s="41"/>
      <c r="C193" s="248" t="s">
        <v>2267</v>
      </c>
      <c r="D193" s="248" t="s">
        <v>537</v>
      </c>
      <c r="E193" s="249" t="s">
        <v>2292</v>
      </c>
      <c r="F193" s="250" t="s">
        <v>2293</v>
      </c>
      <c r="G193" s="251" t="s">
        <v>2085</v>
      </c>
      <c r="H193" s="252">
        <v>60</v>
      </c>
      <c r="I193" s="253"/>
      <c r="J193" s="254">
        <f>ROUND(I193*H193,0)</f>
        <v>0</v>
      </c>
      <c r="K193" s="250" t="s">
        <v>35</v>
      </c>
      <c r="L193" s="255"/>
      <c r="M193" s="256" t="s">
        <v>35</v>
      </c>
      <c r="N193" s="257" t="s">
        <v>52</v>
      </c>
      <c r="O193" s="42"/>
      <c r="P193" s="204">
        <f>O193*H193</f>
        <v>0</v>
      </c>
      <c r="Q193" s="204">
        <v>0</v>
      </c>
      <c r="R193" s="204">
        <f>Q193*H193</f>
        <v>0</v>
      </c>
      <c r="S193" s="204">
        <v>0</v>
      </c>
      <c r="T193" s="205">
        <f>S193*H193</f>
        <v>0</v>
      </c>
      <c r="AR193" s="23" t="s">
        <v>2086</v>
      </c>
      <c r="AT193" s="23" t="s">
        <v>537</v>
      </c>
      <c r="AU193" s="23" t="s">
        <v>92</v>
      </c>
      <c r="AY193" s="23" t="s">
        <v>285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23" t="s">
        <v>10</v>
      </c>
      <c r="BK193" s="206">
        <f>ROUND(I193*H193,0)</f>
        <v>0</v>
      </c>
      <c r="BL193" s="23" t="s">
        <v>657</v>
      </c>
      <c r="BM193" s="23" t="s">
        <v>2294</v>
      </c>
    </row>
    <row r="194" spans="2:65" s="1" customFormat="1" ht="22.5" customHeight="1">
      <c r="B194" s="41"/>
      <c r="C194" s="248" t="s">
        <v>2267</v>
      </c>
      <c r="D194" s="248" t="s">
        <v>537</v>
      </c>
      <c r="E194" s="249" t="s">
        <v>2295</v>
      </c>
      <c r="F194" s="250" t="s">
        <v>2296</v>
      </c>
      <c r="G194" s="251" t="s">
        <v>2085</v>
      </c>
      <c r="H194" s="252">
        <v>22</v>
      </c>
      <c r="I194" s="253"/>
      <c r="J194" s="254">
        <f>ROUND(I194*H194,0)</f>
        <v>0</v>
      </c>
      <c r="K194" s="250" t="s">
        <v>35</v>
      </c>
      <c r="L194" s="255"/>
      <c r="M194" s="256" t="s">
        <v>35</v>
      </c>
      <c r="N194" s="257" t="s">
        <v>52</v>
      </c>
      <c r="O194" s="42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AR194" s="23" t="s">
        <v>2086</v>
      </c>
      <c r="AT194" s="23" t="s">
        <v>537</v>
      </c>
      <c r="AU194" s="23" t="s">
        <v>92</v>
      </c>
      <c r="AY194" s="23" t="s">
        <v>285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23" t="s">
        <v>10</v>
      </c>
      <c r="BK194" s="206">
        <f>ROUND(I194*H194,0)</f>
        <v>0</v>
      </c>
      <c r="BL194" s="23" t="s">
        <v>657</v>
      </c>
      <c r="BM194" s="23" t="s">
        <v>2297</v>
      </c>
    </row>
    <row r="195" spans="2:65" s="1" customFormat="1" ht="22.5" customHeight="1">
      <c r="B195" s="41"/>
      <c r="C195" s="248" t="s">
        <v>2267</v>
      </c>
      <c r="D195" s="248" t="s">
        <v>537</v>
      </c>
      <c r="E195" s="249" t="s">
        <v>2298</v>
      </c>
      <c r="F195" s="250" t="s">
        <v>2299</v>
      </c>
      <c r="G195" s="251" t="s">
        <v>2085</v>
      </c>
      <c r="H195" s="252">
        <v>2</v>
      </c>
      <c r="I195" s="253"/>
      <c r="J195" s="254">
        <f>ROUND(I195*H195,0)</f>
        <v>0</v>
      </c>
      <c r="K195" s="250" t="s">
        <v>35</v>
      </c>
      <c r="L195" s="255"/>
      <c r="M195" s="256" t="s">
        <v>35</v>
      </c>
      <c r="N195" s="257" t="s">
        <v>52</v>
      </c>
      <c r="O195" s="42"/>
      <c r="P195" s="204">
        <f>O195*H195</f>
        <v>0</v>
      </c>
      <c r="Q195" s="204">
        <v>0</v>
      </c>
      <c r="R195" s="204">
        <f>Q195*H195</f>
        <v>0</v>
      </c>
      <c r="S195" s="204">
        <v>0</v>
      </c>
      <c r="T195" s="205">
        <f>S195*H195</f>
        <v>0</v>
      </c>
      <c r="AR195" s="23" t="s">
        <v>2086</v>
      </c>
      <c r="AT195" s="23" t="s">
        <v>537</v>
      </c>
      <c r="AU195" s="23" t="s">
        <v>92</v>
      </c>
      <c r="AY195" s="23" t="s">
        <v>285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3" t="s">
        <v>10</v>
      </c>
      <c r="BK195" s="206">
        <f>ROUND(I195*H195,0)</f>
        <v>0</v>
      </c>
      <c r="BL195" s="23" t="s">
        <v>657</v>
      </c>
      <c r="BM195" s="23" t="s">
        <v>2300</v>
      </c>
    </row>
    <row r="196" spans="2:63" s="10" customFormat="1" ht="22.35" customHeight="1">
      <c r="B196" s="178"/>
      <c r="C196" s="179"/>
      <c r="D196" s="192" t="s">
        <v>80</v>
      </c>
      <c r="E196" s="193" t="s">
        <v>2301</v>
      </c>
      <c r="F196" s="193" t="s">
        <v>2302</v>
      </c>
      <c r="G196" s="179"/>
      <c r="H196" s="179"/>
      <c r="I196" s="182"/>
      <c r="J196" s="194">
        <f>BK196</f>
        <v>0</v>
      </c>
      <c r="K196" s="179"/>
      <c r="L196" s="184"/>
      <c r="M196" s="185"/>
      <c r="N196" s="186"/>
      <c r="O196" s="186"/>
      <c r="P196" s="187">
        <f>SUM(P197:P211)</f>
        <v>0</v>
      </c>
      <c r="Q196" s="186"/>
      <c r="R196" s="187">
        <f>SUM(R197:R211)</f>
        <v>0</v>
      </c>
      <c r="S196" s="186"/>
      <c r="T196" s="188">
        <f>SUM(T197:T211)</f>
        <v>0</v>
      </c>
      <c r="AR196" s="189" t="s">
        <v>92</v>
      </c>
      <c r="AT196" s="190" t="s">
        <v>80</v>
      </c>
      <c r="AU196" s="190" t="s">
        <v>89</v>
      </c>
      <c r="AY196" s="189" t="s">
        <v>285</v>
      </c>
      <c r="BK196" s="191">
        <f>SUM(BK197:BK211)</f>
        <v>0</v>
      </c>
    </row>
    <row r="197" spans="2:65" s="1" customFormat="1" ht="22.5" customHeight="1">
      <c r="B197" s="41"/>
      <c r="C197" s="248" t="s">
        <v>2303</v>
      </c>
      <c r="D197" s="248" t="s">
        <v>537</v>
      </c>
      <c r="E197" s="249" t="s">
        <v>2304</v>
      </c>
      <c r="F197" s="250" t="s">
        <v>2305</v>
      </c>
      <c r="G197" s="251" t="s">
        <v>326</v>
      </c>
      <c r="H197" s="252">
        <v>110</v>
      </c>
      <c r="I197" s="253"/>
      <c r="J197" s="254">
        <f aca="true" t="shared" si="40" ref="J197:J211">ROUND(I197*H197,0)</f>
        <v>0</v>
      </c>
      <c r="K197" s="250" t="s">
        <v>35</v>
      </c>
      <c r="L197" s="255"/>
      <c r="M197" s="256" t="s">
        <v>35</v>
      </c>
      <c r="N197" s="257" t="s">
        <v>52</v>
      </c>
      <c r="O197" s="42"/>
      <c r="P197" s="204">
        <f aca="true" t="shared" si="41" ref="P197:P211">O197*H197</f>
        <v>0</v>
      </c>
      <c r="Q197" s="204">
        <v>0</v>
      </c>
      <c r="R197" s="204">
        <f aca="true" t="shared" si="42" ref="R197:R211">Q197*H197</f>
        <v>0</v>
      </c>
      <c r="S197" s="204">
        <v>0</v>
      </c>
      <c r="T197" s="205">
        <f aca="true" t="shared" si="43" ref="T197:T211">S197*H197</f>
        <v>0</v>
      </c>
      <c r="AR197" s="23" t="s">
        <v>2086</v>
      </c>
      <c r="AT197" s="23" t="s">
        <v>537</v>
      </c>
      <c r="AU197" s="23" t="s">
        <v>92</v>
      </c>
      <c r="AY197" s="23" t="s">
        <v>285</v>
      </c>
      <c r="BE197" s="206">
        <f aca="true" t="shared" si="44" ref="BE197:BE211">IF(N197="základní",J197,0)</f>
        <v>0</v>
      </c>
      <c r="BF197" s="206">
        <f aca="true" t="shared" si="45" ref="BF197:BF211">IF(N197="snížená",J197,0)</f>
        <v>0</v>
      </c>
      <c r="BG197" s="206">
        <f aca="true" t="shared" si="46" ref="BG197:BG211">IF(N197="zákl. přenesená",J197,0)</f>
        <v>0</v>
      </c>
      <c r="BH197" s="206">
        <f aca="true" t="shared" si="47" ref="BH197:BH211">IF(N197="sníž. přenesená",J197,0)</f>
        <v>0</v>
      </c>
      <c r="BI197" s="206">
        <f aca="true" t="shared" si="48" ref="BI197:BI211">IF(N197="nulová",J197,0)</f>
        <v>0</v>
      </c>
      <c r="BJ197" s="23" t="s">
        <v>10</v>
      </c>
      <c r="BK197" s="206">
        <f aca="true" t="shared" si="49" ref="BK197:BK211">ROUND(I197*H197,0)</f>
        <v>0</v>
      </c>
      <c r="BL197" s="23" t="s">
        <v>657</v>
      </c>
      <c r="BM197" s="23" t="s">
        <v>2306</v>
      </c>
    </row>
    <row r="198" spans="2:65" s="1" customFormat="1" ht="22.5" customHeight="1">
      <c r="B198" s="41"/>
      <c r="C198" s="248" t="s">
        <v>2303</v>
      </c>
      <c r="D198" s="248" t="s">
        <v>537</v>
      </c>
      <c r="E198" s="249" t="s">
        <v>2307</v>
      </c>
      <c r="F198" s="250" t="s">
        <v>2308</v>
      </c>
      <c r="G198" s="251" t="s">
        <v>326</v>
      </c>
      <c r="H198" s="252">
        <v>56</v>
      </c>
      <c r="I198" s="253"/>
      <c r="J198" s="254">
        <f t="shared" si="40"/>
        <v>0</v>
      </c>
      <c r="K198" s="250" t="s">
        <v>35</v>
      </c>
      <c r="L198" s="255"/>
      <c r="M198" s="256" t="s">
        <v>35</v>
      </c>
      <c r="N198" s="257" t="s">
        <v>52</v>
      </c>
      <c r="O198" s="42"/>
      <c r="P198" s="204">
        <f t="shared" si="41"/>
        <v>0</v>
      </c>
      <c r="Q198" s="204">
        <v>0</v>
      </c>
      <c r="R198" s="204">
        <f t="shared" si="42"/>
        <v>0</v>
      </c>
      <c r="S198" s="204">
        <v>0</v>
      </c>
      <c r="T198" s="205">
        <f t="shared" si="43"/>
        <v>0</v>
      </c>
      <c r="AR198" s="23" t="s">
        <v>2086</v>
      </c>
      <c r="AT198" s="23" t="s">
        <v>537</v>
      </c>
      <c r="AU198" s="23" t="s">
        <v>92</v>
      </c>
      <c r="AY198" s="23" t="s">
        <v>285</v>
      </c>
      <c r="BE198" s="206">
        <f t="shared" si="44"/>
        <v>0</v>
      </c>
      <c r="BF198" s="206">
        <f t="shared" si="45"/>
        <v>0</v>
      </c>
      <c r="BG198" s="206">
        <f t="shared" si="46"/>
        <v>0</v>
      </c>
      <c r="BH198" s="206">
        <f t="shared" si="47"/>
        <v>0</v>
      </c>
      <c r="BI198" s="206">
        <f t="shared" si="48"/>
        <v>0</v>
      </c>
      <c r="BJ198" s="23" t="s">
        <v>10</v>
      </c>
      <c r="BK198" s="206">
        <f t="shared" si="49"/>
        <v>0</v>
      </c>
      <c r="BL198" s="23" t="s">
        <v>657</v>
      </c>
      <c r="BM198" s="23" t="s">
        <v>2309</v>
      </c>
    </row>
    <row r="199" spans="2:65" s="1" customFormat="1" ht="22.5" customHeight="1">
      <c r="B199" s="41"/>
      <c r="C199" s="248" t="s">
        <v>2303</v>
      </c>
      <c r="D199" s="248" t="s">
        <v>537</v>
      </c>
      <c r="E199" s="249" t="s">
        <v>2310</v>
      </c>
      <c r="F199" s="250" t="s">
        <v>2311</v>
      </c>
      <c r="G199" s="251" t="s">
        <v>326</v>
      </c>
      <c r="H199" s="252">
        <v>26</v>
      </c>
      <c r="I199" s="253"/>
      <c r="J199" s="254">
        <f t="shared" si="40"/>
        <v>0</v>
      </c>
      <c r="K199" s="250" t="s">
        <v>35</v>
      </c>
      <c r="L199" s="255"/>
      <c r="M199" s="256" t="s">
        <v>35</v>
      </c>
      <c r="N199" s="257" t="s">
        <v>52</v>
      </c>
      <c r="O199" s="42"/>
      <c r="P199" s="204">
        <f t="shared" si="41"/>
        <v>0</v>
      </c>
      <c r="Q199" s="204">
        <v>0</v>
      </c>
      <c r="R199" s="204">
        <f t="shared" si="42"/>
        <v>0</v>
      </c>
      <c r="S199" s="204">
        <v>0</v>
      </c>
      <c r="T199" s="205">
        <f t="shared" si="43"/>
        <v>0</v>
      </c>
      <c r="AR199" s="23" t="s">
        <v>2086</v>
      </c>
      <c r="AT199" s="23" t="s">
        <v>537</v>
      </c>
      <c r="AU199" s="23" t="s">
        <v>92</v>
      </c>
      <c r="AY199" s="23" t="s">
        <v>285</v>
      </c>
      <c r="BE199" s="206">
        <f t="shared" si="44"/>
        <v>0</v>
      </c>
      <c r="BF199" s="206">
        <f t="shared" si="45"/>
        <v>0</v>
      </c>
      <c r="BG199" s="206">
        <f t="shared" si="46"/>
        <v>0</v>
      </c>
      <c r="BH199" s="206">
        <f t="shared" si="47"/>
        <v>0</v>
      </c>
      <c r="BI199" s="206">
        <f t="shared" si="48"/>
        <v>0</v>
      </c>
      <c r="BJ199" s="23" t="s">
        <v>10</v>
      </c>
      <c r="BK199" s="206">
        <f t="shared" si="49"/>
        <v>0</v>
      </c>
      <c r="BL199" s="23" t="s">
        <v>657</v>
      </c>
      <c r="BM199" s="23" t="s">
        <v>2312</v>
      </c>
    </row>
    <row r="200" spans="2:65" s="1" customFormat="1" ht="22.5" customHeight="1">
      <c r="B200" s="41"/>
      <c r="C200" s="248" t="s">
        <v>2303</v>
      </c>
      <c r="D200" s="248" t="s">
        <v>537</v>
      </c>
      <c r="E200" s="249" t="s">
        <v>2313</v>
      </c>
      <c r="F200" s="250" t="s">
        <v>2314</v>
      </c>
      <c r="G200" s="251" t="s">
        <v>1275</v>
      </c>
      <c r="H200" s="252">
        <v>82</v>
      </c>
      <c r="I200" s="253"/>
      <c r="J200" s="254">
        <f t="shared" si="40"/>
        <v>0</v>
      </c>
      <c r="K200" s="250" t="s">
        <v>35</v>
      </c>
      <c r="L200" s="255"/>
      <c r="M200" s="256" t="s">
        <v>35</v>
      </c>
      <c r="N200" s="257" t="s">
        <v>52</v>
      </c>
      <c r="O200" s="42"/>
      <c r="P200" s="204">
        <f t="shared" si="41"/>
        <v>0</v>
      </c>
      <c r="Q200" s="204">
        <v>0</v>
      </c>
      <c r="R200" s="204">
        <f t="shared" si="42"/>
        <v>0</v>
      </c>
      <c r="S200" s="204">
        <v>0</v>
      </c>
      <c r="T200" s="205">
        <f t="shared" si="43"/>
        <v>0</v>
      </c>
      <c r="AR200" s="23" t="s">
        <v>2086</v>
      </c>
      <c r="AT200" s="23" t="s">
        <v>537</v>
      </c>
      <c r="AU200" s="23" t="s">
        <v>92</v>
      </c>
      <c r="AY200" s="23" t="s">
        <v>285</v>
      </c>
      <c r="BE200" s="206">
        <f t="shared" si="44"/>
        <v>0</v>
      </c>
      <c r="BF200" s="206">
        <f t="shared" si="45"/>
        <v>0</v>
      </c>
      <c r="BG200" s="206">
        <f t="shared" si="46"/>
        <v>0</v>
      </c>
      <c r="BH200" s="206">
        <f t="shared" si="47"/>
        <v>0</v>
      </c>
      <c r="BI200" s="206">
        <f t="shared" si="48"/>
        <v>0</v>
      </c>
      <c r="BJ200" s="23" t="s">
        <v>10</v>
      </c>
      <c r="BK200" s="206">
        <f t="shared" si="49"/>
        <v>0</v>
      </c>
      <c r="BL200" s="23" t="s">
        <v>657</v>
      </c>
      <c r="BM200" s="23" t="s">
        <v>2315</v>
      </c>
    </row>
    <row r="201" spans="2:65" s="1" customFormat="1" ht="22.5" customHeight="1">
      <c r="B201" s="41"/>
      <c r="C201" s="248" t="s">
        <v>2303</v>
      </c>
      <c r="D201" s="248" t="s">
        <v>537</v>
      </c>
      <c r="E201" s="249" t="s">
        <v>2316</v>
      </c>
      <c r="F201" s="250" t="s">
        <v>2317</v>
      </c>
      <c r="G201" s="251" t="s">
        <v>2085</v>
      </c>
      <c r="H201" s="252">
        <v>22</v>
      </c>
      <c r="I201" s="253"/>
      <c r="J201" s="254">
        <f t="shared" si="40"/>
        <v>0</v>
      </c>
      <c r="K201" s="250" t="s">
        <v>35</v>
      </c>
      <c r="L201" s="255"/>
      <c r="M201" s="256" t="s">
        <v>35</v>
      </c>
      <c r="N201" s="257" t="s">
        <v>52</v>
      </c>
      <c r="O201" s="42"/>
      <c r="P201" s="204">
        <f t="shared" si="41"/>
        <v>0</v>
      </c>
      <c r="Q201" s="204">
        <v>0</v>
      </c>
      <c r="R201" s="204">
        <f t="shared" si="42"/>
        <v>0</v>
      </c>
      <c r="S201" s="204">
        <v>0</v>
      </c>
      <c r="T201" s="205">
        <f t="shared" si="43"/>
        <v>0</v>
      </c>
      <c r="AR201" s="23" t="s">
        <v>2086</v>
      </c>
      <c r="AT201" s="23" t="s">
        <v>537</v>
      </c>
      <c r="AU201" s="23" t="s">
        <v>92</v>
      </c>
      <c r="AY201" s="23" t="s">
        <v>285</v>
      </c>
      <c r="BE201" s="206">
        <f t="shared" si="44"/>
        <v>0</v>
      </c>
      <c r="BF201" s="206">
        <f t="shared" si="45"/>
        <v>0</v>
      </c>
      <c r="BG201" s="206">
        <f t="shared" si="46"/>
        <v>0</v>
      </c>
      <c r="BH201" s="206">
        <f t="shared" si="47"/>
        <v>0</v>
      </c>
      <c r="BI201" s="206">
        <f t="shared" si="48"/>
        <v>0</v>
      </c>
      <c r="BJ201" s="23" t="s">
        <v>10</v>
      </c>
      <c r="BK201" s="206">
        <f t="shared" si="49"/>
        <v>0</v>
      </c>
      <c r="BL201" s="23" t="s">
        <v>657</v>
      </c>
      <c r="BM201" s="23" t="s">
        <v>2318</v>
      </c>
    </row>
    <row r="202" spans="2:65" s="1" customFormat="1" ht="22.5" customHeight="1">
      <c r="B202" s="41"/>
      <c r="C202" s="248" t="s">
        <v>2303</v>
      </c>
      <c r="D202" s="248" t="s">
        <v>537</v>
      </c>
      <c r="E202" s="249" t="s">
        <v>2319</v>
      </c>
      <c r="F202" s="250" t="s">
        <v>2320</v>
      </c>
      <c r="G202" s="251" t="s">
        <v>2085</v>
      </c>
      <c r="H202" s="252">
        <v>11</v>
      </c>
      <c r="I202" s="253"/>
      <c r="J202" s="254">
        <f t="shared" si="40"/>
        <v>0</v>
      </c>
      <c r="K202" s="250" t="s">
        <v>35</v>
      </c>
      <c r="L202" s="255"/>
      <c r="M202" s="256" t="s">
        <v>35</v>
      </c>
      <c r="N202" s="257" t="s">
        <v>52</v>
      </c>
      <c r="O202" s="42"/>
      <c r="P202" s="204">
        <f t="shared" si="41"/>
        <v>0</v>
      </c>
      <c r="Q202" s="204">
        <v>0</v>
      </c>
      <c r="R202" s="204">
        <f t="shared" si="42"/>
        <v>0</v>
      </c>
      <c r="S202" s="204">
        <v>0</v>
      </c>
      <c r="T202" s="205">
        <f t="shared" si="43"/>
        <v>0</v>
      </c>
      <c r="AR202" s="23" t="s">
        <v>2086</v>
      </c>
      <c r="AT202" s="23" t="s">
        <v>537</v>
      </c>
      <c r="AU202" s="23" t="s">
        <v>92</v>
      </c>
      <c r="AY202" s="23" t="s">
        <v>285</v>
      </c>
      <c r="BE202" s="206">
        <f t="shared" si="44"/>
        <v>0</v>
      </c>
      <c r="BF202" s="206">
        <f t="shared" si="45"/>
        <v>0</v>
      </c>
      <c r="BG202" s="206">
        <f t="shared" si="46"/>
        <v>0</v>
      </c>
      <c r="BH202" s="206">
        <f t="shared" si="47"/>
        <v>0</v>
      </c>
      <c r="BI202" s="206">
        <f t="shared" si="48"/>
        <v>0</v>
      </c>
      <c r="BJ202" s="23" t="s">
        <v>10</v>
      </c>
      <c r="BK202" s="206">
        <f t="shared" si="49"/>
        <v>0</v>
      </c>
      <c r="BL202" s="23" t="s">
        <v>657</v>
      </c>
      <c r="BM202" s="23" t="s">
        <v>2321</v>
      </c>
    </row>
    <row r="203" spans="2:65" s="1" customFormat="1" ht="22.5" customHeight="1">
      <c r="B203" s="41"/>
      <c r="C203" s="248" t="s">
        <v>2303</v>
      </c>
      <c r="D203" s="248" t="s">
        <v>537</v>
      </c>
      <c r="E203" s="249" t="s">
        <v>2322</v>
      </c>
      <c r="F203" s="250" t="s">
        <v>2323</v>
      </c>
      <c r="G203" s="251" t="s">
        <v>2085</v>
      </c>
      <c r="H203" s="252">
        <v>10</v>
      </c>
      <c r="I203" s="253"/>
      <c r="J203" s="254">
        <f t="shared" si="40"/>
        <v>0</v>
      </c>
      <c r="K203" s="250" t="s">
        <v>35</v>
      </c>
      <c r="L203" s="255"/>
      <c r="M203" s="256" t="s">
        <v>35</v>
      </c>
      <c r="N203" s="257" t="s">
        <v>52</v>
      </c>
      <c r="O203" s="42"/>
      <c r="P203" s="204">
        <f t="shared" si="41"/>
        <v>0</v>
      </c>
      <c r="Q203" s="204">
        <v>0</v>
      </c>
      <c r="R203" s="204">
        <f t="shared" si="42"/>
        <v>0</v>
      </c>
      <c r="S203" s="204">
        <v>0</v>
      </c>
      <c r="T203" s="205">
        <f t="shared" si="43"/>
        <v>0</v>
      </c>
      <c r="AR203" s="23" t="s">
        <v>2086</v>
      </c>
      <c r="AT203" s="23" t="s">
        <v>537</v>
      </c>
      <c r="AU203" s="23" t="s">
        <v>92</v>
      </c>
      <c r="AY203" s="23" t="s">
        <v>285</v>
      </c>
      <c r="BE203" s="206">
        <f t="shared" si="44"/>
        <v>0</v>
      </c>
      <c r="BF203" s="206">
        <f t="shared" si="45"/>
        <v>0</v>
      </c>
      <c r="BG203" s="206">
        <f t="shared" si="46"/>
        <v>0</v>
      </c>
      <c r="BH203" s="206">
        <f t="shared" si="47"/>
        <v>0</v>
      </c>
      <c r="BI203" s="206">
        <f t="shared" si="48"/>
        <v>0</v>
      </c>
      <c r="BJ203" s="23" t="s">
        <v>10</v>
      </c>
      <c r="BK203" s="206">
        <f t="shared" si="49"/>
        <v>0</v>
      </c>
      <c r="BL203" s="23" t="s">
        <v>657</v>
      </c>
      <c r="BM203" s="23" t="s">
        <v>2324</v>
      </c>
    </row>
    <row r="204" spans="2:65" s="1" customFormat="1" ht="22.5" customHeight="1">
      <c r="B204" s="41"/>
      <c r="C204" s="248" t="s">
        <v>2303</v>
      </c>
      <c r="D204" s="248" t="s">
        <v>537</v>
      </c>
      <c r="E204" s="249" t="s">
        <v>2325</v>
      </c>
      <c r="F204" s="250" t="s">
        <v>2326</v>
      </c>
      <c r="G204" s="251" t="s">
        <v>2085</v>
      </c>
      <c r="H204" s="252">
        <v>150</v>
      </c>
      <c r="I204" s="253"/>
      <c r="J204" s="254">
        <f t="shared" si="40"/>
        <v>0</v>
      </c>
      <c r="K204" s="250" t="s">
        <v>35</v>
      </c>
      <c r="L204" s="255"/>
      <c r="M204" s="256" t="s">
        <v>35</v>
      </c>
      <c r="N204" s="257" t="s">
        <v>52</v>
      </c>
      <c r="O204" s="42"/>
      <c r="P204" s="204">
        <f t="shared" si="41"/>
        <v>0</v>
      </c>
      <c r="Q204" s="204">
        <v>0</v>
      </c>
      <c r="R204" s="204">
        <f t="shared" si="42"/>
        <v>0</v>
      </c>
      <c r="S204" s="204">
        <v>0</v>
      </c>
      <c r="T204" s="205">
        <f t="shared" si="43"/>
        <v>0</v>
      </c>
      <c r="AR204" s="23" t="s">
        <v>2086</v>
      </c>
      <c r="AT204" s="23" t="s">
        <v>537</v>
      </c>
      <c r="AU204" s="23" t="s">
        <v>92</v>
      </c>
      <c r="AY204" s="23" t="s">
        <v>285</v>
      </c>
      <c r="BE204" s="206">
        <f t="shared" si="44"/>
        <v>0</v>
      </c>
      <c r="BF204" s="206">
        <f t="shared" si="45"/>
        <v>0</v>
      </c>
      <c r="BG204" s="206">
        <f t="shared" si="46"/>
        <v>0</v>
      </c>
      <c r="BH204" s="206">
        <f t="shared" si="47"/>
        <v>0</v>
      </c>
      <c r="BI204" s="206">
        <f t="shared" si="48"/>
        <v>0</v>
      </c>
      <c r="BJ204" s="23" t="s">
        <v>10</v>
      </c>
      <c r="BK204" s="206">
        <f t="shared" si="49"/>
        <v>0</v>
      </c>
      <c r="BL204" s="23" t="s">
        <v>657</v>
      </c>
      <c r="BM204" s="23" t="s">
        <v>2327</v>
      </c>
    </row>
    <row r="205" spans="2:65" s="1" customFormat="1" ht="22.5" customHeight="1">
      <c r="B205" s="41"/>
      <c r="C205" s="248" t="s">
        <v>2303</v>
      </c>
      <c r="D205" s="248" t="s">
        <v>537</v>
      </c>
      <c r="E205" s="249" t="s">
        <v>2328</v>
      </c>
      <c r="F205" s="250" t="s">
        <v>2329</v>
      </c>
      <c r="G205" s="251" t="s">
        <v>2085</v>
      </c>
      <c r="H205" s="252">
        <v>48</v>
      </c>
      <c r="I205" s="253"/>
      <c r="J205" s="254">
        <f t="shared" si="40"/>
        <v>0</v>
      </c>
      <c r="K205" s="250" t="s">
        <v>35</v>
      </c>
      <c r="L205" s="255"/>
      <c r="M205" s="256" t="s">
        <v>35</v>
      </c>
      <c r="N205" s="257" t="s">
        <v>52</v>
      </c>
      <c r="O205" s="42"/>
      <c r="P205" s="204">
        <f t="shared" si="41"/>
        <v>0</v>
      </c>
      <c r="Q205" s="204">
        <v>0</v>
      </c>
      <c r="R205" s="204">
        <f t="shared" si="42"/>
        <v>0</v>
      </c>
      <c r="S205" s="204">
        <v>0</v>
      </c>
      <c r="T205" s="205">
        <f t="shared" si="43"/>
        <v>0</v>
      </c>
      <c r="AR205" s="23" t="s">
        <v>2086</v>
      </c>
      <c r="AT205" s="23" t="s">
        <v>537</v>
      </c>
      <c r="AU205" s="23" t="s">
        <v>92</v>
      </c>
      <c r="AY205" s="23" t="s">
        <v>285</v>
      </c>
      <c r="BE205" s="206">
        <f t="shared" si="44"/>
        <v>0</v>
      </c>
      <c r="BF205" s="206">
        <f t="shared" si="45"/>
        <v>0</v>
      </c>
      <c r="BG205" s="206">
        <f t="shared" si="46"/>
        <v>0</v>
      </c>
      <c r="BH205" s="206">
        <f t="shared" si="47"/>
        <v>0</v>
      </c>
      <c r="BI205" s="206">
        <f t="shared" si="48"/>
        <v>0</v>
      </c>
      <c r="BJ205" s="23" t="s">
        <v>10</v>
      </c>
      <c r="BK205" s="206">
        <f t="shared" si="49"/>
        <v>0</v>
      </c>
      <c r="BL205" s="23" t="s">
        <v>657</v>
      </c>
      <c r="BM205" s="23" t="s">
        <v>2330</v>
      </c>
    </row>
    <row r="206" spans="2:65" s="1" customFormat="1" ht="22.5" customHeight="1">
      <c r="B206" s="41"/>
      <c r="C206" s="248" t="s">
        <v>2303</v>
      </c>
      <c r="D206" s="248" t="s">
        <v>537</v>
      </c>
      <c r="E206" s="249" t="s">
        <v>2331</v>
      </c>
      <c r="F206" s="250" t="s">
        <v>2332</v>
      </c>
      <c r="G206" s="251" t="s">
        <v>2085</v>
      </c>
      <c r="H206" s="252">
        <v>42</v>
      </c>
      <c r="I206" s="253"/>
      <c r="J206" s="254">
        <f t="shared" si="40"/>
        <v>0</v>
      </c>
      <c r="K206" s="250" t="s">
        <v>35</v>
      </c>
      <c r="L206" s="255"/>
      <c r="M206" s="256" t="s">
        <v>35</v>
      </c>
      <c r="N206" s="257" t="s">
        <v>52</v>
      </c>
      <c r="O206" s="42"/>
      <c r="P206" s="204">
        <f t="shared" si="41"/>
        <v>0</v>
      </c>
      <c r="Q206" s="204">
        <v>0</v>
      </c>
      <c r="R206" s="204">
        <f t="shared" si="42"/>
        <v>0</v>
      </c>
      <c r="S206" s="204">
        <v>0</v>
      </c>
      <c r="T206" s="205">
        <f t="shared" si="43"/>
        <v>0</v>
      </c>
      <c r="AR206" s="23" t="s">
        <v>2086</v>
      </c>
      <c r="AT206" s="23" t="s">
        <v>537</v>
      </c>
      <c r="AU206" s="23" t="s">
        <v>92</v>
      </c>
      <c r="AY206" s="23" t="s">
        <v>285</v>
      </c>
      <c r="BE206" s="206">
        <f t="shared" si="44"/>
        <v>0</v>
      </c>
      <c r="BF206" s="206">
        <f t="shared" si="45"/>
        <v>0</v>
      </c>
      <c r="BG206" s="206">
        <f t="shared" si="46"/>
        <v>0</v>
      </c>
      <c r="BH206" s="206">
        <f t="shared" si="47"/>
        <v>0</v>
      </c>
      <c r="BI206" s="206">
        <f t="shared" si="48"/>
        <v>0</v>
      </c>
      <c r="BJ206" s="23" t="s">
        <v>10</v>
      </c>
      <c r="BK206" s="206">
        <f t="shared" si="49"/>
        <v>0</v>
      </c>
      <c r="BL206" s="23" t="s">
        <v>657</v>
      </c>
      <c r="BM206" s="23" t="s">
        <v>2333</v>
      </c>
    </row>
    <row r="207" spans="2:65" s="1" customFormat="1" ht="22.5" customHeight="1">
      <c r="B207" s="41"/>
      <c r="C207" s="248" t="s">
        <v>2303</v>
      </c>
      <c r="D207" s="248" t="s">
        <v>537</v>
      </c>
      <c r="E207" s="249" t="s">
        <v>2334</v>
      </c>
      <c r="F207" s="250" t="s">
        <v>2335</v>
      </c>
      <c r="G207" s="251" t="s">
        <v>2085</v>
      </c>
      <c r="H207" s="252">
        <v>146</v>
      </c>
      <c r="I207" s="253"/>
      <c r="J207" s="254">
        <f t="shared" si="40"/>
        <v>0</v>
      </c>
      <c r="K207" s="250" t="s">
        <v>35</v>
      </c>
      <c r="L207" s="255"/>
      <c r="M207" s="256" t="s">
        <v>35</v>
      </c>
      <c r="N207" s="257" t="s">
        <v>52</v>
      </c>
      <c r="O207" s="42"/>
      <c r="P207" s="204">
        <f t="shared" si="41"/>
        <v>0</v>
      </c>
      <c r="Q207" s="204">
        <v>0</v>
      </c>
      <c r="R207" s="204">
        <f t="shared" si="42"/>
        <v>0</v>
      </c>
      <c r="S207" s="204">
        <v>0</v>
      </c>
      <c r="T207" s="205">
        <f t="shared" si="43"/>
        <v>0</v>
      </c>
      <c r="AR207" s="23" t="s">
        <v>2086</v>
      </c>
      <c r="AT207" s="23" t="s">
        <v>537</v>
      </c>
      <c r="AU207" s="23" t="s">
        <v>92</v>
      </c>
      <c r="AY207" s="23" t="s">
        <v>285</v>
      </c>
      <c r="BE207" s="206">
        <f t="shared" si="44"/>
        <v>0</v>
      </c>
      <c r="BF207" s="206">
        <f t="shared" si="45"/>
        <v>0</v>
      </c>
      <c r="BG207" s="206">
        <f t="shared" si="46"/>
        <v>0</v>
      </c>
      <c r="BH207" s="206">
        <f t="shared" si="47"/>
        <v>0</v>
      </c>
      <c r="BI207" s="206">
        <f t="shared" si="48"/>
        <v>0</v>
      </c>
      <c r="BJ207" s="23" t="s">
        <v>10</v>
      </c>
      <c r="BK207" s="206">
        <f t="shared" si="49"/>
        <v>0</v>
      </c>
      <c r="BL207" s="23" t="s">
        <v>657</v>
      </c>
      <c r="BM207" s="23" t="s">
        <v>2336</v>
      </c>
    </row>
    <row r="208" spans="2:65" s="1" customFormat="1" ht="22.5" customHeight="1">
      <c r="B208" s="41"/>
      <c r="C208" s="248" t="s">
        <v>2303</v>
      </c>
      <c r="D208" s="248" t="s">
        <v>537</v>
      </c>
      <c r="E208" s="249" t="s">
        <v>2337</v>
      </c>
      <c r="F208" s="250" t="s">
        <v>2338</v>
      </c>
      <c r="G208" s="251" t="s">
        <v>2085</v>
      </c>
      <c r="H208" s="252">
        <v>1</v>
      </c>
      <c r="I208" s="253"/>
      <c r="J208" s="254">
        <f t="shared" si="40"/>
        <v>0</v>
      </c>
      <c r="K208" s="250" t="s">
        <v>35</v>
      </c>
      <c r="L208" s="255"/>
      <c r="M208" s="256" t="s">
        <v>35</v>
      </c>
      <c r="N208" s="257" t="s">
        <v>52</v>
      </c>
      <c r="O208" s="42"/>
      <c r="P208" s="204">
        <f t="shared" si="41"/>
        <v>0</v>
      </c>
      <c r="Q208" s="204">
        <v>0</v>
      </c>
      <c r="R208" s="204">
        <f t="shared" si="42"/>
        <v>0</v>
      </c>
      <c r="S208" s="204">
        <v>0</v>
      </c>
      <c r="T208" s="205">
        <f t="shared" si="43"/>
        <v>0</v>
      </c>
      <c r="AR208" s="23" t="s">
        <v>2086</v>
      </c>
      <c r="AT208" s="23" t="s">
        <v>537</v>
      </c>
      <c r="AU208" s="23" t="s">
        <v>92</v>
      </c>
      <c r="AY208" s="23" t="s">
        <v>285</v>
      </c>
      <c r="BE208" s="206">
        <f t="shared" si="44"/>
        <v>0</v>
      </c>
      <c r="BF208" s="206">
        <f t="shared" si="45"/>
        <v>0</v>
      </c>
      <c r="BG208" s="206">
        <f t="shared" si="46"/>
        <v>0</v>
      </c>
      <c r="BH208" s="206">
        <f t="shared" si="47"/>
        <v>0</v>
      </c>
      <c r="BI208" s="206">
        <f t="shared" si="48"/>
        <v>0</v>
      </c>
      <c r="BJ208" s="23" t="s">
        <v>10</v>
      </c>
      <c r="BK208" s="206">
        <f t="shared" si="49"/>
        <v>0</v>
      </c>
      <c r="BL208" s="23" t="s">
        <v>657</v>
      </c>
      <c r="BM208" s="23" t="s">
        <v>2339</v>
      </c>
    </row>
    <row r="209" spans="2:65" s="1" customFormat="1" ht="22.5" customHeight="1">
      <c r="B209" s="41"/>
      <c r="C209" s="248" t="s">
        <v>2303</v>
      </c>
      <c r="D209" s="248" t="s">
        <v>537</v>
      </c>
      <c r="E209" s="249" t="s">
        <v>2340</v>
      </c>
      <c r="F209" s="250" t="s">
        <v>2341</v>
      </c>
      <c r="G209" s="251" t="s">
        <v>2085</v>
      </c>
      <c r="H209" s="252">
        <v>10</v>
      </c>
      <c r="I209" s="253"/>
      <c r="J209" s="254">
        <f t="shared" si="40"/>
        <v>0</v>
      </c>
      <c r="K209" s="250" t="s">
        <v>35</v>
      </c>
      <c r="L209" s="255"/>
      <c r="M209" s="256" t="s">
        <v>35</v>
      </c>
      <c r="N209" s="257" t="s">
        <v>52</v>
      </c>
      <c r="O209" s="42"/>
      <c r="P209" s="204">
        <f t="shared" si="41"/>
        <v>0</v>
      </c>
      <c r="Q209" s="204">
        <v>0</v>
      </c>
      <c r="R209" s="204">
        <f t="shared" si="42"/>
        <v>0</v>
      </c>
      <c r="S209" s="204">
        <v>0</v>
      </c>
      <c r="T209" s="205">
        <f t="shared" si="43"/>
        <v>0</v>
      </c>
      <c r="AR209" s="23" t="s">
        <v>2086</v>
      </c>
      <c r="AT209" s="23" t="s">
        <v>537</v>
      </c>
      <c r="AU209" s="23" t="s">
        <v>92</v>
      </c>
      <c r="AY209" s="23" t="s">
        <v>285</v>
      </c>
      <c r="BE209" s="206">
        <f t="shared" si="44"/>
        <v>0</v>
      </c>
      <c r="BF209" s="206">
        <f t="shared" si="45"/>
        <v>0</v>
      </c>
      <c r="BG209" s="206">
        <f t="shared" si="46"/>
        <v>0</v>
      </c>
      <c r="BH209" s="206">
        <f t="shared" si="47"/>
        <v>0</v>
      </c>
      <c r="BI209" s="206">
        <f t="shared" si="48"/>
        <v>0</v>
      </c>
      <c r="BJ209" s="23" t="s">
        <v>10</v>
      </c>
      <c r="BK209" s="206">
        <f t="shared" si="49"/>
        <v>0</v>
      </c>
      <c r="BL209" s="23" t="s">
        <v>657</v>
      </c>
      <c r="BM209" s="23" t="s">
        <v>2342</v>
      </c>
    </row>
    <row r="210" spans="2:65" s="1" customFormat="1" ht="22.5" customHeight="1">
      <c r="B210" s="41"/>
      <c r="C210" s="248" t="s">
        <v>2303</v>
      </c>
      <c r="D210" s="248" t="s">
        <v>537</v>
      </c>
      <c r="E210" s="249" t="s">
        <v>2343</v>
      </c>
      <c r="F210" s="250" t="s">
        <v>2344</v>
      </c>
      <c r="G210" s="251" t="s">
        <v>2085</v>
      </c>
      <c r="H210" s="252">
        <v>1</v>
      </c>
      <c r="I210" s="253"/>
      <c r="J210" s="254">
        <f t="shared" si="40"/>
        <v>0</v>
      </c>
      <c r="K210" s="250" t="s">
        <v>35</v>
      </c>
      <c r="L210" s="255"/>
      <c r="M210" s="256" t="s">
        <v>35</v>
      </c>
      <c r="N210" s="257" t="s">
        <v>52</v>
      </c>
      <c r="O210" s="42"/>
      <c r="P210" s="204">
        <f t="shared" si="41"/>
        <v>0</v>
      </c>
      <c r="Q210" s="204">
        <v>0</v>
      </c>
      <c r="R210" s="204">
        <f t="shared" si="42"/>
        <v>0</v>
      </c>
      <c r="S210" s="204">
        <v>0</v>
      </c>
      <c r="T210" s="205">
        <f t="shared" si="43"/>
        <v>0</v>
      </c>
      <c r="AR210" s="23" t="s">
        <v>2086</v>
      </c>
      <c r="AT210" s="23" t="s">
        <v>537</v>
      </c>
      <c r="AU210" s="23" t="s">
        <v>92</v>
      </c>
      <c r="AY210" s="23" t="s">
        <v>285</v>
      </c>
      <c r="BE210" s="206">
        <f t="shared" si="44"/>
        <v>0</v>
      </c>
      <c r="BF210" s="206">
        <f t="shared" si="45"/>
        <v>0</v>
      </c>
      <c r="BG210" s="206">
        <f t="shared" si="46"/>
        <v>0</v>
      </c>
      <c r="BH210" s="206">
        <f t="shared" si="47"/>
        <v>0</v>
      </c>
      <c r="BI210" s="206">
        <f t="shared" si="48"/>
        <v>0</v>
      </c>
      <c r="BJ210" s="23" t="s">
        <v>10</v>
      </c>
      <c r="BK210" s="206">
        <f t="shared" si="49"/>
        <v>0</v>
      </c>
      <c r="BL210" s="23" t="s">
        <v>657</v>
      </c>
      <c r="BM210" s="23" t="s">
        <v>2345</v>
      </c>
    </row>
    <row r="211" spans="2:65" s="1" customFormat="1" ht="22.5" customHeight="1">
      <c r="B211" s="41"/>
      <c r="C211" s="248" t="s">
        <v>2303</v>
      </c>
      <c r="D211" s="248" t="s">
        <v>537</v>
      </c>
      <c r="E211" s="249" t="s">
        <v>2346</v>
      </c>
      <c r="F211" s="250" t="s">
        <v>2347</v>
      </c>
      <c r="G211" s="251" t="s">
        <v>2085</v>
      </c>
      <c r="H211" s="252">
        <v>1</v>
      </c>
      <c r="I211" s="253"/>
      <c r="J211" s="254">
        <f t="shared" si="40"/>
        <v>0</v>
      </c>
      <c r="K211" s="250" t="s">
        <v>35</v>
      </c>
      <c r="L211" s="255"/>
      <c r="M211" s="256" t="s">
        <v>35</v>
      </c>
      <c r="N211" s="257" t="s">
        <v>52</v>
      </c>
      <c r="O211" s="42"/>
      <c r="P211" s="204">
        <f t="shared" si="41"/>
        <v>0</v>
      </c>
      <c r="Q211" s="204">
        <v>0</v>
      </c>
      <c r="R211" s="204">
        <f t="shared" si="42"/>
        <v>0</v>
      </c>
      <c r="S211" s="204">
        <v>0</v>
      </c>
      <c r="T211" s="205">
        <f t="shared" si="43"/>
        <v>0</v>
      </c>
      <c r="AR211" s="23" t="s">
        <v>2086</v>
      </c>
      <c r="AT211" s="23" t="s">
        <v>537</v>
      </c>
      <c r="AU211" s="23" t="s">
        <v>92</v>
      </c>
      <c r="AY211" s="23" t="s">
        <v>285</v>
      </c>
      <c r="BE211" s="206">
        <f t="shared" si="44"/>
        <v>0</v>
      </c>
      <c r="BF211" s="206">
        <f t="shared" si="45"/>
        <v>0</v>
      </c>
      <c r="BG211" s="206">
        <f t="shared" si="46"/>
        <v>0</v>
      </c>
      <c r="BH211" s="206">
        <f t="shared" si="47"/>
        <v>0</v>
      </c>
      <c r="BI211" s="206">
        <f t="shared" si="48"/>
        <v>0</v>
      </c>
      <c r="BJ211" s="23" t="s">
        <v>10</v>
      </c>
      <c r="BK211" s="206">
        <f t="shared" si="49"/>
        <v>0</v>
      </c>
      <c r="BL211" s="23" t="s">
        <v>657</v>
      </c>
      <c r="BM211" s="23" t="s">
        <v>2348</v>
      </c>
    </row>
    <row r="212" spans="2:63" s="10" customFormat="1" ht="22.35" customHeight="1">
      <c r="B212" s="178"/>
      <c r="C212" s="179"/>
      <c r="D212" s="192" t="s">
        <v>80</v>
      </c>
      <c r="E212" s="193" t="s">
        <v>2349</v>
      </c>
      <c r="F212" s="193" t="s">
        <v>2350</v>
      </c>
      <c r="G212" s="179"/>
      <c r="H212" s="179"/>
      <c r="I212" s="182"/>
      <c r="J212" s="194">
        <f>BK212</f>
        <v>0</v>
      </c>
      <c r="K212" s="179"/>
      <c r="L212" s="184"/>
      <c r="M212" s="185"/>
      <c r="N212" s="186"/>
      <c r="O212" s="186"/>
      <c r="P212" s="187">
        <f>SUM(P213:P219)</f>
        <v>0</v>
      </c>
      <c r="Q212" s="186"/>
      <c r="R212" s="187">
        <f>SUM(R213:R219)</f>
        <v>0</v>
      </c>
      <c r="S212" s="186"/>
      <c r="T212" s="188">
        <f>SUM(T213:T219)</f>
        <v>0</v>
      </c>
      <c r="AR212" s="189" t="s">
        <v>92</v>
      </c>
      <c r="AT212" s="190" t="s">
        <v>80</v>
      </c>
      <c r="AU212" s="190" t="s">
        <v>89</v>
      </c>
      <c r="AY212" s="189" t="s">
        <v>285</v>
      </c>
      <c r="BK212" s="191">
        <f>SUM(BK213:BK219)</f>
        <v>0</v>
      </c>
    </row>
    <row r="213" spans="2:65" s="1" customFormat="1" ht="22.5" customHeight="1">
      <c r="B213" s="41"/>
      <c r="C213" s="248" t="s">
        <v>2303</v>
      </c>
      <c r="D213" s="248" t="s">
        <v>537</v>
      </c>
      <c r="E213" s="249" t="s">
        <v>2351</v>
      </c>
      <c r="F213" s="250" t="s">
        <v>2352</v>
      </c>
      <c r="G213" s="251" t="s">
        <v>326</v>
      </c>
      <c r="H213" s="252">
        <v>166</v>
      </c>
      <c r="I213" s="253"/>
      <c r="J213" s="254">
        <f aca="true" t="shared" si="50" ref="J213:J219">ROUND(I213*H213,0)</f>
        <v>0</v>
      </c>
      <c r="K213" s="250" t="s">
        <v>35</v>
      </c>
      <c r="L213" s="255"/>
      <c r="M213" s="256" t="s">
        <v>35</v>
      </c>
      <c r="N213" s="257" t="s">
        <v>52</v>
      </c>
      <c r="O213" s="42"/>
      <c r="P213" s="204">
        <f aca="true" t="shared" si="51" ref="P213:P219">O213*H213</f>
        <v>0</v>
      </c>
      <c r="Q213" s="204">
        <v>0</v>
      </c>
      <c r="R213" s="204">
        <f aca="true" t="shared" si="52" ref="R213:R219">Q213*H213</f>
        <v>0</v>
      </c>
      <c r="S213" s="204">
        <v>0</v>
      </c>
      <c r="T213" s="205">
        <f aca="true" t="shared" si="53" ref="T213:T219">S213*H213</f>
        <v>0</v>
      </c>
      <c r="AR213" s="23" t="s">
        <v>2086</v>
      </c>
      <c r="AT213" s="23" t="s">
        <v>537</v>
      </c>
      <c r="AU213" s="23" t="s">
        <v>92</v>
      </c>
      <c r="AY213" s="23" t="s">
        <v>285</v>
      </c>
      <c r="BE213" s="206">
        <f aca="true" t="shared" si="54" ref="BE213:BE219">IF(N213="základní",J213,0)</f>
        <v>0</v>
      </c>
      <c r="BF213" s="206">
        <f aca="true" t="shared" si="55" ref="BF213:BF219">IF(N213="snížená",J213,0)</f>
        <v>0</v>
      </c>
      <c r="BG213" s="206">
        <f aca="true" t="shared" si="56" ref="BG213:BG219">IF(N213="zákl. přenesená",J213,0)</f>
        <v>0</v>
      </c>
      <c r="BH213" s="206">
        <f aca="true" t="shared" si="57" ref="BH213:BH219">IF(N213="sníž. přenesená",J213,0)</f>
        <v>0</v>
      </c>
      <c r="BI213" s="206">
        <f aca="true" t="shared" si="58" ref="BI213:BI219">IF(N213="nulová",J213,0)</f>
        <v>0</v>
      </c>
      <c r="BJ213" s="23" t="s">
        <v>10</v>
      </c>
      <c r="BK213" s="206">
        <f aca="true" t="shared" si="59" ref="BK213:BK219">ROUND(I213*H213,0)</f>
        <v>0</v>
      </c>
      <c r="BL213" s="23" t="s">
        <v>657</v>
      </c>
      <c r="BM213" s="23" t="s">
        <v>2353</v>
      </c>
    </row>
    <row r="214" spans="2:65" s="1" customFormat="1" ht="22.5" customHeight="1">
      <c r="B214" s="41"/>
      <c r="C214" s="248" t="s">
        <v>2303</v>
      </c>
      <c r="D214" s="248" t="s">
        <v>537</v>
      </c>
      <c r="E214" s="249" t="s">
        <v>2354</v>
      </c>
      <c r="F214" s="250" t="s">
        <v>2355</v>
      </c>
      <c r="G214" s="251" t="s">
        <v>2085</v>
      </c>
      <c r="H214" s="252">
        <v>14</v>
      </c>
      <c r="I214" s="253"/>
      <c r="J214" s="254">
        <f t="shared" si="50"/>
        <v>0</v>
      </c>
      <c r="K214" s="250" t="s">
        <v>35</v>
      </c>
      <c r="L214" s="255"/>
      <c r="M214" s="256" t="s">
        <v>35</v>
      </c>
      <c r="N214" s="257" t="s">
        <v>52</v>
      </c>
      <c r="O214" s="42"/>
      <c r="P214" s="204">
        <f t="shared" si="51"/>
        <v>0</v>
      </c>
      <c r="Q214" s="204">
        <v>0</v>
      </c>
      <c r="R214" s="204">
        <f t="shared" si="52"/>
        <v>0</v>
      </c>
      <c r="S214" s="204">
        <v>0</v>
      </c>
      <c r="T214" s="205">
        <f t="shared" si="53"/>
        <v>0</v>
      </c>
      <c r="AR214" s="23" t="s">
        <v>2086</v>
      </c>
      <c r="AT214" s="23" t="s">
        <v>537</v>
      </c>
      <c r="AU214" s="23" t="s">
        <v>92</v>
      </c>
      <c r="AY214" s="23" t="s">
        <v>285</v>
      </c>
      <c r="BE214" s="206">
        <f t="shared" si="54"/>
        <v>0</v>
      </c>
      <c r="BF214" s="206">
        <f t="shared" si="55"/>
        <v>0</v>
      </c>
      <c r="BG214" s="206">
        <f t="shared" si="56"/>
        <v>0</v>
      </c>
      <c r="BH214" s="206">
        <f t="shared" si="57"/>
        <v>0</v>
      </c>
      <c r="BI214" s="206">
        <f t="shared" si="58"/>
        <v>0</v>
      </c>
      <c r="BJ214" s="23" t="s">
        <v>10</v>
      </c>
      <c r="BK214" s="206">
        <f t="shared" si="59"/>
        <v>0</v>
      </c>
      <c r="BL214" s="23" t="s">
        <v>657</v>
      </c>
      <c r="BM214" s="23" t="s">
        <v>2356</v>
      </c>
    </row>
    <row r="215" spans="2:65" s="1" customFormat="1" ht="22.5" customHeight="1">
      <c r="B215" s="41"/>
      <c r="C215" s="248" t="s">
        <v>2303</v>
      </c>
      <c r="D215" s="248" t="s">
        <v>537</v>
      </c>
      <c r="E215" s="249" t="s">
        <v>2357</v>
      </c>
      <c r="F215" s="250" t="s">
        <v>2358</v>
      </c>
      <c r="G215" s="251" t="s">
        <v>326</v>
      </c>
      <c r="H215" s="252">
        <v>82</v>
      </c>
      <c r="I215" s="253"/>
      <c r="J215" s="254">
        <f t="shared" si="50"/>
        <v>0</v>
      </c>
      <c r="K215" s="250" t="s">
        <v>35</v>
      </c>
      <c r="L215" s="255"/>
      <c r="M215" s="256" t="s">
        <v>35</v>
      </c>
      <c r="N215" s="257" t="s">
        <v>52</v>
      </c>
      <c r="O215" s="42"/>
      <c r="P215" s="204">
        <f t="shared" si="51"/>
        <v>0</v>
      </c>
      <c r="Q215" s="204">
        <v>0</v>
      </c>
      <c r="R215" s="204">
        <f t="shared" si="52"/>
        <v>0</v>
      </c>
      <c r="S215" s="204">
        <v>0</v>
      </c>
      <c r="T215" s="205">
        <f t="shared" si="53"/>
        <v>0</v>
      </c>
      <c r="AR215" s="23" t="s">
        <v>2086</v>
      </c>
      <c r="AT215" s="23" t="s">
        <v>537</v>
      </c>
      <c r="AU215" s="23" t="s">
        <v>92</v>
      </c>
      <c r="AY215" s="23" t="s">
        <v>285</v>
      </c>
      <c r="BE215" s="206">
        <f t="shared" si="54"/>
        <v>0</v>
      </c>
      <c r="BF215" s="206">
        <f t="shared" si="55"/>
        <v>0</v>
      </c>
      <c r="BG215" s="206">
        <f t="shared" si="56"/>
        <v>0</v>
      </c>
      <c r="BH215" s="206">
        <f t="shared" si="57"/>
        <v>0</v>
      </c>
      <c r="BI215" s="206">
        <f t="shared" si="58"/>
        <v>0</v>
      </c>
      <c r="BJ215" s="23" t="s">
        <v>10</v>
      </c>
      <c r="BK215" s="206">
        <f t="shared" si="59"/>
        <v>0</v>
      </c>
      <c r="BL215" s="23" t="s">
        <v>657</v>
      </c>
      <c r="BM215" s="23" t="s">
        <v>2359</v>
      </c>
    </row>
    <row r="216" spans="2:65" s="1" customFormat="1" ht="22.5" customHeight="1">
      <c r="B216" s="41"/>
      <c r="C216" s="248" t="s">
        <v>2303</v>
      </c>
      <c r="D216" s="248" t="s">
        <v>537</v>
      </c>
      <c r="E216" s="249" t="s">
        <v>2360</v>
      </c>
      <c r="F216" s="250" t="s">
        <v>2361</v>
      </c>
      <c r="G216" s="251" t="s">
        <v>2085</v>
      </c>
      <c r="H216" s="252">
        <v>419</v>
      </c>
      <c r="I216" s="253"/>
      <c r="J216" s="254">
        <f t="shared" si="50"/>
        <v>0</v>
      </c>
      <c r="K216" s="250" t="s">
        <v>35</v>
      </c>
      <c r="L216" s="255"/>
      <c r="M216" s="256" t="s">
        <v>35</v>
      </c>
      <c r="N216" s="257" t="s">
        <v>52</v>
      </c>
      <c r="O216" s="42"/>
      <c r="P216" s="204">
        <f t="shared" si="51"/>
        <v>0</v>
      </c>
      <c r="Q216" s="204">
        <v>0</v>
      </c>
      <c r="R216" s="204">
        <f t="shared" si="52"/>
        <v>0</v>
      </c>
      <c r="S216" s="204">
        <v>0</v>
      </c>
      <c r="T216" s="205">
        <f t="shared" si="53"/>
        <v>0</v>
      </c>
      <c r="AR216" s="23" t="s">
        <v>2086</v>
      </c>
      <c r="AT216" s="23" t="s">
        <v>537</v>
      </c>
      <c r="AU216" s="23" t="s">
        <v>92</v>
      </c>
      <c r="AY216" s="23" t="s">
        <v>285</v>
      </c>
      <c r="BE216" s="206">
        <f t="shared" si="54"/>
        <v>0</v>
      </c>
      <c r="BF216" s="206">
        <f t="shared" si="55"/>
        <v>0</v>
      </c>
      <c r="BG216" s="206">
        <f t="shared" si="56"/>
        <v>0</v>
      </c>
      <c r="BH216" s="206">
        <f t="shared" si="57"/>
        <v>0</v>
      </c>
      <c r="BI216" s="206">
        <f t="shared" si="58"/>
        <v>0</v>
      </c>
      <c r="BJ216" s="23" t="s">
        <v>10</v>
      </c>
      <c r="BK216" s="206">
        <f t="shared" si="59"/>
        <v>0</v>
      </c>
      <c r="BL216" s="23" t="s">
        <v>657</v>
      </c>
      <c r="BM216" s="23" t="s">
        <v>2362</v>
      </c>
    </row>
    <row r="217" spans="2:65" s="1" customFormat="1" ht="22.5" customHeight="1">
      <c r="B217" s="41"/>
      <c r="C217" s="248" t="s">
        <v>2303</v>
      </c>
      <c r="D217" s="248" t="s">
        <v>537</v>
      </c>
      <c r="E217" s="249" t="s">
        <v>2363</v>
      </c>
      <c r="F217" s="250" t="s">
        <v>2364</v>
      </c>
      <c r="G217" s="251" t="s">
        <v>2085</v>
      </c>
      <c r="H217" s="252">
        <v>1</v>
      </c>
      <c r="I217" s="253"/>
      <c r="J217" s="254">
        <f t="shared" si="50"/>
        <v>0</v>
      </c>
      <c r="K217" s="250" t="s">
        <v>35</v>
      </c>
      <c r="L217" s="255"/>
      <c r="M217" s="256" t="s">
        <v>35</v>
      </c>
      <c r="N217" s="257" t="s">
        <v>52</v>
      </c>
      <c r="O217" s="42"/>
      <c r="P217" s="204">
        <f t="shared" si="51"/>
        <v>0</v>
      </c>
      <c r="Q217" s="204">
        <v>0</v>
      </c>
      <c r="R217" s="204">
        <f t="shared" si="52"/>
        <v>0</v>
      </c>
      <c r="S217" s="204">
        <v>0</v>
      </c>
      <c r="T217" s="205">
        <f t="shared" si="53"/>
        <v>0</v>
      </c>
      <c r="AR217" s="23" t="s">
        <v>2086</v>
      </c>
      <c r="AT217" s="23" t="s">
        <v>537</v>
      </c>
      <c r="AU217" s="23" t="s">
        <v>92</v>
      </c>
      <c r="AY217" s="23" t="s">
        <v>285</v>
      </c>
      <c r="BE217" s="206">
        <f t="shared" si="54"/>
        <v>0</v>
      </c>
      <c r="BF217" s="206">
        <f t="shared" si="55"/>
        <v>0</v>
      </c>
      <c r="BG217" s="206">
        <f t="shared" si="56"/>
        <v>0</v>
      </c>
      <c r="BH217" s="206">
        <f t="shared" si="57"/>
        <v>0</v>
      </c>
      <c r="BI217" s="206">
        <f t="shared" si="58"/>
        <v>0</v>
      </c>
      <c r="BJ217" s="23" t="s">
        <v>10</v>
      </c>
      <c r="BK217" s="206">
        <f t="shared" si="59"/>
        <v>0</v>
      </c>
      <c r="BL217" s="23" t="s">
        <v>657</v>
      </c>
      <c r="BM217" s="23" t="s">
        <v>2365</v>
      </c>
    </row>
    <row r="218" spans="2:65" s="1" customFormat="1" ht="22.5" customHeight="1">
      <c r="B218" s="41"/>
      <c r="C218" s="248" t="s">
        <v>2303</v>
      </c>
      <c r="D218" s="248" t="s">
        <v>537</v>
      </c>
      <c r="E218" s="249" t="s">
        <v>2366</v>
      </c>
      <c r="F218" s="250" t="s">
        <v>2367</v>
      </c>
      <c r="G218" s="251" t="s">
        <v>2085</v>
      </c>
      <c r="H218" s="252">
        <v>10</v>
      </c>
      <c r="I218" s="253"/>
      <c r="J218" s="254">
        <f t="shared" si="50"/>
        <v>0</v>
      </c>
      <c r="K218" s="250" t="s">
        <v>35</v>
      </c>
      <c r="L218" s="255"/>
      <c r="M218" s="256" t="s">
        <v>35</v>
      </c>
      <c r="N218" s="257" t="s">
        <v>52</v>
      </c>
      <c r="O218" s="42"/>
      <c r="P218" s="204">
        <f t="shared" si="51"/>
        <v>0</v>
      </c>
      <c r="Q218" s="204">
        <v>0</v>
      </c>
      <c r="R218" s="204">
        <f t="shared" si="52"/>
        <v>0</v>
      </c>
      <c r="S218" s="204">
        <v>0</v>
      </c>
      <c r="T218" s="205">
        <f t="shared" si="53"/>
        <v>0</v>
      </c>
      <c r="AR218" s="23" t="s">
        <v>2086</v>
      </c>
      <c r="AT218" s="23" t="s">
        <v>537</v>
      </c>
      <c r="AU218" s="23" t="s">
        <v>92</v>
      </c>
      <c r="AY218" s="23" t="s">
        <v>285</v>
      </c>
      <c r="BE218" s="206">
        <f t="shared" si="54"/>
        <v>0</v>
      </c>
      <c r="BF218" s="206">
        <f t="shared" si="55"/>
        <v>0</v>
      </c>
      <c r="BG218" s="206">
        <f t="shared" si="56"/>
        <v>0</v>
      </c>
      <c r="BH218" s="206">
        <f t="shared" si="57"/>
        <v>0</v>
      </c>
      <c r="BI218" s="206">
        <f t="shared" si="58"/>
        <v>0</v>
      </c>
      <c r="BJ218" s="23" t="s">
        <v>10</v>
      </c>
      <c r="BK218" s="206">
        <f t="shared" si="59"/>
        <v>0</v>
      </c>
      <c r="BL218" s="23" t="s">
        <v>657</v>
      </c>
      <c r="BM218" s="23" t="s">
        <v>2368</v>
      </c>
    </row>
    <row r="219" spans="2:65" s="1" customFormat="1" ht="22.5" customHeight="1">
      <c r="B219" s="41"/>
      <c r="C219" s="248" t="s">
        <v>2303</v>
      </c>
      <c r="D219" s="248" t="s">
        <v>537</v>
      </c>
      <c r="E219" s="249" t="s">
        <v>2369</v>
      </c>
      <c r="F219" s="250" t="s">
        <v>2370</v>
      </c>
      <c r="G219" s="251" t="s">
        <v>2085</v>
      </c>
      <c r="H219" s="252">
        <v>10</v>
      </c>
      <c r="I219" s="253"/>
      <c r="J219" s="254">
        <f t="shared" si="50"/>
        <v>0</v>
      </c>
      <c r="K219" s="250" t="s">
        <v>35</v>
      </c>
      <c r="L219" s="255"/>
      <c r="M219" s="256" t="s">
        <v>35</v>
      </c>
      <c r="N219" s="257" t="s">
        <v>52</v>
      </c>
      <c r="O219" s="42"/>
      <c r="P219" s="204">
        <f t="shared" si="51"/>
        <v>0</v>
      </c>
      <c r="Q219" s="204">
        <v>0</v>
      </c>
      <c r="R219" s="204">
        <f t="shared" si="52"/>
        <v>0</v>
      </c>
      <c r="S219" s="204">
        <v>0</v>
      </c>
      <c r="T219" s="205">
        <f t="shared" si="53"/>
        <v>0</v>
      </c>
      <c r="AR219" s="23" t="s">
        <v>2086</v>
      </c>
      <c r="AT219" s="23" t="s">
        <v>537</v>
      </c>
      <c r="AU219" s="23" t="s">
        <v>92</v>
      </c>
      <c r="AY219" s="23" t="s">
        <v>285</v>
      </c>
      <c r="BE219" s="206">
        <f t="shared" si="54"/>
        <v>0</v>
      </c>
      <c r="BF219" s="206">
        <f t="shared" si="55"/>
        <v>0</v>
      </c>
      <c r="BG219" s="206">
        <f t="shared" si="56"/>
        <v>0</v>
      </c>
      <c r="BH219" s="206">
        <f t="shared" si="57"/>
        <v>0</v>
      </c>
      <c r="BI219" s="206">
        <f t="shared" si="58"/>
        <v>0</v>
      </c>
      <c r="BJ219" s="23" t="s">
        <v>10</v>
      </c>
      <c r="BK219" s="206">
        <f t="shared" si="59"/>
        <v>0</v>
      </c>
      <c r="BL219" s="23" t="s">
        <v>657</v>
      </c>
      <c r="BM219" s="23" t="s">
        <v>2371</v>
      </c>
    </row>
    <row r="220" spans="2:63" s="10" customFormat="1" ht="22.35" customHeight="1">
      <c r="B220" s="178"/>
      <c r="C220" s="179"/>
      <c r="D220" s="192" t="s">
        <v>80</v>
      </c>
      <c r="E220" s="193" t="s">
        <v>2372</v>
      </c>
      <c r="F220" s="193" t="s">
        <v>2373</v>
      </c>
      <c r="G220" s="179"/>
      <c r="H220" s="179"/>
      <c r="I220" s="182"/>
      <c r="J220" s="194">
        <f>BK220</f>
        <v>0</v>
      </c>
      <c r="K220" s="179"/>
      <c r="L220" s="184"/>
      <c r="M220" s="185"/>
      <c r="N220" s="186"/>
      <c r="O220" s="186"/>
      <c r="P220" s="187">
        <f>P221</f>
        <v>0</v>
      </c>
      <c r="Q220" s="186"/>
      <c r="R220" s="187">
        <f>R221</f>
        <v>0</v>
      </c>
      <c r="S220" s="186"/>
      <c r="T220" s="188">
        <f>T221</f>
        <v>0</v>
      </c>
      <c r="AR220" s="189" t="s">
        <v>92</v>
      </c>
      <c r="AT220" s="190" t="s">
        <v>80</v>
      </c>
      <c r="AU220" s="190" t="s">
        <v>89</v>
      </c>
      <c r="AY220" s="189" t="s">
        <v>285</v>
      </c>
      <c r="BK220" s="191">
        <f>BK221</f>
        <v>0</v>
      </c>
    </row>
    <row r="221" spans="2:65" s="1" customFormat="1" ht="31.5" customHeight="1">
      <c r="B221" s="41"/>
      <c r="C221" s="248" t="s">
        <v>2374</v>
      </c>
      <c r="D221" s="248" t="s">
        <v>537</v>
      </c>
      <c r="E221" s="249" t="s">
        <v>2375</v>
      </c>
      <c r="F221" s="250" t="s">
        <v>2376</v>
      </c>
      <c r="G221" s="251" t="s">
        <v>326</v>
      </c>
      <c r="H221" s="252">
        <v>4</v>
      </c>
      <c r="I221" s="253"/>
      <c r="J221" s="254">
        <f>ROUND(I221*H221,0)</f>
        <v>0</v>
      </c>
      <c r="K221" s="250" t="s">
        <v>35</v>
      </c>
      <c r="L221" s="255"/>
      <c r="M221" s="256" t="s">
        <v>35</v>
      </c>
      <c r="N221" s="275" t="s">
        <v>52</v>
      </c>
      <c r="O221" s="265"/>
      <c r="P221" s="266">
        <f>O221*H221</f>
        <v>0</v>
      </c>
      <c r="Q221" s="266">
        <v>0</v>
      </c>
      <c r="R221" s="266">
        <f>Q221*H221</f>
        <v>0</v>
      </c>
      <c r="S221" s="266">
        <v>0</v>
      </c>
      <c r="T221" s="267">
        <f>S221*H221</f>
        <v>0</v>
      </c>
      <c r="AR221" s="23" t="s">
        <v>2086</v>
      </c>
      <c r="AT221" s="23" t="s">
        <v>537</v>
      </c>
      <c r="AU221" s="23" t="s">
        <v>92</v>
      </c>
      <c r="AY221" s="23" t="s">
        <v>285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3" t="s">
        <v>10</v>
      </c>
      <c r="BK221" s="206">
        <f>ROUND(I221*H221,0)</f>
        <v>0</v>
      </c>
      <c r="BL221" s="23" t="s">
        <v>657</v>
      </c>
      <c r="BM221" s="23" t="s">
        <v>2377</v>
      </c>
    </row>
    <row r="222" spans="2:12" s="1" customFormat="1" ht="6.95" customHeight="1">
      <c r="B222" s="56"/>
      <c r="C222" s="57"/>
      <c r="D222" s="57"/>
      <c r="E222" s="57"/>
      <c r="F222" s="57"/>
      <c r="G222" s="57"/>
      <c r="H222" s="57"/>
      <c r="I222" s="141"/>
      <c r="J222" s="57"/>
      <c r="K222" s="57"/>
      <c r="L222" s="61"/>
    </row>
  </sheetData>
  <sheetProtection password="CC35" sheet="1" objects="1" scenarios="1" formatCells="0" formatColumns="0" formatRows="0" sort="0" autoFilter="0"/>
  <autoFilter ref="C85:K22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Fejks</dc:creator>
  <cp:keywords/>
  <dc:description/>
  <cp:lastModifiedBy>Martin Fejks</cp:lastModifiedBy>
  <dcterms:created xsi:type="dcterms:W3CDTF">2017-08-09T08:49:56Z</dcterms:created>
  <dcterms:modified xsi:type="dcterms:W3CDTF">2017-08-09T08:50:15Z</dcterms:modified>
  <cp:category/>
  <cp:version/>
  <cp:contentType/>
  <cp:contentStatus/>
</cp:coreProperties>
</file>