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islav.jacko\Documents\"/>
    </mc:Choice>
  </mc:AlternateContent>
  <bookViews>
    <workbookView xWindow="0" yWindow="0" windowWidth="23820" windowHeight="11550"/>
  </bookViews>
  <sheets>
    <sheet name="Krycí list" sheetId="1" r:id="rId1"/>
    <sheet name="Rekapitulace" sheetId="2" r:id="rId2"/>
    <sheet name="Položky" sheetId="3" r:id="rId3"/>
    <sheet name="Elektro" sheetId="4" r:id="rId4"/>
    <sheet name="VZT" sheetId="5" r:id="rId5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Rekapitulace!$G$26</definedName>
    <definedName name="Dodavka0">Položky!#REF!</definedName>
    <definedName name="HSV">Rekapitulace!$E$26</definedName>
    <definedName name="HSV0">Položky!#REF!</definedName>
    <definedName name="HZS">Rekapitulace!$I$26</definedName>
    <definedName name="HZS0">Položky!#REF!</definedName>
    <definedName name="JKSO">'Krycí list'!$G$2</definedName>
    <definedName name="MJ">'Krycí list'!$G$5</definedName>
    <definedName name="Mont">Rekapitulace!$H$26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Položky!$A$1:$G$162</definedName>
    <definedName name="_xlnm.Print_Area" localSheetId="1">Rekapitulace!$A$1:$I$40</definedName>
    <definedName name="PocetMJ">'Krycí list'!$G$6</definedName>
    <definedName name="Poznamka">'Krycí list'!$B$37</definedName>
    <definedName name="Projektant">'Krycí list'!$C$8</definedName>
    <definedName name="PSV">Rekapitulace!$F$26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H20" i="4" l="1"/>
  <c r="I20" i="4" s="1"/>
  <c r="F20" i="4"/>
  <c r="H45" i="4" l="1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3" i="4"/>
  <c r="H21" i="4"/>
  <c r="H19" i="4"/>
  <c r="H18" i="4"/>
  <c r="H17" i="4"/>
  <c r="H16" i="4"/>
  <c r="H15" i="4"/>
  <c r="H14" i="4"/>
  <c r="H13" i="4"/>
  <c r="F45" i="4"/>
  <c r="F44" i="4"/>
  <c r="F43" i="4"/>
  <c r="F42" i="4"/>
  <c r="F41" i="4"/>
  <c r="F40" i="4"/>
  <c r="I40" i="4" s="1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1" i="4"/>
  <c r="F19" i="4"/>
  <c r="F18" i="4"/>
  <c r="F17" i="4"/>
  <c r="F16" i="4"/>
  <c r="F15" i="4"/>
  <c r="F14" i="4"/>
  <c r="F13" i="4"/>
  <c r="F12" i="4"/>
  <c r="F11" i="4"/>
  <c r="I38" i="4" l="1"/>
  <c r="I42" i="4"/>
  <c r="I28" i="4"/>
  <c r="I32" i="4"/>
  <c r="I36" i="4"/>
  <c r="I44" i="4"/>
  <c r="I25" i="4"/>
  <c r="I29" i="4"/>
  <c r="I33" i="4"/>
  <c r="I37" i="4"/>
  <c r="I41" i="4"/>
  <c r="I45" i="4"/>
  <c r="F46" i="4"/>
  <c r="I26" i="4"/>
  <c r="I30" i="4"/>
  <c r="I34" i="4"/>
  <c r="H22" i="4"/>
  <c r="I27" i="4"/>
  <c r="I31" i="4"/>
  <c r="I35" i="4"/>
  <c r="I39" i="4"/>
  <c r="I43" i="4"/>
  <c r="H46" i="4"/>
  <c r="F52" i="5"/>
  <c r="F51" i="5"/>
  <c r="F49" i="5"/>
  <c r="F48" i="5"/>
  <c r="F47" i="5"/>
  <c r="F46" i="5"/>
  <c r="F45" i="5"/>
  <c r="F44" i="5"/>
  <c r="F43" i="5"/>
  <c r="F40" i="5"/>
  <c r="F33" i="5"/>
  <c r="F32" i="5"/>
  <c r="F29" i="5"/>
  <c r="F28" i="5"/>
  <c r="F20" i="5"/>
  <c r="F10" i="5"/>
  <c r="E67" i="5" l="1"/>
  <c r="I46" i="4"/>
  <c r="E139" i="3" l="1"/>
  <c r="E144" i="3"/>
  <c r="I21" i="4"/>
  <c r="I19" i="4"/>
  <c r="I18" i="4"/>
  <c r="I17" i="4"/>
  <c r="I16" i="4"/>
  <c r="I15" i="4"/>
  <c r="I14" i="4"/>
  <c r="I13" i="4"/>
  <c r="I12" i="4"/>
  <c r="I11" i="4"/>
  <c r="F10" i="4"/>
  <c r="F22" i="4" s="1"/>
  <c r="D21" i="1"/>
  <c r="D20" i="1"/>
  <c r="D19" i="1"/>
  <c r="D18" i="1"/>
  <c r="D17" i="1"/>
  <c r="D16" i="1"/>
  <c r="D15" i="1"/>
  <c r="BE161" i="3"/>
  <c r="BD161" i="3"/>
  <c r="BC161" i="3"/>
  <c r="BB161" i="3"/>
  <c r="G161" i="3"/>
  <c r="BA161" i="3" s="1"/>
  <c r="BE160" i="3"/>
  <c r="BD160" i="3"/>
  <c r="BC160" i="3"/>
  <c r="BB160" i="3"/>
  <c r="G160" i="3"/>
  <c r="BA160" i="3" s="1"/>
  <c r="BE159" i="3"/>
  <c r="BE162" i="3" s="1"/>
  <c r="I25" i="2" s="1"/>
  <c r="BD159" i="3"/>
  <c r="BC159" i="3"/>
  <c r="BB159" i="3"/>
  <c r="G159" i="3"/>
  <c r="BA159" i="3" s="1"/>
  <c r="BE158" i="3"/>
  <c r="BD158" i="3"/>
  <c r="BC158" i="3"/>
  <c r="BB158" i="3"/>
  <c r="BB162" i="3" s="1"/>
  <c r="F25" i="2" s="1"/>
  <c r="G158" i="3"/>
  <c r="BA158" i="3" s="1"/>
  <c r="BE157" i="3"/>
  <c r="BD157" i="3"/>
  <c r="BC157" i="3"/>
  <c r="BB157" i="3"/>
  <c r="G157" i="3"/>
  <c r="BA157" i="3" s="1"/>
  <c r="B25" i="2"/>
  <c r="A25" i="2"/>
  <c r="C162" i="3"/>
  <c r="BE154" i="3"/>
  <c r="BE155" i="3" s="1"/>
  <c r="I24" i="2" s="1"/>
  <c r="BC154" i="3"/>
  <c r="BC155" i="3" s="1"/>
  <c r="G24" i="2" s="1"/>
  <c r="BB154" i="3"/>
  <c r="BB155" i="3" s="1"/>
  <c r="F24" i="2" s="1"/>
  <c r="BA154" i="3"/>
  <c r="BA155" i="3" s="1"/>
  <c r="E24" i="2" s="1"/>
  <c r="B24" i="2"/>
  <c r="A24" i="2"/>
  <c r="C155" i="3"/>
  <c r="BE151" i="3"/>
  <c r="BE152" i="3" s="1"/>
  <c r="I23" i="2" s="1"/>
  <c r="BC151" i="3"/>
  <c r="BC152" i="3" s="1"/>
  <c r="G23" i="2" s="1"/>
  <c r="BB151" i="3"/>
  <c r="BB152" i="3" s="1"/>
  <c r="F23" i="2" s="1"/>
  <c r="BA151" i="3"/>
  <c r="BA152" i="3" s="1"/>
  <c r="E23" i="2" s="1"/>
  <c r="B23" i="2"/>
  <c r="A23" i="2"/>
  <c r="C152" i="3"/>
  <c r="BE144" i="3"/>
  <c r="BD144" i="3"/>
  <c r="BC144" i="3"/>
  <c r="BA144" i="3"/>
  <c r="G144" i="3"/>
  <c r="BB144" i="3" s="1"/>
  <c r="BE139" i="3"/>
  <c r="BD139" i="3"/>
  <c r="BC139" i="3"/>
  <c r="BA139" i="3"/>
  <c r="BA149" i="3" s="1"/>
  <c r="E22" i="2" s="1"/>
  <c r="G139" i="3"/>
  <c r="BB139" i="3" s="1"/>
  <c r="B22" i="2"/>
  <c r="A22" i="2"/>
  <c r="BE149" i="3"/>
  <c r="I22" i="2" s="1"/>
  <c r="C149" i="3"/>
  <c r="BE135" i="3"/>
  <c r="BD135" i="3"/>
  <c r="BC135" i="3"/>
  <c r="BA135" i="3"/>
  <c r="G135" i="3"/>
  <c r="BB135" i="3" s="1"/>
  <c r="BE133" i="3"/>
  <c r="BE137" i="3" s="1"/>
  <c r="I21" i="2" s="1"/>
  <c r="BD133" i="3"/>
  <c r="BC133" i="3"/>
  <c r="BA133" i="3"/>
  <c r="G133" i="3"/>
  <c r="BB133" i="3" s="1"/>
  <c r="B21" i="2"/>
  <c r="A21" i="2"/>
  <c r="BA137" i="3"/>
  <c r="E21" i="2" s="1"/>
  <c r="C137" i="3"/>
  <c r="BE130" i="3"/>
  <c r="BD130" i="3"/>
  <c r="BC130" i="3"/>
  <c r="BA130" i="3"/>
  <c r="G130" i="3"/>
  <c r="BB130" i="3" s="1"/>
  <c r="BE129" i="3"/>
  <c r="BD129" i="3"/>
  <c r="BC129" i="3"/>
  <c r="BA129" i="3"/>
  <c r="G129" i="3"/>
  <c r="BB129" i="3" s="1"/>
  <c r="BE125" i="3"/>
  <c r="BD125" i="3"/>
  <c r="BC125" i="3"/>
  <c r="BA125" i="3"/>
  <c r="G125" i="3"/>
  <c r="BB125" i="3" s="1"/>
  <c r="BE124" i="3"/>
  <c r="BD124" i="3"/>
  <c r="BC124" i="3"/>
  <c r="BA124" i="3"/>
  <c r="G124" i="3"/>
  <c r="BB124" i="3" s="1"/>
  <c r="BE120" i="3"/>
  <c r="BD120" i="3"/>
  <c r="BC120" i="3"/>
  <c r="BA120" i="3"/>
  <c r="G120" i="3"/>
  <c r="BB120" i="3" s="1"/>
  <c r="B20" i="2"/>
  <c r="A20" i="2"/>
  <c r="C131" i="3"/>
  <c r="BE117" i="3"/>
  <c r="BD117" i="3"/>
  <c r="BC117" i="3"/>
  <c r="BA117" i="3"/>
  <c r="G117" i="3"/>
  <c r="BB117" i="3" s="1"/>
  <c r="BE116" i="3"/>
  <c r="BD116" i="3"/>
  <c r="BC116" i="3"/>
  <c r="BA116" i="3"/>
  <c r="G116" i="3"/>
  <c r="BB116" i="3" s="1"/>
  <c r="BE114" i="3"/>
  <c r="BD114" i="3"/>
  <c r="BC114" i="3"/>
  <c r="BA114" i="3"/>
  <c r="G114" i="3"/>
  <c r="BB114" i="3" s="1"/>
  <c r="BE112" i="3"/>
  <c r="BD112" i="3"/>
  <c r="BC112" i="3"/>
  <c r="BA112" i="3"/>
  <c r="G112" i="3"/>
  <c r="BB112" i="3" s="1"/>
  <c r="BE110" i="3"/>
  <c r="BD110" i="3"/>
  <c r="BC110" i="3"/>
  <c r="BA110" i="3"/>
  <c r="G110" i="3"/>
  <c r="BB110" i="3" s="1"/>
  <c r="BE108" i="3"/>
  <c r="BD108" i="3"/>
  <c r="BC108" i="3"/>
  <c r="BA108" i="3"/>
  <c r="G108" i="3"/>
  <c r="BB108" i="3" s="1"/>
  <c r="BE106" i="3"/>
  <c r="BD106" i="3"/>
  <c r="BC106" i="3"/>
  <c r="BA106" i="3"/>
  <c r="G106" i="3"/>
  <c r="BB106" i="3" s="1"/>
  <c r="BE104" i="3"/>
  <c r="BD104" i="3"/>
  <c r="BC104" i="3"/>
  <c r="BA104" i="3"/>
  <c r="G104" i="3"/>
  <c r="BB104" i="3" s="1"/>
  <c r="B19" i="2"/>
  <c r="A19" i="2"/>
  <c r="C118" i="3"/>
  <c r="BE101" i="3"/>
  <c r="BD101" i="3"/>
  <c r="BC101" i="3"/>
  <c r="BA101" i="3"/>
  <c r="G101" i="3"/>
  <c r="BB101" i="3" s="1"/>
  <c r="BE100" i="3"/>
  <c r="BD100" i="3"/>
  <c r="BC100" i="3"/>
  <c r="BA100" i="3"/>
  <c r="BA102" i="3" s="1"/>
  <c r="E18" i="2" s="1"/>
  <c r="G100" i="3"/>
  <c r="BB100" i="3" s="1"/>
  <c r="BE96" i="3"/>
  <c r="BD96" i="3"/>
  <c r="BC96" i="3"/>
  <c r="BA96" i="3"/>
  <c r="G96" i="3"/>
  <c r="BB96" i="3" s="1"/>
  <c r="BE94" i="3"/>
  <c r="BD94" i="3"/>
  <c r="BC94" i="3"/>
  <c r="BA94" i="3"/>
  <c r="G94" i="3"/>
  <c r="BB94" i="3" s="1"/>
  <c r="B18" i="2"/>
  <c r="A18" i="2"/>
  <c r="C102" i="3"/>
  <c r="BE91" i="3"/>
  <c r="BD91" i="3"/>
  <c r="BC91" i="3"/>
  <c r="BC92" i="3" s="1"/>
  <c r="G17" i="2" s="1"/>
  <c r="BA91" i="3"/>
  <c r="G91" i="3"/>
  <c r="BB91" i="3" s="1"/>
  <c r="BE89" i="3"/>
  <c r="BD89" i="3"/>
  <c r="BD92" i="3" s="1"/>
  <c r="H17" i="2" s="1"/>
  <c r="BC89" i="3"/>
  <c r="BA89" i="3"/>
  <c r="BA92" i="3" s="1"/>
  <c r="E17" i="2" s="1"/>
  <c r="G89" i="3"/>
  <c r="BB89" i="3" s="1"/>
  <c r="B17" i="2"/>
  <c r="A17" i="2"/>
  <c r="C92" i="3"/>
  <c r="BE86" i="3"/>
  <c r="BD86" i="3"/>
  <c r="BC86" i="3"/>
  <c r="BA86" i="3"/>
  <c r="G86" i="3"/>
  <c r="BB86" i="3" s="1"/>
  <c r="BE84" i="3"/>
  <c r="BD84" i="3"/>
  <c r="BC84" i="3"/>
  <c r="BA84" i="3"/>
  <c r="G84" i="3"/>
  <c r="BB84" i="3" s="1"/>
  <c r="B16" i="2"/>
  <c r="A16" i="2"/>
  <c r="C87" i="3"/>
  <c r="BE81" i="3"/>
  <c r="BD81" i="3"/>
  <c r="BC81" i="3"/>
  <c r="BA81" i="3"/>
  <c r="G81" i="3"/>
  <c r="BB81" i="3" s="1"/>
  <c r="BE80" i="3"/>
  <c r="BD80" i="3"/>
  <c r="BC80" i="3"/>
  <c r="BA80" i="3"/>
  <c r="G80" i="3"/>
  <c r="BB80" i="3" s="1"/>
  <c r="BE77" i="3"/>
  <c r="BE82" i="3" s="1"/>
  <c r="I15" i="2" s="1"/>
  <c r="BD77" i="3"/>
  <c r="BC77" i="3"/>
  <c r="BA77" i="3"/>
  <c r="G77" i="3"/>
  <c r="BB77" i="3" s="1"/>
  <c r="B15" i="2"/>
  <c r="A15" i="2"/>
  <c r="C82" i="3"/>
  <c r="BE74" i="3"/>
  <c r="BD74" i="3"/>
  <c r="BC74" i="3"/>
  <c r="BA74" i="3"/>
  <c r="G74" i="3"/>
  <c r="BB74" i="3" s="1"/>
  <c r="BE63" i="3"/>
  <c r="BD63" i="3"/>
  <c r="BC63" i="3"/>
  <c r="BA63" i="3"/>
  <c r="G63" i="3"/>
  <c r="BB63" i="3" s="1"/>
  <c r="BE60" i="3"/>
  <c r="BD60" i="3"/>
  <c r="BC60" i="3"/>
  <c r="BA60" i="3"/>
  <c r="G60" i="3"/>
  <c r="BB60" i="3" s="1"/>
  <c r="BE56" i="3"/>
  <c r="BD56" i="3"/>
  <c r="BC56" i="3"/>
  <c r="BA56" i="3"/>
  <c r="G56" i="3"/>
  <c r="BB56" i="3" s="1"/>
  <c r="BE52" i="3"/>
  <c r="BE75" i="3" s="1"/>
  <c r="I14" i="2" s="1"/>
  <c r="BD52" i="3"/>
  <c r="BC52" i="3"/>
  <c r="BA52" i="3"/>
  <c r="G52" i="3"/>
  <c r="BB52" i="3" s="1"/>
  <c r="B14" i="2"/>
  <c r="A14" i="2"/>
  <c r="C75" i="3"/>
  <c r="BE49" i="3"/>
  <c r="BE50" i="3" s="1"/>
  <c r="I13" i="2" s="1"/>
  <c r="BD49" i="3"/>
  <c r="BD50" i="3" s="1"/>
  <c r="H13" i="2" s="1"/>
  <c r="BC49" i="3"/>
  <c r="BB49" i="3"/>
  <c r="BB50" i="3" s="1"/>
  <c r="F13" i="2" s="1"/>
  <c r="G49" i="3"/>
  <c r="BA49" i="3" s="1"/>
  <c r="BA50" i="3" s="1"/>
  <c r="E13" i="2" s="1"/>
  <c r="B13" i="2"/>
  <c r="A13" i="2"/>
  <c r="BC50" i="3"/>
  <c r="G13" i="2" s="1"/>
  <c r="C50" i="3"/>
  <c r="BE45" i="3"/>
  <c r="BD45" i="3"/>
  <c r="BC45" i="3"/>
  <c r="BB45" i="3"/>
  <c r="G45" i="3"/>
  <c r="BA45" i="3" s="1"/>
  <c r="BE44" i="3"/>
  <c r="BE47" i="3" s="1"/>
  <c r="I12" i="2" s="1"/>
  <c r="BD44" i="3"/>
  <c r="BD47" i="3" s="1"/>
  <c r="H12" i="2" s="1"/>
  <c r="BC44" i="3"/>
  <c r="BC47" i="3" s="1"/>
  <c r="G12" i="2" s="1"/>
  <c r="BB44" i="3"/>
  <c r="G44" i="3"/>
  <c r="BA44" i="3" s="1"/>
  <c r="B12" i="2"/>
  <c r="A12" i="2"/>
  <c r="C47" i="3"/>
  <c r="BE41" i="3"/>
  <c r="BD41" i="3"/>
  <c r="BC41" i="3"/>
  <c r="BB41" i="3"/>
  <c r="G41" i="3"/>
  <c r="BA41" i="3" s="1"/>
  <c r="BE40" i="3"/>
  <c r="BE42" i="3" s="1"/>
  <c r="I11" i="2" s="1"/>
  <c r="BD40" i="3"/>
  <c r="BC40" i="3"/>
  <c r="BB40" i="3"/>
  <c r="G40" i="3"/>
  <c r="BA40" i="3" s="1"/>
  <c r="BA42" i="3" s="1"/>
  <c r="E11" i="2" s="1"/>
  <c r="B11" i="2"/>
  <c r="A11" i="2"/>
  <c r="C42" i="3"/>
  <c r="BE36" i="3"/>
  <c r="BE38" i="3" s="1"/>
  <c r="I10" i="2" s="1"/>
  <c r="BD36" i="3"/>
  <c r="BD38" i="3" s="1"/>
  <c r="H10" i="2" s="1"/>
  <c r="BC36" i="3"/>
  <c r="BB36" i="3"/>
  <c r="BB38" i="3" s="1"/>
  <c r="F10" i="2" s="1"/>
  <c r="G36" i="3"/>
  <c r="BA36" i="3" s="1"/>
  <c r="BA38" i="3" s="1"/>
  <c r="E10" i="2" s="1"/>
  <c r="B10" i="2"/>
  <c r="A10" i="2"/>
  <c r="BC38" i="3"/>
  <c r="G10" i="2" s="1"/>
  <c r="C38" i="3"/>
  <c r="BE32" i="3"/>
  <c r="BD32" i="3"/>
  <c r="BC32" i="3"/>
  <c r="BB32" i="3"/>
  <c r="G32" i="3"/>
  <c r="BA32" i="3" s="1"/>
  <c r="BE31" i="3"/>
  <c r="BD31" i="3"/>
  <c r="BC31" i="3"/>
  <c r="BC34" i="3" s="1"/>
  <c r="G9" i="2" s="1"/>
  <c r="BB31" i="3"/>
  <c r="G31" i="3"/>
  <c r="BA31" i="3" s="1"/>
  <c r="B9" i="2"/>
  <c r="A9" i="2"/>
  <c r="C34" i="3"/>
  <c r="BE25" i="3"/>
  <c r="BE29" i="3" s="1"/>
  <c r="I8" i="2" s="1"/>
  <c r="BD25" i="3"/>
  <c r="BD29" i="3" s="1"/>
  <c r="H8" i="2" s="1"/>
  <c r="BC25" i="3"/>
  <c r="BB25" i="3"/>
  <c r="BB29" i="3" s="1"/>
  <c r="F8" i="2" s="1"/>
  <c r="G25" i="3"/>
  <c r="BA25" i="3" s="1"/>
  <c r="BA29" i="3" s="1"/>
  <c r="E8" i="2" s="1"/>
  <c r="B8" i="2"/>
  <c r="A8" i="2"/>
  <c r="BC29" i="3"/>
  <c r="G8" i="2" s="1"/>
  <c r="C29" i="3"/>
  <c r="BE17" i="3"/>
  <c r="BD17" i="3"/>
  <c r="BC17" i="3"/>
  <c r="BB17" i="3"/>
  <c r="G17" i="3"/>
  <c r="BA17" i="3" s="1"/>
  <c r="BE9" i="3"/>
  <c r="BD9" i="3"/>
  <c r="BC9" i="3"/>
  <c r="BB9" i="3"/>
  <c r="G9" i="3"/>
  <c r="BA9" i="3" s="1"/>
  <c r="BE8" i="3"/>
  <c r="BE23" i="3" s="1"/>
  <c r="I7" i="2" s="1"/>
  <c r="BD8" i="3"/>
  <c r="BC8" i="3"/>
  <c r="BB8" i="3"/>
  <c r="G8" i="3"/>
  <c r="BA8" i="3" s="1"/>
  <c r="B7" i="2"/>
  <c r="A7" i="2"/>
  <c r="C23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D162" i="3" l="1"/>
  <c r="H25" i="2" s="1"/>
  <c r="BC149" i="3"/>
  <c r="G22" i="2" s="1"/>
  <c r="BA131" i="3"/>
  <c r="E20" i="2" s="1"/>
  <c r="BE118" i="3"/>
  <c r="I19" i="2" s="1"/>
  <c r="BA118" i="3"/>
  <c r="E19" i="2" s="1"/>
  <c r="BE92" i="3"/>
  <c r="I17" i="2" s="1"/>
  <c r="BC75" i="3"/>
  <c r="G14" i="2" s="1"/>
  <c r="BC42" i="3"/>
  <c r="G11" i="2" s="1"/>
  <c r="BE34" i="3"/>
  <c r="I9" i="2" s="1"/>
  <c r="BC23" i="3"/>
  <c r="G7" i="2" s="1"/>
  <c r="BC162" i="3"/>
  <c r="G25" i="2" s="1"/>
  <c r="BA87" i="3"/>
  <c r="E16" i="2" s="1"/>
  <c r="BC102" i="3"/>
  <c r="G18" i="2" s="1"/>
  <c r="BB23" i="3"/>
  <c r="F7" i="2" s="1"/>
  <c r="BA75" i="3"/>
  <c r="E14" i="2" s="1"/>
  <c r="BA82" i="3"/>
  <c r="E15" i="2" s="1"/>
  <c r="BD102" i="3"/>
  <c r="H18" i="2" s="1"/>
  <c r="BE102" i="3"/>
  <c r="I18" i="2" s="1"/>
  <c r="BC118" i="3"/>
  <c r="G19" i="2" s="1"/>
  <c r="BC131" i="3"/>
  <c r="G20" i="2" s="1"/>
  <c r="BB34" i="3"/>
  <c r="F9" i="2" s="1"/>
  <c r="BB47" i="3"/>
  <c r="F12" i="2" s="1"/>
  <c r="BC82" i="3"/>
  <c r="G15" i="2" s="1"/>
  <c r="BE87" i="3"/>
  <c r="I16" i="2" s="1"/>
  <c r="BE131" i="3"/>
  <c r="I20" i="2" s="1"/>
  <c r="BC137" i="3"/>
  <c r="G21" i="2" s="1"/>
  <c r="BA162" i="3"/>
  <c r="E25" i="2" s="1"/>
  <c r="BA34" i="3"/>
  <c r="E9" i="2" s="1"/>
  <c r="BD42" i="3"/>
  <c r="H11" i="2" s="1"/>
  <c r="BA47" i="3"/>
  <c r="E12" i="2" s="1"/>
  <c r="BD87" i="3"/>
  <c r="H16" i="2" s="1"/>
  <c r="BC87" i="3"/>
  <c r="G16" i="2" s="1"/>
  <c r="BB102" i="3"/>
  <c r="F18" i="2" s="1"/>
  <c r="BD131" i="3"/>
  <c r="H20" i="2" s="1"/>
  <c r="BB137" i="3"/>
  <c r="F21" i="2" s="1"/>
  <c r="BB149" i="3"/>
  <c r="F22" i="2" s="1"/>
  <c r="G162" i="3"/>
  <c r="G154" i="3"/>
  <c r="BD154" i="3" s="1"/>
  <c r="BD155" i="3" s="1"/>
  <c r="H24" i="2" s="1"/>
  <c r="BD75" i="3"/>
  <c r="H14" i="2" s="1"/>
  <c r="BB82" i="3"/>
  <c r="F15" i="2" s="1"/>
  <c r="BD118" i="3"/>
  <c r="H19" i="2" s="1"/>
  <c r="BB131" i="3"/>
  <c r="F20" i="2" s="1"/>
  <c r="BD23" i="3"/>
  <c r="H7" i="2" s="1"/>
  <c r="BB42" i="3"/>
  <c r="F11" i="2" s="1"/>
  <c r="BB75" i="3"/>
  <c r="F14" i="2" s="1"/>
  <c r="BB118" i="3"/>
  <c r="F19" i="2" s="1"/>
  <c r="BD34" i="3"/>
  <c r="H9" i="2" s="1"/>
  <c r="BD137" i="3"/>
  <c r="H21" i="2" s="1"/>
  <c r="BD149" i="3"/>
  <c r="H22" i="2" s="1"/>
  <c r="BD82" i="3"/>
  <c r="H15" i="2" s="1"/>
  <c r="BB87" i="3"/>
  <c r="F16" i="2" s="1"/>
  <c r="BB92" i="3"/>
  <c r="F17" i="2" s="1"/>
  <c r="I10" i="4"/>
  <c r="I22" i="4" s="1"/>
  <c r="I51" i="4" s="1"/>
  <c r="BA23" i="3"/>
  <c r="E7" i="2" s="1"/>
  <c r="G23" i="3"/>
  <c r="G29" i="3"/>
  <c r="G34" i="3"/>
  <c r="G38" i="3"/>
  <c r="G42" i="3"/>
  <c r="G47" i="3"/>
  <c r="G50" i="3"/>
  <c r="G75" i="3"/>
  <c r="G82" i="3"/>
  <c r="G87" i="3"/>
  <c r="G92" i="3"/>
  <c r="G102" i="3"/>
  <c r="G118" i="3"/>
  <c r="G131" i="3"/>
  <c r="G137" i="3"/>
  <c r="G149" i="3"/>
  <c r="I47" i="4" l="1"/>
  <c r="G151" i="3" s="1"/>
  <c r="BD151" i="3" s="1"/>
  <c r="BD152" i="3" s="1"/>
  <c r="H23" i="2" s="1"/>
  <c r="H26" i="2" s="1"/>
  <c r="C17" i="1" s="1"/>
  <c r="G26" i="2"/>
  <c r="C18" i="1" s="1"/>
  <c r="I26" i="2"/>
  <c r="C21" i="1" s="1"/>
  <c r="G155" i="3"/>
  <c r="F26" i="2"/>
  <c r="C16" i="1" s="1"/>
  <c r="E26" i="2"/>
  <c r="G152" i="3" l="1"/>
  <c r="G38" i="2"/>
  <c r="I38" i="2" s="1"/>
  <c r="G31" i="2"/>
  <c r="I31" i="2" s="1"/>
  <c r="G15" i="1" s="1"/>
  <c r="G35" i="2"/>
  <c r="I35" i="2" s="1"/>
  <c r="G19" i="1" s="1"/>
  <c r="G32" i="2"/>
  <c r="I32" i="2" s="1"/>
  <c r="G16" i="1" s="1"/>
  <c r="G36" i="2"/>
  <c r="I36" i="2" s="1"/>
  <c r="G20" i="1" s="1"/>
  <c r="G33" i="2"/>
  <c r="I33" i="2" s="1"/>
  <c r="G17" i="1" s="1"/>
  <c r="G37" i="2"/>
  <c r="I37" i="2" s="1"/>
  <c r="G21" i="1" s="1"/>
  <c r="C15" i="1"/>
  <c r="C19" i="1" s="1"/>
  <c r="C22" i="1" s="1"/>
  <c r="G34" i="2"/>
  <c r="I34" i="2" s="1"/>
  <c r="G18" i="1" s="1"/>
  <c r="H39" i="2" l="1"/>
  <c r="G23" i="1" s="1"/>
  <c r="G22" i="1" s="1"/>
  <c r="C23" i="1" l="1"/>
  <c r="F30" i="1" s="1"/>
  <c r="F31" i="1" s="1"/>
  <c r="F34" i="1" s="1"/>
</calcChain>
</file>

<file path=xl/sharedStrings.xml><?xml version="1.0" encoding="utf-8"?>
<sst xmlns="http://schemas.openxmlformats.org/spreadsheetml/2006/main" count="646" uniqueCount="401">
  <si>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</si>
  <si>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</si>
  <si>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</si>
  <si>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</si>
  <si>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</si>
  <si>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</si>
  <si>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</si>
  <si>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</si>
  <si>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</si>
  <si>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</si>
  <si>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</si>
  <si>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</si>
  <si>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</si>
  <si>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</si>
  <si>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</si>
  <si>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</si>
  <si>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</si>
  <si>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</si>
  <si>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</si>
  <si>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</si>
  <si>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</si>
  <si>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</si>
  <si>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</si>
  <si>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</si>
  <si>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</si>
  <si>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</si>
  <si>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</si>
  <si>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</si>
  <si>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</si>
  <si>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</si>
  <si>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</si>
  <si>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</si>
  <si>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</si>
  <si>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</si>
  <si>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</si>
  <si>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</si>
  <si>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</si>
  <si>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</si>
  <si>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</si>
  <si>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</si>
  <si>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</si>
  <si>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</si>
  <si>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</si>
  <si>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</si>
  <si>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</si>
  <si>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</si>
  <si>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</si>
  <si>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</si>
  <si>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</si>
  <si>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</si>
  <si>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</si>
  <si>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</si>
  <si>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</si>
  <si>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</si>
  <si>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</si>
  <si>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</si>
  <si>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</si>
  <si>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</si>
  <si>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</si>
  <si>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</si>
  <si>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</si>
  <si>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</si>
  <si>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</si>
  <si>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</si>
  <si>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</si>
  <si>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</si>
  <si>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</si>
  <si>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</si>
  <si>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</si>
  <si>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</si>
  <si>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</si>
  <si>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</si>
  <si>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</si>
  <si>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</si>
  <si>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</si>
  <si>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</si>
  <si>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</si>
  <si>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</si>
  <si>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2016/012</t>
  </si>
  <si>
    <t>MŠ Kroupova zateplení pláště objektu</t>
  </si>
  <si>
    <t>03</t>
  </si>
  <si>
    <t>nový zhotovitel</t>
  </si>
  <si>
    <t xml:space="preserve"> aktualizace 16.4.208</t>
  </si>
  <si>
    <t>5</t>
  </si>
  <si>
    <t>Komunikace</t>
  </si>
  <si>
    <t>596215020R00</t>
  </si>
  <si>
    <t>Zhutnění zámkové dlažby a výplň spár křemičitým pískem - 25.</t>
  </si>
  <si>
    <t>m2</t>
  </si>
  <si>
    <t>596215021A.J</t>
  </si>
  <si>
    <t xml:space="preserve">Úprava  ukončení drenážního potrubí -21a. </t>
  </si>
  <si>
    <t>kpl</t>
  </si>
  <si>
    <t>Položka obsahuje tyto činnosti:</t>
  </si>
  <si>
    <t>- rozebrání zámkové dlažby 1m2</t>
  </si>
  <si>
    <t>- výkop zeminy</t>
  </si>
  <si>
    <t>-položení drenážního potrubí pod úroveň komunikace a zaslepení potrubí</t>
  </si>
  <si>
    <t>-zpětný zásyp včetně jednotlivých vrstev skladby komunikace</t>
  </si>
  <si>
    <t xml:space="preserve">-pokládka zámkové dlažby </t>
  </si>
  <si>
    <t>oprava zámkové dlažby po přesunutí drenážního potrubí:   2</t>
  </si>
  <si>
    <t>596215024A.J</t>
  </si>
  <si>
    <t xml:space="preserve">Úprava vstupního schodu - přesunutí drenáže - 21. </t>
  </si>
  <si>
    <t>- vybourání konstrukce schodu v rozsahu pro přesun drenážního potrubí do boku schodu</t>
  </si>
  <si>
    <t>-přesunutí drenážního potrubí do boku schodu a ukončení větrací mřížkou</t>
  </si>
  <si>
    <t>-zednické začištění schodu betonovou směcí a příprava pro pokládku dlažby</t>
  </si>
  <si>
    <t>přesunutí ukončení drenážního potrubí severní strana:      1</t>
  </si>
  <si>
    <t>61</t>
  </si>
  <si>
    <t>Upravy povrchů vnitřní</t>
  </si>
  <si>
    <t>612401391RT2</t>
  </si>
  <si>
    <t>Omítka malých ploch vnitřních stěn do 1 m2 vápennou štukovou omítkou - 56.</t>
  </si>
  <si>
    <t>kus</t>
  </si>
  <si>
    <t>Strojovna VZT:</t>
  </si>
  <si>
    <t>1PP:      1</t>
  </si>
  <si>
    <t>1NP:      1</t>
  </si>
  <si>
    <t>62</t>
  </si>
  <si>
    <t>Úpravy povrchů vnější</t>
  </si>
  <si>
    <t>629991001U00</t>
  </si>
  <si>
    <t xml:space="preserve">Zakrytí  plochy kolm soklu- fólie - 49. </t>
  </si>
  <si>
    <t>(27,3+8,6+4,78+6,5+7+9,66+11,25+8,4)*1</t>
  </si>
  <si>
    <t>91</t>
  </si>
  <si>
    <t>Doplňující práce na komunikaci</t>
  </si>
  <si>
    <t>916561111RT2</t>
  </si>
  <si>
    <t>Osazení záhon.obrubníků do lože z C 12/15 s opěrou včetně obrubníku   50/5/20 cm -51.</t>
  </si>
  <si>
    <t>m</t>
  </si>
  <si>
    <t>severovýchodní roh budovy:      6,5</t>
  </si>
  <si>
    <t>95</t>
  </si>
  <si>
    <t>Dokončovací konstrukce na pozemních stavbách</t>
  </si>
  <si>
    <t>952901111R00</t>
  </si>
  <si>
    <t xml:space="preserve">Vyčištění budov o výšce podlaží do 4 m </t>
  </si>
  <si>
    <t>97</t>
  </si>
  <si>
    <t>Prorážení otvorů</t>
  </si>
  <si>
    <t>970041100R00</t>
  </si>
  <si>
    <t>Vrtání jádrové do prostého betonu do D 100 mm -57.</t>
  </si>
  <si>
    <t>976085311R00</t>
  </si>
  <si>
    <t xml:space="preserve">Vybourání čistící rohože plochy do 0,6 m2 - 19. </t>
  </si>
  <si>
    <t>Hlavní vchod:    1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</si>
  <si>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</si>
  <si>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</si>
  <si>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</si>
  <si>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</si>
  <si>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</si>
  <si>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</si>
  <si>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</si>
  <si>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711212002R00</t>
  </si>
  <si>
    <t>Hydroizolační povlak - nátěr nebo stěrka - 20. , 22. , 24.</t>
  </si>
  <si>
    <t>Hlavní vstup:     3*0,3</t>
  </si>
  <si>
    <t>Vedlejší vstup:     1*0,3</t>
  </si>
  <si>
    <t>Boční vstup:     (0,28+1,44+0,28)*0,815</t>
  </si>
  <si>
    <t>711212111RT1</t>
  </si>
  <si>
    <t xml:space="preserve">Penetrace podkladu nátěrem+nátěr - 20. , 22. , 24. </t>
  </si>
  <si>
    <t>711823129RT2</t>
  </si>
  <si>
    <t>Montáž ukončovací lišty k nopové fólii včetně dodávky lišty - 22.</t>
  </si>
  <si>
    <t>Vedlejší vstup:     1,5</t>
  </si>
  <si>
    <t>Boční vstup:     0,28+1,44+0,28</t>
  </si>
  <si>
    <t>11163221</t>
  </si>
  <si>
    <t>Nátěr penetrační izolační 111N - 20. , 22. , 24.</t>
  </si>
  <si>
    <t>Trvale pružný, bezrozpouštědlový penetrační nátěr pro hydrioizolační vrstvu tvořenou  na minerální podklady. Spotřeba: cca 0,15-0,2 kg/m2 při jednom nátěru.</t>
  </si>
  <si>
    <t>Izolační nátěr 111 N / Isolieranstrich 111 N</t>
  </si>
  <si>
    <t xml:space="preserve">Vysoce kvalitní rozpouštědlový živičný nátěr černé barvy, bez plniv, velmi mírně zapáchající. Ochranný nátěr na beton, </t>
  </si>
  <si>
    <t xml:space="preserve">omítky, zdivo, vláknité desky, dřevo, sádru, ocel. Zaschlý nátěr je bez zápachu. Není vhodný na vnitřní nátěry nádrží </t>
  </si>
  <si>
    <t xml:space="preserve">a potrubí s pitnou vodou. Je odolný zředěným kyselinám a louhům. Neodolává rozpouštědlům. Podklad smí být </t>
  </si>
  <si>
    <t>mírně vlhký. Izolační nátěr 111 N je základním nátěrem pod izolační živičné stěrky.</t>
  </si>
  <si>
    <t>Boční vstup:    (0,28+1,44+0,28)*0,815</t>
  </si>
  <si>
    <t>998711202R00</t>
  </si>
  <si>
    <t xml:space="preserve">Přesun hmot pro izolace proti vodě, výšky do 12 m </t>
  </si>
  <si>
    <t>721</t>
  </si>
  <si>
    <t>Vnitřní kanalizace</t>
  </si>
  <si>
    <t>721170955R00</t>
  </si>
  <si>
    <t>Hlavní vstup:     2</t>
  </si>
  <si>
    <t>Vedlejší vchod:     1</t>
  </si>
  <si>
    <t>721211502A.J</t>
  </si>
  <si>
    <t>Havarijní přepad s asfaltovou manžetou d 110 mm - 57.</t>
  </si>
  <si>
    <t>998721201R00</t>
  </si>
  <si>
    <t xml:space="preserve">Přesun hmot pro vnitřní kanalizaci, výšky do 6 m </t>
  </si>
  <si>
    <t>734</t>
  </si>
  <si>
    <t>Armatury</t>
  </si>
  <si>
    <t>734222611R00</t>
  </si>
  <si>
    <t xml:space="preserve">Ventily s hlavicí termostatickou přímé, G 3/8 - 37 </t>
  </si>
  <si>
    <t>1 PP třída:     6</t>
  </si>
  <si>
    <t>998734201R00</t>
  </si>
  <si>
    <t xml:space="preserve">Přesun hmot pro armatury, výšky do 6 m </t>
  </si>
  <si>
    <t>735</t>
  </si>
  <si>
    <t>Otopná tělesa</t>
  </si>
  <si>
    <t>735000911R00</t>
  </si>
  <si>
    <t>Oprava-vyregulování ventilů s ručním ovládáním - 37.</t>
  </si>
  <si>
    <t>998735201R00</t>
  </si>
  <si>
    <t xml:space="preserve">Přesun hmot pro otopná tělesa, výšky do 6 m </t>
  </si>
  <si>
    <t>766</t>
  </si>
  <si>
    <t>Konstrukce truhlářské</t>
  </si>
  <si>
    <t>766660726A.J</t>
  </si>
  <si>
    <t>Dodávka a Mtž bovdenové táhlo okna se zvýšeným parapetem - 17.</t>
  </si>
  <si>
    <t>1 a 2 NP zázemí a  hlavního schodiště:     12</t>
  </si>
  <si>
    <t>766695213R00</t>
  </si>
  <si>
    <t>Montáž prahů dveří jednokřídlových š. nad 10 cm - 35.</t>
  </si>
  <si>
    <t>1PP- VZT:     1</t>
  </si>
  <si>
    <t>1NP - VZT:     1</t>
  </si>
  <si>
    <t>2NP - umývárna:     1</t>
  </si>
  <si>
    <t>61187181</t>
  </si>
  <si>
    <t>Prah dubový délka 90 cm šířka 15 cm tl. 2 cm - 35.</t>
  </si>
  <si>
    <t>998766201R00</t>
  </si>
  <si>
    <t xml:space="preserve">Přesun hmot pro truhlářské konstr., výšky do 6 m </t>
  </si>
  <si>
    <t>767</t>
  </si>
  <si>
    <t>Konstrukce zámečnické</t>
  </si>
  <si>
    <t>767085812A.J</t>
  </si>
  <si>
    <t xml:space="preserve"> repasovaný žebřík:      4</t>
  </si>
  <si>
    <t>767531111U00</t>
  </si>
  <si>
    <t xml:space="preserve">Mtž vstupní rohož čistící zóna - 19. </t>
  </si>
  <si>
    <t>hlavní vchod:    (0,602*0,402)*2</t>
  </si>
  <si>
    <t>767531112</t>
  </si>
  <si>
    <t xml:space="preserve">Mtž čistící vložky - 23. </t>
  </si>
  <si>
    <t>Vedlejší vchod:     0,602*0,0402</t>
  </si>
  <si>
    <t>767833100R00</t>
  </si>
  <si>
    <t xml:space="preserve">Montáž žebříků do zdiva 47. </t>
  </si>
  <si>
    <t>zpětná montáž repasovaného žebříku:      4</t>
  </si>
  <si>
    <t>767991921A.J</t>
  </si>
  <si>
    <t xml:space="preserve">Řezání trubky tl. do 2 mm - 53. </t>
  </si>
  <si>
    <t>zkrácení chrliče ze střechy severní fasáda:      1</t>
  </si>
  <si>
    <t>27251103</t>
  </si>
  <si>
    <t>Rohož vstupní  modul 402x602x75 mm - 19.</t>
  </si>
  <si>
    <t>hlavní vchod:     2</t>
  </si>
  <si>
    <t>27251110</t>
  </si>
  <si>
    <t>Čistící vložka do vstupní rohože 0,602*0,402 m -23.</t>
  </si>
  <si>
    <t>998767201R00</t>
  </si>
  <si>
    <t xml:space="preserve">Přesun hmot pro zámečnické konstr., výšky do 6 m </t>
  </si>
  <si>
    <t>771</t>
  </si>
  <si>
    <t>Podlahy z dlaždic a obklady</t>
  </si>
  <si>
    <t>771575109RU1</t>
  </si>
  <si>
    <t>Montáž podlah keram.,hladké, tmel, 30x30 cm flex.lepidlo a spár.hmota - 20. , 22. , 24.</t>
  </si>
  <si>
    <t>Vedlejší vstup:     1,5*0,335</t>
  </si>
  <si>
    <t>provozní vstup:     (0,28+1,44+0,28)*0,815</t>
  </si>
  <si>
    <t>771579791R00</t>
  </si>
  <si>
    <t xml:space="preserve">Příplatek za plochu podlah keram. do 5 m2 jednotl. </t>
  </si>
  <si>
    <t>781497111RS4</t>
  </si>
  <si>
    <t>Lišta hliníková ukončovacích k obkladům profil RB, pro tloušťku obkladu 12,5 mm -20.,22.,24.</t>
  </si>
  <si>
    <t>Hlavní vstup:     3</t>
  </si>
  <si>
    <t>Provozní vstup:     2</t>
  </si>
  <si>
    <t>59764203</t>
  </si>
  <si>
    <t>Dlažba keramická protiskluzová 300x300x9 mm 20.,22.,24.</t>
  </si>
  <si>
    <t>998771203R00</t>
  </si>
  <si>
    <t xml:space="preserve">Přesun hmot pro podlahy z dlaždic, výšky do 24 m </t>
  </si>
  <si>
    <t>783</t>
  </si>
  <si>
    <t>Nátěry</t>
  </si>
  <si>
    <t>783222100R00</t>
  </si>
  <si>
    <t xml:space="preserve">Nátěr syntetický kovových zárubní dvojnásobný </t>
  </si>
  <si>
    <t>1 PP koupelna s jednotkou VZT:     (0,9*1,97)*4</t>
  </si>
  <si>
    <t>783222110RT1</t>
  </si>
  <si>
    <t>Nátěr syntetický kovových konstrukcí 2 x, antikoroz. email 2 x, - 47</t>
  </si>
  <si>
    <t>repese žebříku:      (4*0,6)*2</t>
  </si>
  <si>
    <t>784</t>
  </si>
  <si>
    <t>Malby</t>
  </si>
  <si>
    <t>784111401R00</t>
  </si>
  <si>
    <t xml:space="preserve">Penetrace omítek nátěrem  1x  - 56. </t>
  </si>
  <si>
    <t>Strojovna VZT vždy celá stěna dotčená opravou omítky:</t>
  </si>
  <si>
    <t>1PP:      12</t>
  </si>
  <si>
    <t>1NP:      12</t>
  </si>
  <si>
    <t>784195122R00</t>
  </si>
  <si>
    <t>M21</t>
  </si>
  <si>
    <t>Elektromontáže</t>
  </si>
  <si>
    <t>00147856</t>
  </si>
  <si>
    <t xml:space="preserve">Elektroinstalace dle přílohy </t>
  </si>
  <si>
    <t>soubor</t>
  </si>
  <si>
    <t>M24</t>
  </si>
  <si>
    <t>Montáže vzduchotechnických zařízení</t>
  </si>
  <si>
    <t>240000111</t>
  </si>
  <si>
    <t xml:space="preserve">VZT dle přílohy </t>
  </si>
  <si>
    <t>D96</t>
  </si>
  <si>
    <t>Přesuny suti a vybouraných hmot</t>
  </si>
  <si>
    <t>979011211R00</t>
  </si>
  <si>
    <t xml:space="preserve">Svislá doprava suti a vybour. hmot za 2.NP nošením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</si>
  <si>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</si>
  <si>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</si>
  <si>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</si>
  <si>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</si>
  <si>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979091295R00</t>
  </si>
  <si>
    <t xml:space="preserve">Příplatek za vodo.přemístění suti při rekonstrukci </t>
  </si>
  <si>
    <t>979981101R00</t>
  </si>
  <si>
    <t xml:space="preserve">Kontejner, odvoz a likvidace, 3 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</si>
  <si>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</si>
  <si>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</si>
  <si>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</si>
  <si>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</si>
  <si>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</si>
  <si>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</si>
  <si>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</si>
  <si>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</si>
  <si>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MŠ KROUPOVA</t>
  </si>
  <si>
    <t/>
  </si>
  <si>
    <t>jed. mon.</t>
  </si>
  <si>
    <t>celk. mont.</t>
  </si>
  <si>
    <t>jedn. mat.</t>
  </si>
  <si>
    <t>celk. mat.</t>
  </si>
  <si>
    <t>celkem mat.+mont.</t>
  </si>
  <si>
    <t xml:space="preserve">     1.</t>
  </si>
  <si>
    <t>Čidlo ekvitermní regulace vyhledat a namontovt na fasádu. V současné době zakryté pod izolantem - 1.</t>
  </si>
  <si>
    <t xml:space="preserve">     2.</t>
  </si>
  <si>
    <t>Mtž čidla ektitermní regulace-volně visí na fasádě 2.</t>
  </si>
  <si>
    <t xml:space="preserve">     3.</t>
  </si>
  <si>
    <t>Mtž zvonky a zvonkové tablo -3.</t>
  </si>
  <si>
    <t xml:space="preserve">     4</t>
  </si>
  <si>
    <t>Venkovní svítidla, nástěnná, na fasádu, s pohyb. čidlem (IP 44)
reflektor 2x10W E27 LED
Provozní:   Napětí 230 V
Patice:    2xE27
Typ světelného zdroje  Úsporná zářivka 2x
Výkon světelného zdroje 2x23 W
Celkový světelný tok  3000 lm
Barevná teplota (Kelvin) 4000 K
Barva světla   Bíle světlo
Pohybové čidlo   Ano                                            26</t>
  </si>
  <si>
    <t xml:space="preserve">     5</t>
  </si>
  <si>
    <t>Krabice instalační, vč. Svorkovnice - 27.</t>
  </si>
  <si>
    <t xml:space="preserve">     6</t>
  </si>
  <si>
    <t>Kabel CYKY 3x1,5 - 28.</t>
  </si>
  <si>
    <t xml:space="preserve">     7</t>
  </si>
  <si>
    <t>Vyhledání místa připojení osv. na stáv. instalaci - 29.</t>
  </si>
  <si>
    <t xml:space="preserve">     8</t>
  </si>
  <si>
    <t>Trubka PVC 16 mm (pro kamery) -30.</t>
  </si>
  <si>
    <t xml:space="preserve">     9</t>
  </si>
  <si>
    <t>Chránička (lišta) pro ochr. funkčích vedení na fasádě -31.</t>
  </si>
  <si>
    <t xml:space="preserve">     10</t>
  </si>
  <si>
    <t>Dokladová část (návody, protokoly) - 32.</t>
  </si>
  <si>
    <t xml:space="preserve">     12</t>
  </si>
  <si>
    <t>Vypracování výchozí revizní zprávy - 34.</t>
  </si>
  <si>
    <t>Celkem</t>
  </si>
  <si>
    <t>Pozice</t>
  </si>
  <si>
    <t xml:space="preserve">Název položky  </t>
  </si>
  <si>
    <t>Cena
jednot.</t>
  </si>
  <si>
    <t>Cena 
celkem</t>
  </si>
  <si>
    <t>Seřízení dveří do místnosti s jednotkou VZT - 38.</t>
  </si>
  <si>
    <t>2.NP      80</t>
  </si>
  <si>
    <t xml:space="preserve">Malba tekutá  Plus, barva, 2 x   - 56. </t>
  </si>
  <si>
    <t>Úprava-vsazení odbočky a napojené rohože na kanalizaci - 19. , 57.</t>
  </si>
  <si>
    <t xml:space="preserve"> Instalace žebřík k střešnímu výlezu včetně uchycení:      4</t>
  </si>
  <si>
    <t xml:space="preserve">D + mtž žebříku -47. </t>
  </si>
  <si>
    <t>Elektro k fasádě</t>
  </si>
  <si>
    <t>1.03</t>
  </si>
  <si>
    <t>Kompaktní větrací jednotka s rekuperací tepla v podstropním provedení (EC5)</t>
  </si>
  <si>
    <t>1 ks</t>
  </si>
  <si>
    <t>Vp = 500m3/h     dpz = 230 Pa    Ne =  170 kW/ 230 V    I = 1,4 A</t>
  </si>
  <si>
    <t>Vo = 500 m3/h    dpz = 230 Pa    Ne =  170 kW/ 230 V    I = 1,4 A</t>
  </si>
  <si>
    <t>Qe = 500 W/230 V   tv1 = -12 °C   tv2 = 22 °C</t>
  </si>
  <si>
    <t>Účinn. rekuperace min. 85%</t>
  </si>
  <si>
    <r>
      <t>Rovnotlaká větrací jednotka</t>
    </r>
    <r>
      <rPr>
        <sz val="10"/>
        <rFont val="Arial CE"/>
        <family val="2"/>
        <charset val="238"/>
      </rPr>
      <t>:</t>
    </r>
  </si>
  <si>
    <t>– úsporné EC ventilátory typu volného oběžného kola, uchycení k vnitř-nímu plášti</t>
  </si>
  <si>
    <t xml:space="preserve">   jednotky je provedeno přes izolátory chvění;</t>
  </si>
  <si>
    <t>– energetická třída - min. A+;</t>
  </si>
  <si>
    <t>– uzavírací klapka TUNE-R 250-1- MO se servopohonemtf 230 V, 2 Nm, pružina</t>
  </si>
  <si>
    <t>2 ks</t>
  </si>
  <si>
    <t xml:space="preserve">– plně uzavíratelný vestavěný by-pass je standardní součástí jednotky, automaticky  </t>
  </si>
  <si>
    <t xml:space="preserve">   řízená klapka by-passu;</t>
  </si>
  <si>
    <t xml:space="preserve">– skříň jednotky  v provedení s minerální izolací tl. 30 mm (U = 0,81 Wm-2K-1) </t>
  </si>
  <si>
    <t xml:space="preserve">   s potlačením tepelných mostů;</t>
  </si>
  <si>
    <t>– vířivý protiproudý rekuperační výměník z plastu (účinnost min. 85 %);</t>
  </si>
  <si>
    <t>– filtry G7 přívodního a G4 odpadního vzduchu;</t>
  </si>
  <si>
    <t>– kruhová připojovací hrdla;</t>
  </si>
  <si>
    <t>– vestavěný el. ohřívač 1,5 kW; s regulací a ochranou</t>
  </si>
  <si>
    <t>– kompletní digit. regulace s ovládáním uzavíracích klapek, el. dohřívače, chod dle CO2;</t>
  </si>
  <si>
    <t>– funkce konstantního průtoku vzduchu;</t>
  </si>
  <si>
    <t>– řídící systém musí být vybavan časovým programem s denním a týdením režimem;</t>
  </si>
  <si>
    <t>– externí čidlo teploty, vč. kabelu;</t>
  </si>
  <si>
    <t>– max. výška jednotky 370 mm;</t>
  </si>
  <si>
    <t>– akustický výkon LwA 42 dB (A);</t>
  </si>
  <si>
    <t>– dveře pro přístup při údržbě a revizích na pantech otevíravé dolů.</t>
  </si>
  <si>
    <r>
      <t xml:space="preserve">Akce: </t>
    </r>
    <r>
      <rPr>
        <b/>
        <sz val="10"/>
        <rFont val="Arial CE"/>
        <charset val="238"/>
      </rPr>
      <t xml:space="preserve"> MŠ KROUPOVA</t>
    </r>
  </si>
  <si>
    <r>
      <t xml:space="preserve">Str.: </t>
    </r>
    <r>
      <rPr>
        <b/>
        <sz val="10"/>
        <rFont val="Arial CE"/>
        <charset val="238"/>
      </rPr>
      <t xml:space="preserve"> 3</t>
    </r>
  </si>
  <si>
    <t>1kpl</t>
  </si>
  <si>
    <t>Zaregulování zařízení (3 jednotky VZT)</t>
  </si>
  <si>
    <t>10 h</t>
  </si>
  <si>
    <t>Provozní zkoušky (3 jednotky VZT)</t>
  </si>
  <si>
    <t>12 h</t>
  </si>
  <si>
    <t>Zaškolení obsluhy</t>
  </si>
  <si>
    <t>6 h</t>
  </si>
  <si>
    <t>1 kmpl</t>
  </si>
  <si>
    <t xml:space="preserve">                        - v učebnách</t>
  </si>
  <si>
    <t>,- Kč</t>
  </si>
  <si>
    <t>Montáž VZT včetně spojovacího materiálu, úprava SDK</t>
  </si>
  <si>
    <t>Revizní zpráva k VZT jednotkám</t>
  </si>
  <si>
    <t>1 kpl</t>
  </si>
  <si>
    <t>10</t>
  </si>
  <si>
    <t>12</t>
  </si>
  <si>
    <t>6</t>
  </si>
  <si>
    <t>Měření hluku (3 jednotky VZT)     - před fasádou</t>
  </si>
  <si>
    <t>– možnost připojení externího čidla CO2 + CO2 čidlo v učebně včetně kabeláže;</t>
  </si>
  <si>
    <t>002 - Cu vedení/0082 - CYSY uložená pevně</t>
  </si>
  <si>
    <t>006 - Vypínače, ovladače, zásuvky/0111 - zásuvka nástěnná, 1fázová, 16 A</t>
  </si>
  <si>
    <t>3f zakončovací svorkovnice_</t>
  </si>
  <si>
    <t>002 - Cu vedení/0041 - Cu kabel uložený pevně, do 4 mm2</t>
  </si>
  <si>
    <t>001 - Trubky, lišty, krabice/0201 - ochranná hadice pryžová - plastová, uložená volně, vnitřního průměru do 32 mm</t>
  </si>
  <si>
    <t>005 - Ukončení, propojení vedení/0001 - ukončení vodičů v rozváděči nebo na přístroji do 2,5 mm2</t>
  </si>
  <si>
    <t>001 - Trubky, lišty, krabice/0103 - lišta vkládací, šířky přes 40 do 60 mm</t>
  </si>
  <si>
    <t>016 - Osazení kotevních prvků/0012 - hmoždinka přes 8 do 12 mm, do cihly</t>
  </si>
  <si>
    <t>203 Vidlice + Guma 2,5mm2 3m</t>
  </si>
  <si>
    <t>kg</t>
  </si>
  <si>
    <t>010 - Odvoz suti/0002 - každý další i započatý 1 km</t>
  </si>
  <si>
    <t>001 - Trubky, lišty, krabice/0302 - krabice zapuštěná, vel. 68 a 97, se zapojením vodičů</t>
  </si>
  <si>
    <t>009 - Jisticí prvky/0202 - jistič 1pólový, do 25 A, s krytem</t>
  </si>
  <si>
    <t>009 - Jisticí prvky/0214 - jistič 3pólový, do 25 A, s krytem</t>
  </si>
  <si>
    <t>009 - Jisticí prvky/0281 - spouštěč motoru do 50 A</t>
  </si>
  <si>
    <t>Instalace Ovládáni a CO2 čidla</t>
  </si>
  <si>
    <t>Průrazy zdí/stropů</t>
  </si>
  <si>
    <t>001 - Revizní zpráva</t>
  </si>
  <si>
    <t>celkem</t>
  </si>
  <si>
    <t>R622432112R00</t>
  </si>
  <si>
    <t>Omítka a penetrace soklu stěn střednězrnná -49. Včetně úpravy podkladu</t>
  </si>
  <si>
    <t>9500011A.J</t>
  </si>
  <si>
    <t>Zašištění havarijní přepadu z vnější strany fasády pomocí horolezecké techniky - 57.</t>
  </si>
  <si>
    <t>2</t>
  </si>
  <si>
    <t>Demontážstávající VZT včetně likvidace (pokud stavající jednotka nepůjde opravit)</t>
  </si>
  <si>
    <t>Servis stávající VZT jednotky v 1.PP, určení příčeny nefunkčnosti, případně oprava</t>
  </si>
  <si>
    <t>Ostatní náklady</t>
  </si>
  <si>
    <t>Vypracování dokumentace skutečného stavu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</si>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</sst>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"/>
    <numFmt numFmtId="166" formatCode="#,##0\ &quot;Kč&quot;"/>
    <numFmt numFmtId="167" formatCode="#,##0.000"/>
    <numFmt numFmtId="168" formatCode="#,##0.0_ ;\-#,##0.0\ "/>
  </numFmts>
  <fonts count="35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10"/>
      <name val="Helv"/>
      <family val="2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 Narrow"/>
      <family val="2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sz val="10"/>
      <color indexed="8"/>
      <name val="Arial"/>
      <charset val="238"/>
    </font>
    <font>
      <sz val="9"/>
      <color indexed="8"/>
      <name val="Calibri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5" fillId="0" borderId="0"/>
    <xf numFmtId="0" fontId="8" fillId="0" borderId="0" applyProtection="0"/>
    <xf numFmtId="0" fontId="32" fillId="0" borderId="0"/>
  </cellStyleXfs>
  <cellXfs count="3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9" xfId="1" applyFont="1" applyBorder="1" applyAlignment="1">
      <alignment horizontal="center" vertical="top"/>
    </xf>
    <xf numFmtId="49" fontId="16" fillId="0" borderId="59" xfId="1" applyNumberFormat="1" applyFont="1" applyBorder="1" applyAlignment="1">
      <alignment horizontal="left" vertical="top"/>
    </xf>
    <xf numFmtId="0" fontId="16" fillId="0" borderId="59" xfId="1" applyFont="1" applyBorder="1" applyAlignment="1">
      <alignment vertical="top" wrapText="1"/>
    </xf>
    <xf numFmtId="49" fontId="16" fillId="0" borderId="59" xfId="1" applyNumberFormat="1" applyFont="1" applyBorder="1" applyAlignment="1">
      <alignment horizontal="center" shrinkToFit="1"/>
    </xf>
    <xf numFmtId="4" fontId="16" fillId="0" borderId="59" xfId="1" applyNumberFormat="1" applyFont="1" applyBorder="1" applyAlignment="1">
      <alignment horizontal="right"/>
    </xf>
    <xf numFmtId="4" fontId="16" fillId="0" borderId="59" xfId="1" applyNumberFormat="1" applyFont="1" applyBorder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3" fillId="0" borderId="0" xfId="1" applyFont="1" applyAlignment="1"/>
    <xf numFmtId="0" fontId="1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1" fillId="0" borderId="0" xfId="2" applyFont="1"/>
    <xf numFmtId="0" fontId="8" fillId="0" borderId="0" xfId="3" applyFont="1" applyBorder="1" applyAlignment="1">
      <alignment vertical="center"/>
    </xf>
    <xf numFmtId="49" fontId="0" fillId="4" borderId="64" xfId="0" applyNumberFormat="1" applyFont="1" applyFill="1" applyBorder="1" applyAlignment="1" applyProtection="1">
      <alignment vertical="center"/>
    </xf>
    <xf numFmtId="167" fontId="0" fillId="4" borderId="64" xfId="0" applyNumberFormat="1" applyFont="1" applyFill="1" applyBorder="1" applyAlignment="1" applyProtection="1">
      <alignment vertical="center"/>
    </xf>
    <xf numFmtId="0" fontId="1" fillId="0" borderId="65" xfId="2" applyFont="1" applyBorder="1"/>
    <xf numFmtId="49" fontId="10" fillId="4" borderId="64" xfId="0" applyNumberFormat="1" applyFont="1" applyFill="1" applyBorder="1" applyAlignment="1" applyProtection="1">
      <alignment vertical="center" wrapText="1"/>
    </xf>
    <xf numFmtId="0" fontId="1" fillId="5" borderId="10" xfId="2" applyFont="1" applyFill="1" applyBorder="1"/>
    <xf numFmtId="0" fontId="5" fillId="2" borderId="8" xfId="1" applyNumberFormat="1" applyFont="1" applyFill="1" applyBorder="1" applyAlignment="1">
      <alignment horizontal="center" wrapText="1"/>
    </xf>
    <xf numFmtId="0" fontId="5" fillId="2" borderId="10" xfId="1" applyNumberFormat="1" applyFont="1" applyFill="1" applyBorder="1" applyAlignment="1">
      <alignment horizontal="center" wrapText="1"/>
    </xf>
    <xf numFmtId="0" fontId="1" fillId="0" borderId="10" xfId="2" applyFont="1" applyBorder="1"/>
    <xf numFmtId="0" fontId="3" fillId="0" borderId="9" xfId="1" applyFont="1" applyFill="1" applyBorder="1" applyAlignment="1">
      <alignment horizontal="center"/>
    </xf>
    <xf numFmtId="0" fontId="0" fillId="0" borderId="10" xfId="2" applyFont="1" applyFill="1" applyBorder="1"/>
    <xf numFmtId="49" fontId="16" fillId="0" borderId="59" xfId="1" applyNumberFormat="1" applyFont="1" applyFill="1" applyBorder="1" applyAlignment="1">
      <alignment horizontal="center" shrinkToFit="1"/>
    </xf>
    <xf numFmtId="4" fontId="16" fillId="0" borderId="63" xfId="1" applyNumberFormat="1" applyFont="1" applyBorder="1" applyAlignment="1">
      <alignment horizontal="right"/>
    </xf>
    <xf numFmtId="4" fontId="16" fillId="0" borderId="10" xfId="1" applyNumberFormat="1" applyFont="1" applyBorder="1" applyAlignment="1">
      <alignment horizontal="right"/>
    </xf>
    <xf numFmtId="0" fontId="9" fillId="0" borderId="10" xfId="2" applyFont="1" applyBorder="1"/>
    <xf numFmtId="49" fontId="16" fillId="0" borderId="10" xfId="1" applyNumberFormat="1" applyFont="1" applyFill="1" applyBorder="1" applyAlignment="1">
      <alignment horizontal="center" shrinkToFit="1"/>
    </xf>
    <xf numFmtId="0" fontId="26" fillId="0" borderId="10" xfId="2" applyFont="1" applyBorder="1"/>
    <xf numFmtId="0" fontId="1" fillId="0" borderId="10" xfId="2" applyFont="1" applyBorder="1" applyAlignment="1">
      <alignment horizontal="center"/>
    </xf>
    <xf numFmtId="1" fontId="1" fillId="0" borderId="10" xfId="2" applyNumberFormat="1" applyFont="1" applyBorder="1"/>
    <xf numFmtId="4" fontId="16" fillId="0" borderId="15" xfId="1" applyNumberFormat="1" applyFont="1" applyBorder="1" applyAlignment="1">
      <alignment horizontal="right"/>
    </xf>
    <xf numFmtId="4" fontId="27" fillId="0" borderId="15" xfId="1" applyNumberFormat="1" applyFont="1" applyBorder="1" applyAlignment="1">
      <alignment horizontal="right"/>
    </xf>
    <xf numFmtId="4" fontId="27" fillId="0" borderId="10" xfId="1" applyNumberFormat="1" applyFont="1" applyBorder="1" applyAlignment="1">
      <alignment horizontal="right"/>
    </xf>
    <xf numFmtId="49" fontId="1" fillId="0" borderId="56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28" fillId="2" borderId="10" xfId="0" applyFont="1" applyFill="1" applyBorder="1" applyAlignment="1" applyProtection="1">
      <alignment vertical="center"/>
    </xf>
    <xf numFmtId="0" fontId="28" fillId="2" borderId="10" xfId="0" applyFont="1" applyFill="1" applyBorder="1" applyAlignment="1" applyProtection="1">
      <alignment horizontal="center" vertical="center"/>
    </xf>
    <xf numFmtId="0" fontId="28" fillId="2" borderId="15" xfId="0" applyFont="1" applyFill="1" applyBorder="1" applyAlignment="1" applyProtection="1">
      <alignment horizontal="center" vertical="center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 applyProtection="1">
      <alignment horizontal="center" vertical="center" wrapText="1"/>
    </xf>
    <xf numFmtId="49" fontId="0" fillId="0" borderId="56" xfId="0" applyNumberFormat="1" applyFill="1" applyBorder="1" applyAlignment="1" applyProtection="1">
      <alignment horizontal="left" vertical="center"/>
      <protection locked="0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9" fontId="1" fillId="0" borderId="56" xfId="0" quotePrefix="1" applyNumberFormat="1" applyFont="1" applyBorder="1" applyAlignment="1" applyProtection="1">
      <alignment horizontal="left" vertical="center"/>
      <protection locked="0"/>
    </xf>
    <xf numFmtId="49" fontId="1" fillId="0" borderId="13" xfId="0" quotePrefix="1" applyNumberFormat="1" applyFont="1" applyBorder="1" applyAlignment="1" applyProtection="1">
      <alignment horizontal="center" vertical="center"/>
      <protection locked="0"/>
    </xf>
    <xf numFmtId="49" fontId="1" fillId="0" borderId="34" xfId="0" quotePrefix="1" applyNumberFormat="1" applyFont="1" applyBorder="1" applyAlignment="1" applyProtection="1">
      <alignment horizontal="center" vertical="center"/>
      <protection locked="0"/>
    </xf>
    <xf numFmtId="1" fontId="1" fillId="0" borderId="56" xfId="0" quotePrefix="1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1" fontId="1" fillId="0" borderId="56" xfId="0" applyNumberFormat="1" applyFont="1" applyBorder="1" applyAlignment="1" applyProtection="1">
      <alignment horizontal="center" vertical="center"/>
      <protection locked="0"/>
    </xf>
    <xf numFmtId="0" fontId="29" fillId="0" borderId="0" xfId="0" quotePrefix="1" applyFont="1" applyBorder="1" applyAlignment="1">
      <alignment horizontal="left"/>
    </xf>
    <xf numFmtId="49" fontId="0" fillId="0" borderId="0" xfId="0" quotePrefix="1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34" xfId="0" quotePrefix="1" applyNumberFormat="1" applyFont="1" applyBorder="1" applyAlignment="1" applyProtection="1">
      <alignment horizontal="left" vertical="center"/>
      <protection locked="0"/>
    </xf>
    <xf numFmtId="49" fontId="0" fillId="0" borderId="34" xfId="0" quotePrefix="1" applyNumberFormat="1" applyBorder="1" applyAlignment="1">
      <alignment horizontal="left"/>
    </xf>
    <xf numFmtId="49" fontId="30" fillId="0" borderId="56" xfId="0" quotePrefix="1" applyNumberFormat="1" applyFont="1" applyBorder="1" applyAlignment="1" applyProtection="1">
      <alignment horizontal="left" vertical="center"/>
      <protection locked="0"/>
    </xf>
    <xf numFmtId="49" fontId="30" fillId="0" borderId="13" xfId="0" quotePrefix="1" applyNumberFormat="1" applyFont="1" applyBorder="1" applyAlignment="1" applyProtection="1">
      <alignment horizontal="center" vertical="center"/>
      <protection locked="0"/>
    </xf>
    <xf numFmtId="49" fontId="30" fillId="0" borderId="34" xfId="0" quotePrefix="1" applyNumberFormat="1" applyFont="1" applyBorder="1" applyAlignment="1" applyProtection="1">
      <alignment horizontal="center" vertical="center"/>
      <protection locked="0"/>
    </xf>
    <xf numFmtId="1" fontId="30" fillId="0" borderId="56" xfId="0" quotePrefix="1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56" xfId="0" quotePrefix="1" applyNumberFormat="1" applyFont="1" applyBorder="1" applyAlignment="1" applyProtection="1">
      <alignment horizontal="center" vertical="center"/>
      <protection locked="0"/>
    </xf>
    <xf numFmtId="49" fontId="1" fillId="0" borderId="0" xfId="0" quotePrefix="1" applyNumberFormat="1" applyFont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left" vertical="center"/>
      <protection locked="0"/>
    </xf>
    <xf numFmtId="49" fontId="0" fillId="0" borderId="13" xfId="0" quotePrefix="1" applyNumberFormat="1" applyFont="1" applyBorder="1" applyAlignment="1" applyProtection="1">
      <alignment horizontal="center" vertical="center"/>
      <protection locked="0"/>
    </xf>
    <xf numFmtId="49" fontId="1" fillId="0" borderId="56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quotePrefix="1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/>
      <protection locked="0"/>
    </xf>
    <xf numFmtId="0" fontId="1" fillId="0" borderId="56" xfId="0" quotePrefix="1" applyFont="1" applyBorder="1" applyAlignment="1" applyProtection="1">
      <alignment horizontal="left" vertical="center"/>
      <protection locked="0"/>
    </xf>
    <xf numFmtId="0" fontId="0" fillId="0" borderId="34" xfId="0" applyBorder="1"/>
    <xf numFmtId="0" fontId="0" fillId="0" borderId="56" xfId="0" applyBorder="1" applyAlignment="1">
      <alignment horizontal="center"/>
    </xf>
    <xf numFmtId="0" fontId="0" fillId="0" borderId="56" xfId="0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31" fillId="0" borderId="15" xfId="0" applyFont="1" applyBorder="1" applyAlignment="1"/>
    <xf numFmtId="0" fontId="31" fillId="0" borderId="9" xfId="0" applyFont="1" applyBorder="1" applyAlignment="1"/>
    <xf numFmtId="1" fontId="31" fillId="0" borderId="9" xfId="0" applyNumberFormat="1" applyFont="1" applyBorder="1" applyAlignment="1"/>
    <xf numFmtId="1" fontId="31" fillId="0" borderId="8" xfId="0" applyNumberFormat="1" applyFont="1" applyBorder="1" applyAlignment="1">
      <alignment horizontal="left"/>
    </xf>
    <xf numFmtId="49" fontId="30" fillId="0" borderId="0" xfId="0" quotePrefix="1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56" xfId="0" quotePrefix="1" applyNumberFormat="1" applyFont="1" applyBorder="1" applyAlignment="1" applyProtection="1">
      <alignment horizontal="left" vertical="center"/>
      <protection locked="0"/>
    </xf>
    <xf numFmtId="0" fontId="33" fillId="0" borderId="66" xfId="4" applyFont="1" applyFill="1" applyBorder="1" applyAlignment="1">
      <alignment horizontal="center" vertical="center"/>
    </xf>
    <xf numFmtId="2" fontId="33" fillId="0" borderId="66" xfId="4" applyNumberFormat="1" applyFont="1" applyFill="1" applyBorder="1" applyAlignment="1">
      <alignment horizontal="center" vertical="center"/>
    </xf>
    <xf numFmtId="0" fontId="33" fillId="0" borderId="66" xfId="4" applyFont="1" applyFill="1" applyBorder="1" applyAlignment="1">
      <alignment horizontal="left" vertical="center" wrapText="1"/>
    </xf>
    <xf numFmtId="0" fontId="32" fillId="0" borderId="0" xfId="4"/>
    <xf numFmtId="49" fontId="0" fillId="0" borderId="5" xfId="0" quotePrefix="1" applyNumberFormat="1" applyFont="1" applyBorder="1" applyAlignment="1" applyProtection="1">
      <alignment horizontal="left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0" xfId="0" quotePrefix="1" applyNumberFormat="1" applyFont="1" applyBorder="1" applyAlignment="1" applyProtection="1">
      <alignment horizontal="center" vertical="center"/>
      <protection locked="0"/>
    </xf>
    <xf numFmtId="1" fontId="0" fillId="0" borderId="0" xfId="0" applyNumberFormat="1"/>
    <xf numFmtId="49" fontId="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" fontId="29" fillId="0" borderId="0" xfId="0" applyNumberFormat="1" applyFont="1"/>
    <xf numFmtId="4" fontId="16" fillId="0" borderId="59" xfId="1" applyNumberFormat="1" applyFont="1" applyFill="1" applyBorder="1" applyAlignment="1">
      <alignment horizontal="right"/>
    </xf>
    <xf numFmtId="3" fontId="10" fillId="0" borderId="0" xfId="0" applyNumberFormat="1" applyFont="1"/>
    <xf numFmtId="2" fontId="33" fillId="0" borderId="66" xfId="4" applyNumberFormat="1" applyFont="1" applyFill="1" applyBorder="1" applyAlignment="1">
      <alignment horizontal="right" vertical="center"/>
    </xf>
    <xf numFmtId="2" fontId="16" fillId="0" borderId="63" xfId="1" applyNumberFormat="1" applyFont="1" applyBorder="1" applyAlignment="1">
      <alignment horizontal="right" vertical="center"/>
    </xf>
    <xf numFmtId="2" fontId="1" fillId="0" borderId="10" xfId="2" applyNumberFormat="1" applyFont="1" applyBorder="1" applyAlignment="1">
      <alignment vertical="center"/>
    </xf>
    <xf numFmtId="2" fontId="16" fillId="0" borderId="15" xfId="1" applyNumberFormat="1" applyFont="1" applyBorder="1" applyAlignment="1">
      <alignment horizontal="right" vertical="center"/>
    </xf>
    <xf numFmtId="2" fontId="27" fillId="0" borderId="10" xfId="1" applyNumberFormat="1" applyFont="1" applyBorder="1" applyAlignment="1">
      <alignment horizontal="right" vertical="center"/>
    </xf>
    <xf numFmtId="2" fontId="27" fillId="0" borderId="15" xfId="1" applyNumberFormat="1" applyFont="1" applyBorder="1" applyAlignment="1">
      <alignment horizontal="right" vertical="center"/>
    </xf>
    <xf numFmtId="168" fontId="34" fillId="0" borderId="0" xfId="4" applyNumberFormat="1" applyFont="1"/>
    <xf numFmtId="165" fontId="16" fillId="0" borderId="10" xfId="1" applyNumberFormat="1" applyFont="1" applyBorder="1" applyAlignment="1">
      <alignment horizontal="right" vertical="center"/>
    </xf>
    <xf numFmtId="165" fontId="27" fillId="0" borderId="10" xfId="1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0" fontId="17" fillId="3" borderId="34" xfId="1" applyNumberFormat="1" applyFont="1" applyFill="1" applyBorder="1" applyAlignment="1">
      <alignment horizontal="left" wrapText="1" indent="1"/>
    </xf>
    <xf numFmtId="0" fontId="18" fillId="0" borderId="0" xfId="0" applyNumberFormat="1" applyFont="1"/>
    <xf numFmtId="0" fontId="18" fillId="0" borderId="13" xfId="0" applyNumberFormat="1" applyFont="1" applyBorder="1"/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0" fillId="0" borderId="25" xfId="0" applyBorder="1" applyAlignment="1">
      <alignment horizontal="left" vertical="center"/>
    </xf>
  </cellXfs>
  <cellStyles count="5">
    <cellStyle name="Normální" xfId="0" builtinId="0"/>
    <cellStyle name="Normální 5" xfId="4"/>
    <cellStyle name="normální_DCHB Podolí" xfId="3"/>
    <cellStyle name="normální_POL.XLS" xfId="1"/>
    <cellStyle name="normální_SK I_CN_vzor_ROK 20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topLeftCell="A4" workbookViewId="0">
      <selection activeCell="E23" sqref="E23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0</v>
      </c>
      <c r="D2" s="5" t="str">
        <f>Rekapitulace!G2</f>
        <v xml:space="preserve"> aktualizace 16.4.208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302"/>
      <c r="D8" s="302"/>
      <c r="E8" s="303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302">
        <f>Projektant</f>
        <v>0</v>
      </c>
      <c r="D9" s="302"/>
      <c r="E9" s="303"/>
      <c r="F9" s="13"/>
      <c r="G9" s="34"/>
      <c r="H9" s="35"/>
    </row>
    <row r="10" spans="1:57" x14ac:dyDescent="0.2">
      <c r="A10" s="29" t="s">
        <v>15</v>
      </c>
      <c r="B10" s="13"/>
      <c r="C10" s="302"/>
      <c r="D10" s="302"/>
      <c r="E10" s="302"/>
      <c r="F10" s="36"/>
      <c r="G10" s="37"/>
      <c r="H10" s="38"/>
    </row>
    <row r="11" spans="1:57" ht="13.5" customHeight="1" x14ac:dyDescent="0.2">
      <c r="A11" s="29" t="s">
        <v>16</v>
      </c>
      <c r="B11" s="13"/>
      <c r="C11" s="302"/>
      <c r="D11" s="302"/>
      <c r="E11" s="302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304"/>
      <c r="D12" s="304"/>
      <c r="E12" s="304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 t="str">
        <f>Rekapitulace!A31</f>
        <v>Ztížené výrobní podmínky</v>
      </c>
      <c r="E15" s="58"/>
      <c r="F15" s="59"/>
      <c r="G15" s="56">
        <f>Rekapitulace!I31</f>
        <v>0</v>
      </c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 t="str">
        <f>Rekapitulace!A32</f>
        <v>Oborová přirážka</v>
      </c>
      <c r="E16" s="60"/>
      <c r="F16" s="61"/>
      <c r="G16" s="56">
        <f>Rekapitulace!I32</f>
        <v>0</v>
      </c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 t="str">
        <f>Rekapitulace!A33</f>
        <v>Přesun stavebních kapacit</v>
      </c>
      <c r="E17" s="60"/>
      <c r="F17" s="61"/>
      <c r="G17" s="56">
        <f>Rekapitulace!I33</f>
        <v>0</v>
      </c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 t="str">
        <f>Rekapitulace!A34</f>
        <v>Mimostaveništní doprava</v>
      </c>
      <c r="E18" s="60"/>
      <c r="F18" s="61"/>
      <c r="G18" s="56">
        <f>Rekapitulace!I34</f>
        <v>0</v>
      </c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 t="str">
        <f>Rekapitulace!A35</f>
        <v>Zařízení staveniště</v>
      </c>
      <c r="E19" s="60"/>
      <c r="F19" s="61"/>
      <c r="G19" s="56">
        <f>Rekapitulace!I35</f>
        <v>0</v>
      </c>
    </row>
    <row r="20" spans="1:7" ht="15.95" customHeight="1" x14ac:dyDescent="0.2">
      <c r="A20" s="64"/>
      <c r="B20" s="55"/>
      <c r="C20" s="56"/>
      <c r="D20" s="9" t="str">
        <f>Rekapitulace!A36</f>
        <v>Provoz investora</v>
      </c>
      <c r="E20" s="60"/>
      <c r="F20" s="61"/>
      <c r="G20" s="56">
        <f>Rekapitulace!I36</f>
        <v>0</v>
      </c>
    </row>
    <row r="21" spans="1:7" ht="15.95" customHeight="1" x14ac:dyDescent="0.2">
      <c r="A21" s="64" t="s">
        <v>31</v>
      </c>
      <c r="B21" s="55"/>
      <c r="C21" s="56">
        <f>HZS</f>
        <v>0</v>
      </c>
      <c r="D21" s="9" t="str">
        <f>Rekapitulace!A37</f>
        <v>Kompletační činnost (IČD)</v>
      </c>
      <c r="E21" s="60"/>
      <c r="F21" s="61"/>
      <c r="G21" s="56">
        <f>Rekapitulace!I37</f>
        <v>0</v>
      </c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 x14ac:dyDescent="0.25">
      <c r="A23" s="305" t="s">
        <v>34</v>
      </c>
      <c r="B23" s="306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307">
        <f>C23-F32</f>
        <v>0</v>
      </c>
      <c r="G30" s="308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307">
        <f>ROUND(PRODUCT(F30,C31/100),0)</f>
        <v>0</v>
      </c>
      <c r="G31" s="308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307">
        <v>0</v>
      </c>
      <c r="G32" s="308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307">
        <f>ROUND(PRODUCT(F32,C33/100),0)</f>
        <v>0</v>
      </c>
      <c r="G33" s="308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309">
        <f>ROUND(SUM(F30:F33),0)</f>
        <v>0</v>
      </c>
      <c r="G34" s="310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301"/>
      <c r="C37" s="301"/>
      <c r="D37" s="301"/>
      <c r="E37" s="301"/>
      <c r="F37" s="301"/>
      <c r="G37" s="301"/>
      <c r="H37" t="s">
        <v>6</v>
      </c>
    </row>
    <row r="38" spans="1:8" ht="12.75" customHeight="1" x14ac:dyDescent="0.2">
      <c r="A38" s="96"/>
      <c r="B38" s="301"/>
      <c r="C38" s="301"/>
      <c r="D38" s="301"/>
      <c r="E38" s="301"/>
      <c r="F38" s="301"/>
      <c r="G38" s="301"/>
      <c r="H38" t="s">
        <v>6</v>
      </c>
    </row>
    <row r="39" spans="1:8" x14ac:dyDescent="0.2">
      <c r="A39" s="96"/>
      <c r="B39" s="301"/>
      <c r="C39" s="301"/>
      <c r="D39" s="301"/>
      <c r="E39" s="301"/>
      <c r="F39" s="301"/>
      <c r="G39" s="301"/>
      <c r="H39" t="s">
        <v>6</v>
      </c>
    </row>
    <row r="40" spans="1:8" x14ac:dyDescent="0.2">
      <c r="A40" s="96"/>
      <c r="B40" s="301"/>
      <c r="C40" s="301"/>
      <c r="D40" s="301"/>
      <c r="E40" s="301"/>
      <c r="F40" s="301"/>
      <c r="G40" s="301"/>
      <c r="H40" t="s">
        <v>6</v>
      </c>
    </row>
    <row r="41" spans="1:8" x14ac:dyDescent="0.2">
      <c r="A41" s="96"/>
      <c r="B41" s="301"/>
      <c r="C41" s="301"/>
      <c r="D41" s="301"/>
      <c r="E41" s="301"/>
      <c r="F41" s="301"/>
      <c r="G41" s="301"/>
      <c r="H41" t="s">
        <v>6</v>
      </c>
    </row>
    <row r="42" spans="1:8" x14ac:dyDescent="0.2">
      <c r="A42" s="96"/>
      <c r="B42" s="301"/>
      <c r="C42" s="301"/>
      <c r="D42" s="301"/>
      <c r="E42" s="301"/>
      <c r="F42" s="301"/>
      <c r="G42" s="301"/>
      <c r="H42" t="s">
        <v>6</v>
      </c>
    </row>
    <row r="43" spans="1:8" x14ac:dyDescent="0.2">
      <c r="A43" s="96"/>
      <c r="B43" s="301"/>
      <c r="C43" s="301"/>
      <c r="D43" s="301"/>
      <c r="E43" s="301"/>
      <c r="F43" s="301"/>
      <c r="G43" s="301"/>
      <c r="H43" t="s">
        <v>6</v>
      </c>
    </row>
    <row r="44" spans="1:8" x14ac:dyDescent="0.2">
      <c r="A44" s="96"/>
      <c r="B44" s="301"/>
      <c r="C44" s="301"/>
      <c r="D44" s="301"/>
      <c r="E44" s="301"/>
      <c r="F44" s="301"/>
      <c r="G44" s="301"/>
      <c r="H44" t="s">
        <v>6</v>
      </c>
    </row>
    <row r="45" spans="1:8" ht="0.75" customHeight="1" x14ac:dyDescent="0.2">
      <c r="A45" s="96"/>
      <c r="B45" s="301"/>
      <c r="C45" s="301"/>
      <c r="D45" s="301"/>
      <c r="E45" s="301"/>
      <c r="F45" s="301"/>
      <c r="G45" s="301"/>
      <c r="H45" t="s">
        <v>6</v>
      </c>
    </row>
    <row r="46" spans="1:8" x14ac:dyDescent="0.2">
      <c r="B46" s="300"/>
      <c r="C46" s="300"/>
      <c r="D46" s="300"/>
      <c r="E46" s="300"/>
      <c r="F46" s="300"/>
      <c r="G46" s="300"/>
    </row>
    <row r="47" spans="1:8" x14ac:dyDescent="0.2">
      <c r="B47" s="300"/>
      <c r="C47" s="300"/>
      <c r="D47" s="300"/>
      <c r="E47" s="300"/>
      <c r="F47" s="300"/>
      <c r="G47" s="300"/>
    </row>
    <row r="48" spans="1:8" x14ac:dyDescent="0.2">
      <c r="B48" s="300"/>
      <c r="C48" s="300"/>
      <c r="D48" s="300"/>
      <c r="E48" s="300"/>
      <c r="F48" s="300"/>
      <c r="G48" s="300"/>
    </row>
    <row r="49" spans="2:7" x14ac:dyDescent="0.2">
      <c r="B49" s="300"/>
      <c r="C49" s="300"/>
      <c r="D49" s="300"/>
      <c r="E49" s="300"/>
      <c r="F49" s="300"/>
      <c r="G49" s="300"/>
    </row>
    <row r="50" spans="2:7" x14ac:dyDescent="0.2">
      <c r="B50" s="300"/>
      <c r="C50" s="300"/>
      <c r="D50" s="300"/>
      <c r="E50" s="300"/>
      <c r="F50" s="300"/>
      <c r="G50" s="300"/>
    </row>
    <row r="51" spans="2:7" x14ac:dyDescent="0.2">
      <c r="B51" s="300"/>
      <c r="C51" s="300"/>
      <c r="D51" s="300"/>
      <c r="E51" s="300"/>
      <c r="F51" s="300"/>
      <c r="G51" s="300"/>
    </row>
    <row r="52" spans="2:7" x14ac:dyDescent="0.2">
      <c r="B52" s="300"/>
      <c r="C52" s="300"/>
      <c r="D52" s="300"/>
      <c r="E52" s="300"/>
      <c r="F52" s="300"/>
      <c r="G52" s="300"/>
    </row>
    <row r="53" spans="2:7" x14ac:dyDescent="0.2">
      <c r="B53" s="300"/>
      <c r="C53" s="300"/>
      <c r="D53" s="300"/>
      <c r="E53" s="300"/>
      <c r="F53" s="300"/>
      <c r="G53" s="300"/>
    </row>
    <row r="54" spans="2:7" x14ac:dyDescent="0.2">
      <c r="B54" s="300"/>
      <c r="C54" s="300"/>
      <c r="D54" s="300"/>
      <c r="E54" s="300"/>
      <c r="F54" s="300"/>
      <c r="G54" s="300"/>
    </row>
    <row r="55" spans="2:7" x14ac:dyDescent="0.2">
      <c r="B55" s="300"/>
      <c r="C55" s="300"/>
      <c r="D55" s="300"/>
      <c r="E55" s="300"/>
      <c r="F55" s="300"/>
      <c r="G55" s="300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90"/>
  <sheetViews>
    <sheetView topLeftCell="A13" workbookViewId="0">
      <selection activeCell="N37" sqref="N3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11" t="s">
        <v>49</v>
      </c>
      <c r="B1" s="312"/>
      <c r="C1" s="97" t="str">
        <f>CONCATENATE(cislostavby," ",nazevstavby)</f>
        <v>2016/012 MŠ Kroupova zateplení pláště objektu</v>
      </c>
      <c r="D1" s="98"/>
      <c r="E1" s="99"/>
      <c r="F1" s="98"/>
      <c r="G1" s="100" t="s">
        <v>50</v>
      </c>
      <c r="H1" s="101"/>
      <c r="I1" s="102"/>
    </row>
    <row r="2" spans="1:9" ht="13.5" thickBot="1" x14ac:dyDescent="0.25">
      <c r="A2" s="313" t="s">
        <v>51</v>
      </c>
      <c r="B2" s="314"/>
      <c r="C2" s="103" t="str">
        <f>CONCATENATE(cisloobjektu," ",nazevobjektu)</f>
        <v>03 nový zhotovitel</v>
      </c>
      <c r="D2" s="104"/>
      <c r="E2" s="105"/>
      <c r="F2" s="104"/>
      <c r="G2" s="315" t="s">
        <v>82</v>
      </c>
      <c r="H2" s="316"/>
      <c r="I2" s="317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398</v>
      </c>
    </row>
    <row r="7" spans="1:9" s="35" customFormat="1" x14ac:dyDescent="0.2">
      <c r="A7" s="200" t="str">
        <f>Položky!B7</f>
        <v>5</v>
      </c>
      <c r="B7" s="115" t="str">
        <f>Položky!C7</f>
        <v>Komunikace</v>
      </c>
      <c r="C7" s="66"/>
      <c r="D7" s="116"/>
      <c r="E7" s="201">
        <f>Položky!BA23</f>
        <v>0</v>
      </c>
      <c r="F7" s="202">
        <f>Položky!BB23</f>
        <v>0</v>
      </c>
      <c r="G7" s="202">
        <f>Položky!BC23</f>
        <v>0</v>
      </c>
      <c r="H7" s="202">
        <f>Položky!BD23</f>
        <v>0</v>
      </c>
      <c r="I7" s="203">
        <f>Položky!BE23</f>
        <v>0</v>
      </c>
    </row>
    <row r="8" spans="1:9" s="35" customFormat="1" x14ac:dyDescent="0.2">
      <c r="A8" s="200" t="str">
        <f>Položky!B24</f>
        <v>61</v>
      </c>
      <c r="B8" s="115" t="str">
        <f>Položky!C24</f>
        <v>Upravy povrchů vnitřní</v>
      </c>
      <c r="C8" s="66"/>
      <c r="D8" s="116"/>
      <c r="E8" s="201">
        <f>Položky!BA29</f>
        <v>0</v>
      </c>
      <c r="F8" s="202">
        <f>Položky!BB29</f>
        <v>0</v>
      </c>
      <c r="G8" s="202">
        <f>Položky!BC29</f>
        <v>0</v>
      </c>
      <c r="H8" s="202">
        <f>Položky!BD29</f>
        <v>0</v>
      </c>
      <c r="I8" s="203">
        <f>Položky!BE29</f>
        <v>0</v>
      </c>
    </row>
    <row r="9" spans="1:9" s="35" customFormat="1" x14ac:dyDescent="0.2">
      <c r="A9" s="200" t="str">
        <f>Položky!B30</f>
        <v>62</v>
      </c>
      <c r="B9" s="115" t="str">
        <f>Položky!C30</f>
        <v>Úpravy povrchů vnější</v>
      </c>
      <c r="C9" s="66"/>
      <c r="D9" s="116"/>
      <c r="E9" s="201">
        <f>Položky!BA34</f>
        <v>0</v>
      </c>
      <c r="F9" s="202">
        <f>Položky!BB34</f>
        <v>0</v>
      </c>
      <c r="G9" s="202">
        <f>Položky!BC34</f>
        <v>0</v>
      </c>
      <c r="H9" s="202">
        <f>Položky!BD34</f>
        <v>0</v>
      </c>
      <c r="I9" s="203">
        <f>Položky!BE34</f>
        <v>0</v>
      </c>
    </row>
    <row r="10" spans="1:9" s="35" customFormat="1" x14ac:dyDescent="0.2">
      <c r="A10" s="200" t="str">
        <f>Položky!B35</f>
        <v>91</v>
      </c>
      <c r="B10" s="115" t="str">
        <f>Položky!C35</f>
        <v>Doplňující práce na komunikaci</v>
      </c>
      <c r="C10" s="66"/>
      <c r="D10" s="116"/>
      <c r="E10" s="201">
        <f>Položky!BA38</f>
        <v>0</v>
      </c>
      <c r="F10" s="202">
        <f>Položky!BB38</f>
        <v>0</v>
      </c>
      <c r="G10" s="202">
        <f>Položky!BC38</f>
        <v>0</v>
      </c>
      <c r="H10" s="202">
        <f>Položky!BD38</f>
        <v>0</v>
      </c>
      <c r="I10" s="203">
        <f>Položky!BE38</f>
        <v>0</v>
      </c>
    </row>
    <row r="11" spans="1:9" s="35" customFormat="1" x14ac:dyDescent="0.2">
      <c r="A11" s="200" t="str">
        <f>Položky!B39</f>
        <v>95</v>
      </c>
      <c r="B11" s="115" t="str">
        <f>Položky!C39</f>
        <v>Dokončovací konstrukce na pozemních stavbách</v>
      </c>
      <c r="C11" s="66"/>
      <c r="D11" s="116"/>
      <c r="E11" s="201">
        <f>Položky!BA42</f>
        <v>0</v>
      </c>
      <c r="F11" s="202">
        <f>Položky!BB42</f>
        <v>0</v>
      </c>
      <c r="G11" s="202">
        <f>Položky!BC42</f>
        <v>0</v>
      </c>
      <c r="H11" s="202">
        <f>Položky!BD42</f>
        <v>0</v>
      </c>
      <c r="I11" s="203">
        <f>Položky!BE42</f>
        <v>0</v>
      </c>
    </row>
    <row r="12" spans="1:9" s="35" customFormat="1" x14ac:dyDescent="0.2">
      <c r="A12" s="200" t="str">
        <f>Položky!B43</f>
        <v>97</v>
      </c>
      <c r="B12" s="115" t="str">
        <f>Položky!C43</f>
        <v>Prorážení otvorů</v>
      </c>
      <c r="C12" s="66"/>
      <c r="D12" s="116"/>
      <c r="E12" s="201">
        <f>Položky!BA47</f>
        <v>0</v>
      </c>
      <c r="F12" s="202">
        <f>Položky!BB47</f>
        <v>0</v>
      </c>
      <c r="G12" s="202">
        <f>Položky!BC47</f>
        <v>0</v>
      </c>
      <c r="H12" s="202">
        <f>Položky!BD47</f>
        <v>0</v>
      </c>
      <c r="I12" s="203">
        <f>Položky!BE47</f>
        <v>0</v>
      </c>
    </row>
    <row r="13" spans="1:9" s="35" customFormat="1" x14ac:dyDescent="0.2">
      <c r="A13" s="200" t="str">
        <f>Položky!B48</f>
        <v>99</v>
      </c>
      <c r="B13" s="115" t="str">
        <f>Položky!C48</f>
        <v>Staveništní přesun hmot</v>
      </c>
      <c r="C13" s="66"/>
      <c r="D13" s="116"/>
      <c r="E13" s="201">
        <f>Položky!BA50</f>
        <v>0</v>
      </c>
      <c r="F13" s="202">
        <f>Položky!BB50</f>
        <v>0</v>
      </c>
      <c r="G13" s="202">
        <f>Položky!BC50</f>
        <v>0</v>
      </c>
      <c r="H13" s="202">
        <f>Položky!BD50</f>
        <v>0</v>
      </c>
      <c r="I13" s="203">
        <f>Položky!BE50</f>
        <v>0</v>
      </c>
    </row>
    <row r="14" spans="1:9" s="35" customFormat="1" x14ac:dyDescent="0.2">
      <c r="A14" s="200" t="str">
        <f>Položky!B51</f>
        <v>711</v>
      </c>
      <c r="B14" s="115" t="str">
        <f>Položky!C51</f>
        <v>Izolace proti vodě</v>
      </c>
      <c r="C14" s="66"/>
      <c r="D14" s="116"/>
      <c r="E14" s="201">
        <f>Položky!BA75</f>
        <v>0</v>
      </c>
      <c r="F14" s="202">
        <f>Položky!BB75</f>
        <v>0</v>
      </c>
      <c r="G14" s="202">
        <f>Položky!BC75</f>
        <v>0</v>
      </c>
      <c r="H14" s="202">
        <f>Položky!BD75</f>
        <v>0</v>
      </c>
      <c r="I14" s="203">
        <f>Položky!BE75</f>
        <v>0</v>
      </c>
    </row>
    <row r="15" spans="1:9" s="35" customFormat="1" x14ac:dyDescent="0.2">
      <c r="A15" s="200" t="str">
        <f>Položky!B76</f>
        <v>721</v>
      </c>
      <c r="B15" s="115" t="str">
        <f>Položky!C76</f>
        <v>Vnitřní kanalizace</v>
      </c>
      <c r="C15" s="66"/>
      <c r="D15" s="116"/>
      <c r="E15" s="201">
        <f>Položky!BA82</f>
        <v>0</v>
      </c>
      <c r="F15" s="202">
        <f>Položky!BB82</f>
        <v>0</v>
      </c>
      <c r="G15" s="202">
        <f>Položky!BC82</f>
        <v>0</v>
      </c>
      <c r="H15" s="202">
        <f>Položky!BD82</f>
        <v>0</v>
      </c>
      <c r="I15" s="203">
        <f>Položky!BE82</f>
        <v>0</v>
      </c>
    </row>
    <row r="16" spans="1:9" s="35" customFormat="1" x14ac:dyDescent="0.2">
      <c r="A16" s="200" t="str">
        <f>Položky!B83</f>
        <v>734</v>
      </c>
      <c r="B16" s="115" t="str">
        <f>Položky!C83</f>
        <v>Armatury</v>
      </c>
      <c r="C16" s="66"/>
      <c r="D16" s="116"/>
      <c r="E16" s="201">
        <f>Položky!BA87</f>
        <v>0</v>
      </c>
      <c r="F16" s="202">
        <f>Položky!BB87</f>
        <v>0</v>
      </c>
      <c r="G16" s="202">
        <f>Položky!BC87</f>
        <v>0</v>
      </c>
      <c r="H16" s="202">
        <f>Položky!BD87</f>
        <v>0</v>
      </c>
      <c r="I16" s="203">
        <f>Položky!BE87</f>
        <v>0</v>
      </c>
    </row>
    <row r="17" spans="1:57" s="35" customFormat="1" x14ac:dyDescent="0.2">
      <c r="A17" s="200" t="str">
        <f>Položky!B88</f>
        <v>735</v>
      </c>
      <c r="B17" s="115" t="str">
        <f>Položky!C88</f>
        <v>Otopná tělesa</v>
      </c>
      <c r="C17" s="66"/>
      <c r="D17" s="116"/>
      <c r="E17" s="201">
        <f>Položky!BA92</f>
        <v>0</v>
      </c>
      <c r="F17" s="202">
        <f>Položky!BB92</f>
        <v>0</v>
      </c>
      <c r="G17" s="202">
        <f>Položky!BC92</f>
        <v>0</v>
      </c>
      <c r="H17" s="202">
        <f>Položky!BD92</f>
        <v>0</v>
      </c>
      <c r="I17" s="203">
        <f>Položky!BE92</f>
        <v>0</v>
      </c>
    </row>
    <row r="18" spans="1:57" s="35" customFormat="1" x14ac:dyDescent="0.2">
      <c r="A18" s="200" t="str">
        <f>Položky!B93</f>
        <v>766</v>
      </c>
      <c r="B18" s="115" t="str">
        <f>Položky!C93</f>
        <v>Konstrukce truhlářské</v>
      </c>
      <c r="C18" s="66"/>
      <c r="D18" s="116"/>
      <c r="E18" s="201">
        <f>Položky!BA102</f>
        <v>0</v>
      </c>
      <c r="F18" s="202">
        <f>Položky!BB102</f>
        <v>0</v>
      </c>
      <c r="G18" s="202">
        <f>Položky!BC102</f>
        <v>0</v>
      </c>
      <c r="H18" s="202">
        <f>Položky!BD102</f>
        <v>0</v>
      </c>
      <c r="I18" s="203">
        <f>Položky!BE102</f>
        <v>0</v>
      </c>
    </row>
    <row r="19" spans="1:57" s="35" customFormat="1" x14ac:dyDescent="0.2">
      <c r="A19" s="200" t="str">
        <f>Položky!B103</f>
        <v>767</v>
      </c>
      <c r="B19" s="115" t="str">
        <f>Položky!C103</f>
        <v>Konstrukce zámečnické</v>
      </c>
      <c r="C19" s="66"/>
      <c r="D19" s="116"/>
      <c r="E19" s="201">
        <f>Položky!BA118</f>
        <v>0</v>
      </c>
      <c r="F19" s="202">
        <f>Položky!BB118</f>
        <v>0</v>
      </c>
      <c r="G19" s="202">
        <f>Položky!BC118</f>
        <v>0</v>
      </c>
      <c r="H19" s="202">
        <f>Položky!BD118</f>
        <v>0</v>
      </c>
      <c r="I19" s="203">
        <f>Položky!BE118</f>
        <v>0</v>
      </c>
    </row>
    <row r="20" spans="1:57" s="35" customFormat="1" x14ac:dyDescent="0.2">
      <c r="A20" s="200" t="str">
        <f>Položky!B119</f>
        <v>771</v>
      </c>
      <c r="B20" s="115" t="str">
        <f>Položky!C119</f>
        <v>Podlahy z dlaždic a obklady</v>
      </c>
      <c r="C20" s="66"/>
      <c r="D20" s="116"/>
      <c r="E20" s="201">
        <f>Položky!BA131</f>
        <v>0</v>
      </c>
      <c r="F20" s="202">
        <f>Položky!BB131</f>
        <v>0</v>
      </c>
      <c r="G20" s="202">
        <f>Položky!BC131</f>
        <v>0</v>
      </c>
      <c r="H20" s="202">
        <f>Položky!BD131</f>
        <v>0</v>
      </c>
      <c r="I20" s="203">
        <f>Položky!BE131</f>
        <v>0</v>
      </c>
    </row>
    <row r="21" spans="1:57" s="35" customFormat="1" x14ac:dyDescent="0.2">
      <c r="A21" s="200" t="str">
        <f>Položky!B132</f>
        <v>783</v>
      </c>
      <c r="B21" s="115" t="str">
        <f>Položky!C132</f>
        <v>Nátěry</v>
      </c>
      <c r="C21" s="66"/>
      <c r="D21" s="116"/>
      <c r="E21" s="201">
        <f>Položky!BA137</f>
        <v>0</v>
      </c>
      <c r="F21" s="202">
        <f>Položky!BB137</f>
        <v>0</v>
      </c>
      <c r="G21" s="202">
        <f>Položky!BC137</f>
        <v>0</v>
      </c>
      <c r="H21" s="202">
        <f>Položky!BD137</f>
        <v>0</v>
      </c>
      <c r="I21" s="203">
        <f>Položky!BE137</f>
        <v>0</v>
      </c>
    </row>
    <row r="22" spans="1:57" s="35" customFormat="1" x14ac:dyDescent="0.2">
      <c r="A22" s="200" t="str">
        <f>Položky!B138</f>
        <v>784</v>
      </c>
      <c r="B22" s="115" t="str">
        <f>Položky!C138</f>
        <v>Malby</v>
      </c>
      <c r="C22" s="66"/>
      <c r="D22" s="116"/>
      <c r="E22" s="201">
        <f>Položky!BA149</f>
        <v>0</v>
      </c>
      <c r="F22" s="202">
        <f>Položky!BB149</f>
        <v>0</v>
      </c>
      <c r="G22" s="202">
        <f>Položky!BC149</f>
        <v>0</v>
      </c>
      <c r="H22" s="202">
        <f>Položky!BD149</f>
        <v>0</v>
      </c>
      <c r="I22" s="203">
        <f>Položky!BE149</f>
        <v>0</v>
      </c>
    </row>
    <row r="23" spans="1:57" s="35" customFormat="1" x14ac:dyDescent="0.2">
      <c r="A23" s="200" t="str">
        <f>Položky!B150</f>
        <v>M21</v>
      </c>
      <c r="B23" s="115" t="str">
        <f>Položky!C150</f>
        <v>Elektromontáže</v>
      </c>
      <c r="C23" s="66"/>
      <c r="D23" s="116"/>
      <c r="E23" s="201">
        <f>Položky!BA152</f>
        <v>0</v>
      </c>
      <c r="F23" s="202">
        <f>Položky!BB152</f>
        <v>0</v>
      </c>
      <c r="G23" s="202">
        <f>Položky!BC152</f>
        <v>0</v>
      </c>
      <c r="H23" s="202">
        <f>Položky!BD152</f>
        <v>0</v>
      </c>
      <c r="I23" s="203">
        <f>Položky!BE152</f>
        <v>0</v>
      </c>
    </row>
    <row r="24" spans="1:57" s="35" customFormat="1" x14ac:dyDescent="0.2">
      <c r="A24" s="200" t="str">
        <f>Položky!B153</f>
        <v>M24</v>
      </c>
      <c r="B24" s="115" t="str">
        <f>Položky!C153</f>
        <v>Montáže vzduchotechnických zařízení</v>
      </c>
      <c r="C24" s="66"/>
      <c r="D24" s="116"/>
      <c r="E24" s="201">
        <f>Položky!BA155</f>
        <v>0</v>
      </c>
      <c r="F24" s="202">
        <f>Položky!BB155</f>
        <v>0</v>
      </c>
      <c r="G24" s="202">
        <f>Položky!BC155</f>
        <v>0</v>
      </c>
      <c r="H24" s="202">
        <f>Položky!BD155</f>
        <v>0</v>
      </c>
      <c r="I24" s="203">
        <f>Položky!BE155</f>
        <v>0</v>
      </c>
    </row>
    <row r="25" spans="1:57" s="35" customFormat="1" ht="13.5" thickBot="1" x14ac:dyDescent="0.25">
      <c r="A25" s="200" t="str">
        <f>Položky!B156</f>
        <v>D96</v>
      </c>
      <c r="B25" s="115" t="str">
        <f>Položky!C156</f>
        <v>Přesuny suti a vybouraných hmot</v>
      </c>
      <c r="C25" s="66"/>
      <c r="D25" s="116"/>
      <c r="E25" s="201">
        <f>Položky!BA162</f>
        <v>0</v>
      </c>
      <c r="F25" s="202">
        <f>Položky!BB162</f>
        <v>0</v>
      </c>
      <c r="G25" s="202">
        <f>Položky!BC162</f>
        <v>0</v>
      </c>
      <c r="H25" s="202">
        <f>Položky!BD162</f>
        <v>0</v>
      </c>
      <c r="I25" s="203">
        <f>Položky!BE162</f>
        <v>0</v>
      </c>
    </row>
    <row r="26" spans="1:57" s="123" customFormat="1" ht="13.5" thickBot="1" x14ac:dyDescent="0.25">
      <c r="A26" s="117"/>
      <c r="B26" s="118" t="s">
        <v>58</v>
      </c>
      <c r="C26" s="118"/>
      <c r="D26" s="119"/>
      <c r="E26" s="120">
        <f>SUM(E7:E25)</f>
        <v>0</v>
      </c>
      <c r="F26" s="121">
        <f>SUM(F7:F25)</f>
        <v>0</v>
      </c>
      <c r="G26" s="121">
        <f>SUM(G7:G25)</f>
        <v>0</v>
      </c>
      <c r="H26" s="121">
        <f>SUM(H7:H25)</f>
        <v>0</v>
      </c>
      <c r="I26" s="122">
        <f>SUM(I7:I25)</f>
        <v>0</v>
      </c>
      <c r="K26" s="290"/>
    </row>
    <row r="27" spans="1:57" x14ac:dyDescent="0.2">
      <c r="A27" s="66"/>
      <c r="B27" s="66"/>
      <c r="C27" s="66"/>
      <c r="D27" s="66"/>
      <c r="E27" s="66"/>
      <c r="F27" s="66"/>
      <c r="G27" s="66"/>
      <c r="H27" s="66"/>
      <c r="I27" s="66"/>
    </row>
    <row r="28" spans="1:57" ht="19.5" customHeight="1" x14ac:dyDescent="0.25">
      <c r="A28" s="107" t="s">
        <v>59</v>
      </c>
      <c r="B28" s="107"/>
      <c r="C28" s="107"/>
      <c r="D28" s="107"/>
      <c r="E28" s="107"/>
      <c r="F28" s="107"/>
      <c r="G28" s="124"/>
      <c r="H28" s="107"/>
      <c r="I28" s="107"/>
      <c r="BA28" s="41"/>
      <c r="BB28" s="41"/>
      <c r="BC28" s="41"/>
      <c r="BD28" s="41"/>
      <c r="BE28" s="41"/>
    </row>
    <row r="29" spans="1:57" ht="13.5" thickBot="1" x14ac:dyDescent="0.25">
      <c r="A29" s="77"/>
      <c r="B29" s="77"/>
      <c r="C29" s="77"/>
      <c r="D29" s="77"/>
      <c r="E29" s="77"/>
      <c r="F29" s="77"/>
      <c r="G29" s="77"/>
      <c r="H29" s="77"/>
      <c r="I29" s="77"/>
      <c r="K29" s="41"/>
    </row>
    <row r="30" spans="1:57" x14ac:dyDescent="0.2">
      <c r="A30" s="71" t="s">
        <v>60</v>
      </c>
      <c r="B30" s="72"/>
      <c r="C30" s="72"/>
      <c r="D30" s="125"/>
      <c r="E30" s="126" t="s">
        <v>61</v>
      </c>
      <c r="F30" s="127" t="s">
        <v>62</v>
      </c>
      <c r="G30" s="128" t="s">
        <v>63</v>
      </c>
      <c r="H30" s="129"/>
      <c r="I30" s="130" t="s">
        <v>61</v>
      </c>
    </row>
    <row r="31" spans="1:57" x14ac:dyDescent="0.2">
      <c r="A31" s="64" t="s">
        <v>275</v>
      </c>
      <c r="B31" s="55"/>
      <c r="C31" s="55"/>
      <c r="D31" s="131"/>
      <c r="E31" s="132">
        <v>0</v>
      </c>
      <c r="F31" s="133">
        <v>15</v>
      </c>
      <c r="G31" s="134">
        <f t="shared" ref="G31:G38" si="0">CHOOSE(BA31+1,HSV+PSV,HSV+PSV+Mont,HSV+PSV+Dodavka+Mont,HSV,PSV,Mont,Dodavka,Mont+Dodavka,0)</f>
        <v>0</v>
      </c>
      <c r="H31" s="135"/>
      <c r="I31" s="136">
        <f t="shared" ref="I31:I38" si="1">E31+F31*G31/100</f>
        <v>0</v>
      </c>
      <c r="BA31">
        <v>0</v>
      </c>
    </row>
    <row r="32" spans="1:57" x14ac:dyDescent="0.2">
      <c r="A32" s="64" t="s">
        <v>276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0</v>
      </c>
    </row>
    <row r="33" spans="1:53" x14ac:dyDescent="0.2">
      <c r="A33" s="64" t="s">
        <v>277</v>
      </c>
      <c r="B33" s="55"/>
      <c r="C33" s="55"/>
      <c r="D33" s="131"/>
      <c r="E33" s="132">
        <v>0</v>
      </c>
      <c r="F33" s="133">
        <v>0</v>
      </c>
      <c r="G33" s="134">
        <f t="shared" si="0"/>
        <v>0</v>
      </c>
      <c r="H33" s="135"/>
      <c r="I33" s="136">
        <f t="shared" si="1"/>
        <v>0</v>
      </c>
      <c r="BA33">
        <v>0</v>
      </c>
    </row>
    <row r="34" spans="1:53" x14ac:dyDescent="0.2">
      <c r="A34" s="64" t="s">
        <v>278</v>
      </c>
      <c r="B34" s="55"/>
      <c r="C34" s="55"/>
      <c r="D34" s="131"/>
      <c r="E34" s="132">
        <v>0</v>
      </c>
      <c r="F34" s="133">
        <v>1.5</v>
      </c>
      <c r="G34" s="134">
        <f t="shared" si="0"/>
        <v>0</v>
      </c>
      <c r="H34" s="135"/>
      <c r="I34" s="136">
        <f t="shared" si="1"/>
        <v>0</v>
      </c>
      <c r="BA34">
        <v>0</v>
      </c>
    </row>
    <row r="35" spans="1:53" x14ac:dyDescent="0.2">
      <c r="A35" s="64" t="s">
        <v>279</v>
      </c>
      <c r="B35" s="55"/>
      <c r="C35" s="55"/>
      <c r="D35" s="131"/>
      <c r="E35" s="132">
        <v>0</v>
      </c>
      <c r="F35" s="133">
        <v>3.1</v>
      </c>
      <c r="G35" s="134">
        <f t="shared" si="0"/>
        <v>0</v>
      </c>
      <c r="H35" s="135"/>
      <c r="I35" s="136">
        <f t="shared" si="1"/>
        <v>0</v>
      </c>
      <c r="BA35">
        <v>1</v>
      </c>
    </row>
    <row r="36" spans="1:53" x14ac:dyDescent="0.2">
      <c r="A36" s="64" t="s">
        <v>280</v>
      </c>
      <c r="B36" s="55"/>
      <c r="C36" s="55"/>
      <c r="D36" s="131"/>
      <c r="E36" s="132">
        <v>0</v>
      </c>
      <c r="F36" s="133">
        <v>0</v>
      </c>
      <c r="G36" s="134">
        <f t="shared" si="0"/>
        <v>0</v>
      </c>
      <c r="H36" s="135"/>
      <c r="I36" s="136">
        <f t="shared" si="1"/>
        <v>0</v>
      </c>
      <c r="BA36">
        <v>1</v>
      </c>
    </row>
    <row r="37" spans="1:53" x14ac:dyDescent="0.2">
      <c r="A37" s="64" t="s">
        <v>281</v>
      </c>
      <c r="B37" s="55"/>
      <c r="C37" s="55"/>
      <c r="D37" s="131"/>
      <c r="E37" s="132">
        <v>0</v>
      </c>
      <c r="F37" s="133">
        <v>1.2</v>
      </c>
      <c r="G37" s="134">
        <f t="shared" si="0"/>
        <v>0</v>
      </c>
      <c r="H37" s="135"/>
      <c r="I37" s="136">
        <f t="shared" si="1"/>
        <v>0</v>
      </c>
      <c r="BA37">
        <v>2</v>
      </c>
    </row>
    <row r="38" spans="1:53" x14ac:dyDescent="0.2">
      <c r="A38" s="64" t="s">
        <v>282</v>
      </c>
      <c r="B38" s="55"/>
      <c r="C38" s="55"/>
      <c r="D38" s="131"/>
      <c r="E38" s="132">
        <v>0</v>
      </c>
      <c r="F38" s="133">
        <v>0</v>
      </c>
      <c r="G38" s="134">
        <f t="shared" si="0"/>
        <v>0</v>
      </c>
      <c r="H38" s="135"/>
      <c r="I38" s="136">
        <f t="shared" si="1"/>
        <v>0</v>
      </c>
      <c r="BA38">
        <v>2</v>
      </c>
    </row>
    <row r="39" spans="1:53" ht="13.5" thickBot="1" x14ac:dyDescent="0.25">
      <c r="A39" s="137"/>
      <c r="B39" s="138" t="s">
        <v>64</v>
      </c>
      <c r="C39" s="139"/>
      <c r="D39" s="140"/>
      <c r="E39" s="141"/>
      <c r="F39" s="142"/>
      <c r="G39" s="142"/>
      <c r="H39" s="318">
        <f>SUM(I31:I38)</f>
        <v>0</v>
      </c>
      <c r="I39" s="319"/>
    </row>
    <row r="41" spans="1:53" x14ac:dyDescent="0.2">
      <c r="B41" s="123"/>
      <c r="F41" s="143"/>
      <c r="G41" s="144"/>
      <c r="H41" s="144"/>
      <c r="I41" s="145"/>
    </row>
    <row r="42" spans="1:53" x14ac:dyDescent="0.2">
      <c r="F42" s="143"/>
      <c r="G42" s="144"/>
      <c r="H42" s="144"/>
      <c r="I42" s="145"/>
    </row>
    <row r="43" spans="1:53" x14ac:dyDescent="0.2">
      <c r="F43" s="143"/>
      <c r="G43" s="144"/>
      <c r="H43" s="144"/>
      <c r="I43" s="145"/>
    </row>
    <row r="44" spans="1:53" x14ac:dyDescent="0.2">
      <c r="F44" s="143"/>
      <c r="G44" s="144"/>
      <c r="H44" s="144"/>
      <c r="I44" s="145"/>
    </row>
    <row r="45" spans="1:53" x14ac:dyDescent="0.2">
      <c r="F45" s="143"/>
      <c r="G45" s="144"/>
      <c r="H45" s="144"/>
      <c r="I45" s="145"/>
    </row>
    <row r="46" spans="1:53" x14ac:dyDescent="0.2">
      <c r="F46" s="143"/>
      <c r="G46" s="144"/>
      <c r="H46" s="144"/>
      <c r="I46" s="145"/>
    </row>
    <row r="47" spans="1:53" x14ac:dyDescent="0.2">
      <c r="F47" s="143"/>
      <c r="G47" s="144"/>
      <c r="H47" s="144"/>
      <c r="I47" s="145"/>
    </row>
    <row r="48" spans="1:53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  <row r="85" spans="6:9" x14ac:dyDescent="0.2">
      <c r="F85" s="143"/>
      <c r="G85" s="144"/>
      <c r="H85" s="144"/>
      <c r="I85" s="145"/>
    </row>
    <row r="86" spans="6:9" x14ac:dyDescent="0.2">
      <c r="F86" s="143"/>
      <c r="G86" s="144"/>
      <c r="H86" s="144"/>
      <c r="I86" s="145"/>
    </row>
    <row r="87" spans="6:9" x14ac:dyDescent="0.2">
      <c r="F87" s="143"/>
      <c r="G87" s="144"/>
      <c r="H87" s="144"/>
      <c r="I87" s="145"/>
    </row>
    <row r="88" spans="6:9" x14ac:dyDescent="0.2">
      <c r="F88" s="143"/>
      <c r="G88" s="144"/>
      <c r="H88" s="144"/>
      <c r="I88" s="145"/>
    </row>
    <row r="89" spans="6:9" x14ac:dyDescent="0.2">
      <c r="F89" s="143"/>
      <c r="G89" s="144"/>
      <c r="H89" s="144"/>
      <c r="I89" s="145"/>
    </row>
    <row r="90" spans="6:9" x14ac:dyDescent="0.2">
      <c r="F90" s="143"/>
      <c r="G90" s="144"/>
      <c r="H90" s="144"/>
      <c r="I90" s="145"/>
    </row>
  </sheetData>
  <mergeCells count="4">
    <mergeCell ref="A1:B1"/>
    <mergeCell ref="A2:B2"/>
    <mergeCell ref="G2:I2"/>
    <mergeCell ref="H39:I39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35"/>
  <sheetViews>
    <sheetView showGridLines="0" showZeros="0" topLeftCell="A136" workbookViewId="0">
      <selection activeCell="F169" sqref="F169"/>
    </sheetView>
  </sheetViews>
  <sheetFormatPr defaultColWidth="9.140625"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325" t="s">
        <v>65</v>
      </c>
      <c r="B1" s="325"/>
      <c r="C1" s="325"/>
      <c r="D1" s="325"/>
      <c r="E1" s="325"/>
      <c r="F1" s="325"/>
      <c r="G1" s="325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311" t="s">
        <v>49</v>
      </c>
      <c r="B3" s="312"/>
      <c r="C3" s="97" t="str">
        <f>CONCATENATE(cislostavby," ",nazevstavby)</f>
        <v>2016/012 MŠ Kroupova zateplení pláště objektu</v>
      </c>
      <c r="D3" s="151"/>
      <c r="E3" s="152" t="s">
        <v>66</v>
      </c>
      <c r="F3" s="153">
        <f>Rekapitulace!H1</f>
        <v>0</v>
      </c>
      <c r="G3" s="154"/>
    </row>
    <row r="4" spans="1:104" ht="13.5" thickBot="1" x14ac:dyDescent="0.25">
      <c r="A4" s="326" t="s">
        <v>51</v>
      </c>
      <c r="B4" s="314"/>
      <c r="C4" s="103" t="str">
        <f>CONCATENATE(cisloobjektu," ",nazevobjektu)</f>
        <v>03 nový zhotovitel</v>
      </c>
      <c r="D4" s="155"/>
      <c r="E4" s="327" t="str">
        <f>Rekapitulace!G2</f>
        <v xml:space="preserve"> aktualizace 16.4.208</v>
      </c>
      <c r="F4" s="328"/>
      <c r="G4" s="329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">
      <c r="A7" s="163" t="s">
        <v>74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22.5" x14ac:dyDescent="0.2">
      <c r="A8" s="171">
        <v>1</v>
      </c>
      <c r="B8" s="172" t="s">
        <v>85</v>
      </c>
      <c r="C8" s="173" t="s">
        <v>86</v>
      </c>
      <c r="D8" s="174" t="s">
        <v>87</v>
      </c>
      <c r="E8" s="175">
        <v>20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0</v>
      </c>
      <c r="AC8" s="146">
        <v>0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0</v>
      </c>
      <c r="CZ8" s="146">
        <v>5.5449999999999999E-2</v>
      </c>
    </row>
    <row r="9" spans="1:104" x14ac:dyDescent="0.2">
      <c r="A9" s="171">
        <v>2</v>
      </c>
      <c r="B9" s="172" t="s">
        <v>88</v>
      </c>
      <c r="C9" s="173" t="s">
        <v>89</v>
      </c>
      <c r="D9" s="174" t="s">
        <v>90</v>
      </c>
      <c r="E9" s="175">
        <v>2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</v>
      </c>
      <c r="CB9" s="170">
        <v>1</v>
      </c>
      <c r="CZ9" s="146">
        <v>7.3899999999999993E-2</v>
      </c>
    </row>
    <row r="10" spans="1:104" x14ac:dyDescent="0.2">
      <c r="A10" s="177"/>
      <c r="B10" s="178"/>
      <c r="C10" s="322" t="s">
        <v>91</v>
      </c>
      <c r="D10" s="323"/>
      <c r="E10" s="323"/>
      <c r="F10" s="323"/>
      <c r="G10" s="324"/>
      <c r="L10" s="179" t="s">
        <v>91</v>
      </c>
      <c r="O10" s="170">
        <v>3</v>
      </c>
    </row>
    <row r="11" spans="1:104" x14ac:dyDescent="0.2">
      <c r="A11" s="177"/>
      <c r="B11" s="178"/>
      <c r="C11" s="322" t="s">
        <v>92</v>
      </c>
      <c r="D11" s="323"/>
      <c r="E11" s="323"/>
      <c r="F11" s="323"/>
      <c r="G11" s="324"/>
      <c r="L11" s="179" t="s">
        <v>92</v>
      </c>
      <c r="O11" s="170">
        <v>3</v>
      </c>
    </row>
    <row r="12" spans="1:104" x14ac:dyDescent="0.2">
      <c r="A12" s="177"/>
      <c r="B12" s="178"/>
      <c r="C12" s="322" t="s">
        <v>93</v>
      </c>
      <c r="D12" s="323"/>
      <c r="E12" s="323"/>
      <c r="F12" s="323"/>
      <c r="G12" s="324"/>
      <c r="L12" s="179" t="s">
        <v>93</v>
      </c>
      <c r="O12" s="170">
        <v>3</v>
      </c>
    </row>
    <row r="13" spans="1:104" x14ac:dyDescent="0.2">
      <c r="A13" s="177"/>
      <c r="B13" s="178"/>
      <c r="C13" s="322" t="s">
        <v>94</v>
      </c>
      <c r="D13" s="323"/>
      <c r="E13" s="323"/>
      <c r="F13" s="323"/>
      <c r="G13" s="324"/>
      <c r="L13" s="179" t="s">
        <v>94</v>
      </c>
      <c r="O13" s="170">
        <v>3</v>
      </c>
    </row>
    <row r="14" spans="1:104" x14ac:dyDescent="0.2">
      <c r="A14" s="177"/>
      <c r="B14" s="178"/>
      <c r="C14" s="322" t="s">
        <v>95</v>
      </c>
      <c r="D14" s="323"/>
      <c r="E14" s="323"/>
      <c r="F14" s="323"/>
      <c r="G14" s="324"/>
      <c r="L14" s="179" t="s">
        <v>95</v>
      </c>
      <c r="O14" s="170">
        <v>3</v>
      </c>
    </row>
    <row r="15" spans="1:104" x14ac:dyDescent="0.2">
      <c r="A15" s="177"/>
      <c r="B15" s="178"/>
      <c r="C15" s="322" t="s">
        <v>96</v>
      </c>
      <c r="D15" s="323"/>
      <c r="E15" s="323"/>
      <c r="F15" s="323"/>
      <c r="G15" s="324"/>
      <c r="L15" s="179" t="s">
        <v>96</v>
      </c>
      <c r="O15" s="170">
        <v>3</v>
      </c>
    </row>
    <row r="16" spans="1:104" x14ac:dyDescent="0.2">
      <c r="A16" s="177"/>
      <c r="B16" s="180"/>
      <c r="C16" s="320" t="s">
        <v>97</v>
      </c>
      <c r="D16" s="321"/>
      <c r="E16" s="181">
        <v>2</v>
      </c>
      <c r="F16" s="182"/>
      <c r="G16" s="183"/>
      <c r="M16" s="179" t="s">
        <v>97</v>
      </c>
      <c r="O16" s="170"/>
    </row>
    <row r="17" spans="1:104" x14ac:dyDescent="0.2">
      <c r="A17" s="171">
        <v>3</v>
      </c>
      <c r="B17" s="172" t="s">
        <v>98</v>
      </c>
      <c r="C17" s="173" t="s">
        <v>99</v>
      </c>
      <c r="D17" s="174" t="s">
        <v>90</v>
      </c>
      <c r="E17" s="175">
        <v>1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</v>
      </c>
      <c r="CB17" s="170">
        <v>1</v>
      </c>
      <c r="CZ17" s="146">
        <v>0</v>
      </c>
    </row>
    <row r="18" spans="1:104" x14ac:dyDescent="0.2">
      <c r="A18" s="177"/>
      <c r="B18" s="178"/>
      <c r="C18" s="322" t="s">
        <v>91</v>
      </c>
      <c r="D18" s="323"/>
      <c r="E18" s="323"/>
      <c r="F18" s="323"/>
      <c r="G18" s="324"/>
      <c r="L18" s="179" t="s">
        <v>91</v>
      </c>
      <c r="O18" s="170">
        <v>3</v>
      </c>
    </row>
    <row r="19" spans="1:104" x14ac:dyDescent="0.2">
      <c r="A19" s="177"/>
      <c r="B19" s="178"/>
      <c r="C19" s="322" t="s">
        <v>100</v>
      </c>
      <c r="D19" s="323"/>
      <c r="E19" s="323"/>
      <c r="F19" s="323"/>
      <c r="G19" s="324"/>
      <c r="L19" s="179" t="s">
        <v>100</v>
      </c>
      <c r="O19" s="170">
        <v>3</v>
      </c>
    </row>
    <row r="20" spans="1:104" x14ac:dyDescent="0.2">
      <c r="A20" s="177"/>
      <c r="B20" s="178"/>
      <c r="C20" s="322" t="s">
        <v>101</v>
      </c>
      <c r="D20" s="323"/>
      <c r="E20" s="323"/>
      <c r="F20" s="323"/>
      <c r="G20" s="324"/>
      <c r="L20" s="179" t="s">
        <v>101</v>
      </c>
      <c r="O20" s="170">
        <v>3</v>
      </c>
    </row>
    <row r="21" spans="1:104" x14ac:dyDescent="0.2">
      <c r="A21" s="177"/>
      <c r="B21" s="178"/>
      <c r="C21" s="322" t="s">
        <v>102</v>
      </c>
      <c r="D21" s="323"/>
      <c r="E21" s="323"/>
      <c r="F21" s="323"/>
      <c r="G21" s="324"/>
      <c r="L21" s="179" t="s">
        <v>102</v>
      </c>
      <c r="O21" s="170">
        <v>3</v>
      </c>
    </row>
    <row r="22" spans="1:104" x14ac:dyDescent="0.2">
      <c r="A22" s="177"/>
      <c r="B22" s="180"/>
      <c r="C22" s="320" t="s">
        <v>103</v>
      </c>
      <c r="D22" s="321"/>
      <c r="E22" s="181">
        <v>1</v>
      </c>
      <c r="F22" s="182"/>
      <c r="G22" s="183"/>
      <c r="M22" s="179" t="s">
        <v>103</v>
      </c>
      <c r="O22" s="170"/>
    </row>
    <row r="23" spans="1:104" x14ac:dyDescent="0.2">
      <c r="A23" s="184"/>
      <c r="B23" s="185" t="s">
        <v>77</v>
      </c>
      <c r="C23" s="186" t="str">
        <f>CONCATENATE(B7," ",C7)</f>
        <v>5 Komunikace</v>
      </c>
      <c r="D23" s="187"/>
      <c r="E23" s="188"/>
      <c r="F23" s="189"/>
      <c r="G23" s="190">
        <f>SUM(G7:G22)</f>
        <v>0</v>
      </c>
      <c r="O23" s="170">
        <v>4</v>
      </c>
      <c r="BA23" s="191">
        <f>SUM(BA7:BA22)</f>
        <v>0</v>
      </c>
      <c r="BB23" s="191">
        <f>SUM(BB7:BB22)</f>
        <v>0</v>
      </c>
      <c r="BC23" s="191">
        <f>SUM(BC7:BC22)</f>
        <v>0</v>
      </c>
      <c r="BD23" s="191">
        <f>SUM(BD7:BD22)</f>
        <v>0</v>
      </c>
      <c r="BE23" s="191">
        <f>SUM(BE7:BE22)</f>
        <v>0</v>
      </c>
    </row>
    <row r="24" spans="1:104" x14ac:dyDescent="0.2">
      <c r="A24" s="163" t="s">
        <v>74</v>
      </c>
      <c r="B24" s="164" t="s">
        <v>104</v>
      </c>
      <c r="C24" s="165" t="s">
        <v>105</v>
      </c>
      <c r="D24" s="166"/>
      <c r="E24" s="167"/>
      <c r="F24" s="167"/>
      <c r="G24" s="168"/>
      <c r="H24" s="169"/>
      <c r="I24" s="169"/>
      <c r="O24" s="170">
        <v>1</v>
      </c>
    </row>
    <row r="25" spans="1:104" ht="22.5" x14ac:dyDescent="0.2">
      <c r="A25" s="171">
        <v>4</v>
      </c>
      <c r="B25" s="172" t="s">
        <v>106</v>
      </c>
      <c r="C25" s="173" t="s">
        <v>107</v>
      </c>
      <c r="D25" s="174" t="s">
        <v>108</v>
      </c>
      <c r="E25" s="175">
        <v>2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1</v>
      </c>
      <c r="CB25" s="170">
        <v>1</v>
      </c>
      <c r="CZ25" s="146">
        <v>3.5619999999999999E-2</v>
      </c>
    </row>
    <row r="26" spans="1:104" x14ac:dyDescent="0.2">
      <c r="A26" s="177"/>
      <c r="B26" s="180"/>
      <c r="C26" s="320" t="s">
        <v>109</v>
      </c>
      <c r="D26" s="321"/>
      <c r="E26" s="181">
        <v>0</v>
      </c>
      <c r="F26" s="182"/>
      <c r="G26" s="183"/>
      <c r="M26" s="179" t="s">
        <v>109</v>
      </c>
      <c r="O26" s="170"/>
    </row>
    <row r="27" spans="1:104" x14ac:dyDescent="0.2">
      <c r="A27" s="177"/>
      <c r="B27" s="180"/>
      <c r="C27" s="320" t="s">
        <v>110</v>
      </c>
      <c r="D27" s="321"/>
      <c r="E27" s="181">
        <v>1</v>
      </c>
      <c r="F27" s="182"/>
      <c r="G27" s="183"/>
      <c r="M27" s="179" t="s">
        <v>110</v>
      </c>
      <c r="O27" s="170"/>
    </row>
    <row r="28" spans="1:104" x14ac:dyDescent="0.2">
      <c r="A28" s="177"/>
      <c r="B28" s="180"/>
      <c r="C28" s="320" t="s">
        <v>111</v>
      </c>
      <c r="D28" s="321"/>
      <c r="E28" s="181">
        <v>1</v>
      </c>
      <c r="F28" s="182"/>
      <c r="G28" s="183"/>
      <c r="M28" s="179" t="s">
        <v>111</v>
      </c>
      <c r="O28" s="170"/>
    </row>
    <row r="29" spans="1:104" x14ac:dyDescent="0.2">
      <c r="A29" s="184"/>
      <c r="B29" s="185" t="s">
        <v>77</v>
      </c>
      <c r="C29" s="186" t="str">
        <f>CONCATENATE(B24," ",C24)</f>
        <v>61 Upravy povrchů vnitřní</v>
      </c>
      <c r="D29" s="187"/>
      <c r="E29" s="188"/>
      <c r="F29" s="189"/>
      <c r="G29" s="190">
        <f>SUM(G24:G28)</f>
        <v>0</v>
      </c>
      <c r="O29" s="170">
        <v>4</v>
      </c>
      <c r="BA29" s="191">
        <f>SUM(BA24:BA28)</f>
        <v>0</v>
      </c>
      <c r="BB29" s="191">
        <f>SUM(BB24:BB28)</f>
        <v>0</v>
      </c>
      <c r="BC29" s="191">
        <f>SUM(BC24:BC28)</f>
        <v>0</v>
      </c>
      <c r="BD29" s="191">
        <f>SUM(BD24:BD28)</f>
        <v>0</v>
      </c>
      <c r="BE29" s="191">
        <f>SUM(BE24:BE28)</f>
        <v>0</v>
      </c>
    </row>
    <row r="30" spans="1:104" x14ac:dyDescent="0.2">
      <c r="A30" s="163" t="s">
        <v>74</v>
      </c>
      <c r="B30" s="164" t="s">
        <v>112</v>
      </c>
      <c r="C30" s="165" t="s">
        <v>113</v>
      </c>
      <c r="D30" s="166"/>
      <c r="E30" s="167"/>
      <c r="F30" s="167"/>
      <c r="G30" s="168"/>
      <c r="H30" s="169"/>
      <c r="I30" s="169"/>
      <c r="O30" s="170">
        <v>1</v>
      </c>
    </row>
    <row r="31" spans="1:104" ht="22.5" x14ac:dyDescent="0.2">
      <c r="A31" s="171">
        <v>5</v>
      </c>
      <c r="B31" s="172" t="s">
        <v>391</v>
      </c>
      <c r="C31" s="173" t="s">
        <v>392</v>
      </c>
      <c r="D31" s="174" t="s">
        <v>87</v>
      </c>
      <c r="E31" s="289">
        <v>24</v>
      </c>
      <c r="F31" s="175"/>
      <c r="G31" s="176">
        <f>E31*F31</f>
        <v>0</v>
      </c>
      <c r="O31" s="170">
        <v>2</v>
      </c>
      <c r="AA31" s="146">
        <v>1</v>
      </c>
      <c r="AB31" s="146">
        <v>0</v>
      </c>
      <c r="AC31" s="146">
        <v>0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0">
        <v>1</v>
      </c>
      <c r="CB31" s="170">
        <v>0</v>
      </c>
      <c r="CZ31" s="146">
        <v>6.1799999999999997E-3</v>
      </c>
    </row>
    <row r="32" spans="1:104" x14ac:dyDescent="0.2">
      <c r="A32" s="171">
        <v>6</v>
      </c>
      <c r="B32" s="172" t="s">
        <v>114</v>
      </c>
      <c r="C32" s="173" t="s">
        <v>115</v>
      </c>
      <c r="D32" s="174" t="s">
        <v>87</v>
      </c>
      <c r="E32" s="175">
        <v>83.49</v>
      </c>
      <c r="F32" s="175"/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0">
        <v>1</v>
      </c>
      <c r="CB32" s="170">
        <v>1</v>
      </c>
      <c r="CZ32" s="146">
        <v>1.2E-4</v>
      </c>
    </row>
    <row r="33" spans="1:104" x14ac:dyDescent="0.2">
      <c r="A33" s="177"/>
      <c r="B33" s="180"/>
      <c r="C33" s="320" t="s">
        <v>116</v>
      </c>
      <c r="D33" s="321"/>
      <c r="E33" s="181">
        <v>83.49</v>
      </c>
      <c r="F33" s="182"/>
      <c r="G33" s="183"/>
      <c r="M33" s="179" t="s">
        <v>116</v>
      </c>
      <c r="O33" s="170"/>
    </row>
    <row r="34" spans="1:104" x14ac:dyDescent="0.2">
      <c r="A34" s="184"/>
      <c r="B34" s="185" t="s">
        <v>77</v>
      </c>
      <c r="C34" s="186" t="str">
        <f>CONCATENATE(B30," ",C30)</f>
        <v>62 Úpravy povrchů vnější</v>
      </c>
      <c r="D34" s="187"/>
      <c r="E34" s="188"/>
      <c r="F34" s="189"/>
      <c r="G34" s="190">
        <f>SUM(G30:G33)</f>
        <v>0</v>
      </c>
      <c r="O34" s="170">
        <v>4</v>
      </c>
      <c r="BA34" s="191">
        <f>SUM(BA30:BA33)</f>
        <v>0</v>
      </c>
      <c r="BB34" s="191">
        <f>SUM(BB30:BB33)</f>
        <v>0</v>
      </c>
      <c r="BC34" s="191">
        <f>SUM(BC30:BC33)</f>
        <v>0</v>
      </c>
      <c r="BD34" s="191">
        <f>SUM(BD30:BD33)</f>
        <v>0</v>
      </c>
      <c r="BE34" s="191">
        <f>SUM(BE30:BE33)</f>
        <v>0</v>
      </c>
    </row>
    <row r="35" spans="1:104" x14ac:dyDescent="0.2">
      <c r="A35" s="163" t="s">
        <v>74</v>
      </c>
      <c r="B35" s="164" t="s">
        <v>117</v>
      </c>
      <c r="C35" s="165" t="s">
        <v>118</v>
      </c>
      <c r="D35" s="166"/>
      <c r="E35" s="167"/>
      <c r="F35" s="167"/>
      <c r="G35" s="168"/>
      <c r="H35" s="169"/>
      <c r="I35" s="169"/>
      <c r="O35" s="170">
        <v>1</v>
      </c>
    </row>
    <row r="36" spans="1:104" ht="22.5" x14ac:dyDescent="0.2">
      <c r="A36" s="171">
        <v>7</v>
      </c>
      <c r="B36" s="172" t="s">
        <v>119</v>
      </c>
      <c r="C36" s="173" t="s">
        <v>120</v>
      </c>
      <c r="D36" s="174" t="s">
        <v>121</v>
      </c>
      <c r="E36" s="175">
        <v>6.5</v>
      </c>
      <c r="F36" s="175"/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0">
        <v>1</v>
      </c>
      <c r="CB36" s="170">
        <v>1</v>
      </c>
      <c r="CZ36" s="146">
        <v>0.12472</v>
      </c>
    </row>
    <row r="37" spans="1:104" x14ac:dyDescent="0.2">
      <c r="A37" s="177"/>
      <c r="B37" s="180"/>
      <c r="C37" s="320" t="s">
        <v>122</v>
      </c>
      <c r="D37" s="321"/>
      <c r="E37" s="181">
        <v>6.5</v>
      </c>
      <c r="F37" s="182"/>
      <c r="G37" s="183"/>
      <c r="M37" s="179" t="s">
        <v>122</v>
      </c>
      <c r="O37" s="170"/>
    </row>
    <row r="38" spans="1:104" x14ac:dyDescent="0.2">
      <c r="A38" s="184"/>
      <c r="B38" s="185" t="s">
        <v>77</v>
      </c>
      <c r="C38" s="186" t="str">
        <f>CONCATENATE(B35," ",C35)</f>
        <v>91 Doplňující práce na komunikaci</v>
      </c>
      <c r="D38" s="187"/>
      <c r="E38" s="188"/>
      <c r="F38" s="189"/>
      <c r="G38" s="190">
        <f>SUM(G35:G37)</f>
        <v>0</v>
      </c>
      <c r="O38" s="170">
        <v>4</v>
      </c>
      <c r="BA38" s="191">
        <f>SUM(BA35:BA37)</f>
        <v>0</v>
      </c>
      <c r="BB38" s="191">
        <f>SUM(BB35:BB37)</f>
        <v>0</v>
      </c>
      <c r="BC38" s="191">
        <f>SUM(BC35:BC37)</f>
        <v>0</v>
      </c>
      <c r="BD38" s="191">
        <f>SUM(BD35:BD37)</f>
        <v>0</v>
      </c>
      <c r="BE38" s="191">
        <f>SUM(BE35:BE37)</f>
        <v>0</v>
      </c>
    </row>
    <row r="39" spans="1:104" x14ac:dyDescent="0.2">
      <c r="A39" s="163" t="s">
        <v>74</v>
      </c>
      <c r="B39" s="164" t="s">
        <v>123</v>
      </c>
      <c r="C39" s="165" t="s">
        <v>124</v>
      </c>
      <c r="D39" s="166"/>
      <c r="E39" s="167"/>
      <c r="F39" s="167"/>
      <c r="G39" s="168"/>
      <c r="H39" s="169"/>
      <c r="I39" s="169"/>
      <c r="O39" s="170">
        <v>1</v>
      </c>
    </row>
    <row r="40" spans="1:104" ht="22.5" x14ac:dyDescent="0.2">
      <c r="A40" s="171">
        <v>8</v>
      </c>
      <c r="B40" s="172" t="s">
        <v>393</v>
      </c>
      <c r="C40" s="173" t="s">
        <v>394</v>
      </c>
      <c r="D40" s="174" t="s">
        <v>90</v>
      </c>
      <c r="E40" s="289">
        <v>2</v>
      </c>
      <c r="F40" s="175"/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0">
        <v>1</v>
      </c>
      <c r="CB40" s="170">
        <v>1</v>
      </c>
      <c r="CZ40" s="146">
        <v>0</v>
      </c>
    </row>
    <row r="41" spans="1:104" x14ac:dyDescent="0.2">
      <c r="A41" s="171">
        <v>9</v>
      </c>
      <c r="B41" s="172" t="s">
        <v>125</v>
      </c>
      <c r="C41" s="173" t="s">
        <v>126</v>
      </c>
      <c r="D41" s="174" t="s">
        <v>87</v>
      </c>
      <c r="E41" s="175">
        <v>200</v>
      </c>
      <c r="F41" s="175"/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0">
        <v>1</v>
      </c>
      <c r="CB41" s="170">
        <v>1</v>
      </c>
      <c r="CZ41" s="146">
        <v>4.0000000000000003E-5</v>
      </c>
    </row>
    <row r="42" spans="1:104" x14ac:dyDescent="0.2">
      <c r="A42" s="184"/>
      <c r="B42" s="185" t="s">
        <v>77</v>
      </c>
      <c r="C42" s="186" t="str">
        <f>CONCATENATE(B39," ",C39)</f>
        <v>95 Dokončovací konstrukce na pozemních stavbách</v>
      </c>
      <c r="D42" s="187"/>
      <c r="E42" s="188"/>
      <c r="F42" s="189"/>
      <c r="G42" s="190">
        <f>SUM(G39:G41)</f>
        <v>0</v>
      </c>
      <c r="O42" s="170">
        <v>4</v>
      </c>
      <c r="BA42" s="191">
        <f>SUM(BA39:BA41)</f>
        <v>0</v>
      </c>
      <c r="BB42" s="191">
        <f>SUM(BB39:BB41)</f>
        <v>0</v>
      </c>
      <c r="BC42" s="191">
        <f>SUM(BC39:BC41)</f>
        <v>0</v>
      </c>
      <c r="BD42" s="191">
        <f>SUM(BD39:BD41)</f>
        <v>0</v>
      </c>
      <c r="BE42" s="191">
        <f>SUM(BE39:BE41)</f>
        <v>0</v>
      </c>
    </row>
    <row r="43" spans="1:104" x14ac:dyDescent="0.2">
      <c r="A43" s="163" t="s">
        <v>74</v>
      </c>
      <c r="B43" s="164" t="s">
        <v>127</v>
      </c>
      <c r="C43" s="165" t="s">
        <v>128</v>
      </c>
      <c r="D43" s="166"/>
      <c r="E43" s="167"/>
      <c r="F43" s="167"/>
      <c r="G43" s="168"/>
      <c r="H43" s="169"/>
      <c r="I43" s="169"/>
      <c r="O43" s="170">
        <v>1</v>
      </c>
    </row>
    <row r="44" spans="1:104" x14ac:dyDescent="0.2">
      <c r="A44" s="171">
        <v>10</v>
      </c>
      <c r="B44" s="172" t="s">
        <v>129</v>
      </c>
      <c r="C44" s="173" t="s">
        <v>130</v>
      </c>
      <c r="D44" s="174" t="s">
        <v>121</v>
      </c>
      <c r="E44" s="289">
        <v>1.6</v>
      </c>
      <c r="F44" s="175"/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0">
        <v>1</v>
      </c>
      <c r="CB44" s="170">
        <v>1</v>
      </c>
      <c r="CZ44" s="146">
        <v>0</v>
      </c>
    </row>
    <row r="45" spans="1:104" x14ac:dyDescent="0.2">
      <c r="A45" s="171">
        <v>11</v>
      </c>
      <c r="B45" s="172" t="s">
        <v>131</v>
      </c>
      <c r="C45" s="173" t="s">
        <v>132</v>
      </c>
      <c r="D45" s="174" t="s">
        <v>108</v>
      </c>
      <c r="E45" s="175">
        <v>1</v>
      </c>
      <c r="F45" s="175"/>
      <c r="G45" s="176">
        <f>E45*F45</f>
        <v>0</v>
      </c>
      <c r="O45" s="170">
        <v>2</v>
      </c>
      <c r="AA45" s="146">
        <v>1</v>
      </c>
      <c r="AB45" s="146">
        <v>0</v>
      </c>
      <c r="AC45" s="146">
        <v>0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0">
        <v>1</v>
      </c>
      <c r="CB45" s="170">
        <v>0</v>
      </c>
      <c r="CZ45" s="146">
        <v>0</v>
      </c>
    </row>
    <row r="46" spans="1:104" x14ac:dyDescent="0.2">
      <c r="A46" s="177"/>
      <c r="B46" s="180"/>
      <c r="C46" s="320" t="s">
        <v>133</v>
      </c>
      <c r="D46" s="321"/>
      <c r="E46" s="181">
        <v>1</v>
      </c>
      <c r="F46" s="182"/>
      <c r="G46" s="183"/>
      <c r="M46" s="179" t="s">
        <v>133</v>
      </c>
      <c r="O46" s="170"/>
    </row>
    <row r="47" spans="1:104" x14ac:dyDescent="0.2">
      <c r="A47" s="184"/>
      <c r="B47" s="185" t="s">
        <v>77</v>
      </c>
      <c r="C47" s="186" t="str">
        <f>CONCATENATE(B43," ",C43)</f>
        <v>97 Prorážení otvorů</v>
      </c>
      <c r="D47" s="187"/>
      <c r="E47" s="188"/>
      <c r="F47" s="189"/>
      <c r="G47" s="190">
        <f>SUM(G43:G46)</f>
        <v>0</v>
      </c>
      <c r="O47" s="170">
        <v>4</v>
      </c>
      <c r="BA47" s="191">
        <f>SUM(BA43:BA46)</f>
        <v>0</v>
      </c>
      <c r="BB47" s="191">
        <f>SUM(BB43:BB46)</f>
        <v>0</v>
      </c>
      <c r="BC47" s="191">
        <f>SUM(BC43:BC46)</f>
        <v>0</v>
      </c>
      <c r="BD47" s="191">
        <f>SUM(BD43:BD46)</f>
        <v>0</v>
      </c>
      <c r="BE47" s="191">
        <f>SUM(BE43:BE46)</f>
        <v>0</v>
      </c>
    </row>
    <row r="48" spans="1:104" x14ac:dyDescent="0.2">
      <c r="A48" s="163" t="s">
        <v>74</v>
      </c>
      <c r="B48" s="164" t="s">
        <v>134</v>
      </c>
      <c r="C48" s="165" t="s">
        <v>135</v>
      </c>
      <c r="D48" s="166"/>
      <c r="E48" s="167"/>
      <c r="F48" s="167"/>
      <c r="G48" s="168"/>
      <c r="H48" s="169"/>
      <c r="I48" s="169"/>
      <c r="O48" s="170">
        <v>1</v>
      </c>
    </row>
    <row r="49" spans="1:104" x14ac:dyDescent="0.2">
      <c r="A49" s="171">
        <v>12</v>
      </c>
      <c r="B49" s="172" t="s">
        <v>136</v>
      </c>
      <c r="C49" s="173" t="s">
        <v>137</v>
      </c>
      <c r="D49" s="174" t="s">
        <v>138</v>
      </c>
      <c r="E49" s="175">
        <v>2.3050587999999999</v>
      </c>
      <c r="F49" s="175"/>
      <c r="G49" s="176">
        <f>E49*F49</f>
        <v>0</v>
      </c>
      <c r="O49" s="170">
        <v>2</v>
      </c>
      <c r="AA49" s="146">
        <v>7</v>
      </c>
      <c r="AB49" s="146">
        <v>1</v>
      </c>
      <c r="AC49" s="146">
        <v>2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0">
        <v>7</v>
      </c>
      <c r="CB49" s="170">
        <v>1</v>
      </c>
      <c r="CZ49" s="146">
        <v>0</v>
      </c>
    </row>
    <row r="50" spans="1:104" x14ac:dyDescent="0.2">
      <c r="A50" s="184"/>
      <c r="B50" s="185" t="s">
        <v>77</v>
      </c>
      <c r="C50" s="186" t="str">
        <f>CONCATENATE(B48," ",C48)</f>
        <v>99 Staveništní přesun hmot</v>
      </c>
      <c r="D50" s="187"/>
      <c r="E50" s="188"/>
      <c r="F50" s="189"/>
      <c r="G50" s="190">
        <f>SUM(G48:G49)</f>
        <v>0</v>
      </c>
      <c r="O50" s="170">
        <v>4</v>
      </c>
      <c r="BA50" s="191">
        <f>SUM(BA48:BA49)</f>
        <v>0</v>
      </c>
      <c r="BB50" s="191">
        <f>SUM(BB48:BB49)</f>
        <v>0</v>
      </c>
      <c r="BC50" s="191">
        <f>SUM(BC48:BC49)</f>
        <v>0</v>
      </c>
      <c r="BD50" s="191">
        <f>SUM(BD48:BD49)</f>
        <v>0</v>
      </c>
      <c r="BE50" s="191">
        <f>SUM(BE48:BE49)</f>
        <v>0</v>
      </c>
    </row>
    <row r="51" spans="1:104" x14ac:dyDescent="0.2">
      <c r="A51" s="163" t="s">
        <v>74</v>
      </c>
      <c r="B51" s="164" t="s">
        <v>139</v>
      </c>
      <c r="C51" s="165" t="s">
        <v>140</v>
      </c>
      <c r="D51" s="166"/>
      <c r="E51" s="167"/>
      <c r="F51" s="167"/>
      <c r="G51" s="168"/>
      <c r="H51" s="169"/>
      <c r="I51" s="169"/>
      <c r="O51" s="170">
        <v>1</v>
      </c>
    </row>
    <row r="52" spans="1:104" x14ac:dyDescent="0.2">
      <c r="A52" s="171">
        <v>13</v>
      </c>
      <c r="B52" s="172" t="s">
        <v>141</v>
      </c>
      <c r="C52" s="173" t="s">
        <v>142</v>
      </c>
      <c r="D52" s="174" t="s">
        <v>87</v>
      </c>
      <c r="E52" s="175">
        <v>2.83</v>
      </c>
      <c r="F52" s="175"/>
      <c r="G52" s="176">
        <f>E52*F52</f>
        <v>0</v>
      </c>
      <c r="O52" s="170">
        <v>2</v>
      </c>
      <c r="AA52" s="146">
        <v>1</v>
      </c>
      <c r="AB52" s="146">
        <v>0</v>
      </c>
      <c r="AC52" s="146">
        <v>0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0">
        <v>1</v>
      </c>
      <c r="CB52" s="170">
        <v>0</v>
      </c>
      <c r="CZ52" s="146">
        <v>3.6800000000000001E-3</v>
      </c>
    </row>
    <row r="53" spans="1:104" x14ac:dyDescent="0.2">
      <c r="A53" s="177"/>
      <c r="B53" s="180"/>
      <c r="C53" s="320" t="s">
        <v>143</v>
      </c>
      <c r="D53" s="321"/>
      <c r="E53" s="181">
        <v>0.9</v>
      </c>
      <c r="F53" s="182"/>
      <c r="G53" s="183"/>
      <c r="M53" s="179" t="s">
        <v>143</v>
      </c>
      <c r="O53" s="170"/>
    </row>
    <row r="54" spans="1:104" x14ac:dyDescent="0.2">
      <c r="A54" s="177"/>
      <c r="B54" s="180"/>
      <c r="C54" s="320" t="s">
        <v>144</v>
      </c>
      <c r="D54" s="321"/>
      <c r="E54" s="181">
        <v>0.3</v>
      </c>
      <c r="F54" s="182"/>
      <c r="G54" s="183"/>
      <c r="M54" s="179" t="s">
        <v>144</v>
      </c>
      <c r="O54" s="170"/>
    </row>
    <row r="55" spans="1:104" x14ac:dyDescent="0.2">
      <c r="A55" s="177"/>
      <c r="B55" s="180"/>
      <c r="C55" s="320" t="s">
        <v>145</v>
      </c>
      <c r="D55" s="321"/>
      <c r="E55" s="181">
        <v>1.63</v>
      </c>
      <c r="F55" s="182"/>
      <c r="G55" s="183"/>
      <c r="M55" s="179" t="s">
        <v>145</v>
      </c>
      <c r="O55" s="170"/>
    </row>
    <row r="56" spans="1:104" x14ac:dyDescent="0.2">
      <c r="A56" s="171">
        <v>14</v>
      </c>
      <c r="B56" s="172" t="s">
        <v>146</v>
      </c>
      <c r="C56" s="173" t="s">
        <v>147</v>
      </c>
      <c r="D56" s="174" t="s">
        <v>87</v>
      </c>
      <c r="E56" s="175">
        <v>2.83</v>
      </c>
      <c r="F56" s="175"/>
      <c r="G56" s="176">
        <f>E56*F56</f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0">
        <v>1</v>
      </c>
      <c r="CB56" s="170">
        <v>1</v>
      </c>
      <c r="CZ56" s="146">
        <v>2.2000000000000001E-4</v>
      </c>
    </row>
    <row r="57" spans="1:104" x14ac:dyDescent="0.2">
      <c r="A57" s="177"/>
      <c r="B57" s="180"/>
      <c r="C57" s="320" t="s">
        <v>143</v>
      </c>
      <c r="D57" s="321"/>
      <c r="E57" s="181">
        <v>0.9</v>
      </c>
      <c r="F57" s="182"/>
      <c r="G57" s="183"/>
      <c r="M57" s="179" t="s">
        <v>143</v>
      </c>
      <c r="O57" s="170"/>
    </row>
    <row r="58" spans="1:104" x14ac:dyDescent="0.2">
      <c r="A58" s="177"/>
      <c r="B58" s="180"/>
      <c r="C58" s="320" t="s">
        <v>144</v>
      </c>
      <c r="D58" s="321"/>
      <c r="E58" s="181">
        <v>0.3</v>
      </c>
      <c r="F58" s="182"/>
      <c r="G58" s="183"/>
      <c r="M58" s="179" t="s">
        <v>144</v>
      </c>
      <c r="O58" s="170"/>
    </row>
    <row r="59" spans="1:104" x14ac:dyDescent="0.2">
      <c r="A59" s="177"/>
      <c r="B59" s="180"/>
      <c r="C59" s="320" t="s">
        <v>145</v>
      </c>
      <c r="D59" s="321"/>
      <c r="E59" s="181">
        <v>1.63</v>
      </c>
      <c r="F59" s="182"/>
      <c r="G59" s="183"/>
      <c r="M59" s="179" t="s">
        <v>145</v>
      </c>
      <c r="O59" s="170"/>
    </row>
    <row r="60" spans="1:104" ht="22.5" x14ac:dyDescent="0.2">
      <c r="A60" s="171">
        <v>15</v>
      </c>
      <c r="B60" s="172" t="s">
        <v>148</v>
      </c>
      <c r="C60" s="173" t="s">
        <v>149</v>
      </c>
      <c r="D60" s="174" t="s">
        <v>121</v>
      </c>
      <c r="E60" s="175">
        <v>3.5</v>
      </c>
      <c r="F60" s="175"/>
      <c r="G60" s="176">
        <f>E60*F60</f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0">
        <v>1</v>
      </c>
      <c r="CB60" s="170">
        <v>7</v>
      </c>
      <c r="CZ60" s="146">
        <v>5.2999999999999998E-4</v>
      </c>
    </row>
    <row r="61" spans="1:104" x14ac:dyDescent="0.2">
      <c r="A61" s="177"/>
      <c r="B61" s="180"/>
      <c r="C61" s="320" t="s">
        <v>150</v>
      </c>
      <c r="D61" s="321"/>
      <c r="E61" s="181">
        <v>1.5</v>
      </c>
      <c r="F61" s="182"/>
      <c r="G61" s="183"/>
      <c r="M61" s="179" t="s">
        <v>150</v>
      </c>
      <c r="O61" s="170"/>
    </row>
    <row r="62" spans="1:104" x14ac:dyDescent="0.2">
      <c r="A62" s="177"/>
      <c r="B62" s="180"/>
      <c r="C62" s="320" t="s">
        <v>151</v>
      </c>
      <c r="D62" s="321"/>
      <c r="E62" s="181">
        <v>2</v>
      </c>
      <c r="F62" s="182"/>
      <c r="G62" s="183"/>
      <c r="M62" s="179" t="s">
        <v>151</v>
      </c>
      <c r="O62" s="170"/>
    </row>
    <row r="63" spans="1:104" x14ac:dyDescent="0.2">
      <c r="A63" s="171">
        <v>16</v>
      </c>
      <c r="B63" s="172" t="s">
        <v>152</v>
      </c>
      <c r="C63" s="173" t="s">
        <v>153</v>
      </c>
      <c r="D63" s="174" t="s">
        <v>108</v>
      </c>
      <c r="E63" s="175">
        <v>2.83</v>
      </c>
      <c r="F63" s="175"/>
      <c r="G63" s="176">
        <f>E63*F63</f>
        <v>0</v>
      </c>
      <c r="O63" s="170">
        <v>2</v>
      </c>
      <c r="AA63" s="146">
        <v>3</v>
      </c>
      <c r="AB63" s="146">
        <v>7</v>
      </c>
      <c r="AC63" s="146">
        <v>11163221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0">
        <v>3</v>
      </c>
      <c r="CB63" s="170">
        <v>7</v>
      </c>
      <c r="CZ63" s="146">
        <v>0.01</v>
      </c>
    </row>
    <row r="64" spans="1:104" ht="22.5" x14ac:dyDescent="0.2">
      <c r="A64" s="177"/>
      <c r="B64" s="178"/>
      <c r="C64" s="322" t="s">
        <v>154</v>
      </c>
      <c r="D64" s="323"/>
      <c r="E64" s="323"/>
      <c r="F64" s="323"/>
      <c r="G64" s="324"/>
      <c r="L64" s="179" t="s">
        <v>154</v>
      </c>
      <c r="O64" s="170">
        <v>3</v>
      </c>
    </row>
    <row r="65" spans="1:104" x14ac:dyDescent="0.2">
      <c r="A65" s="177"/>
      <c r="B65" s="178"/>
      <c r="C65" s="322"/>
      <c r="D65" s="323"/>
      <c r="E65" s="323"/>
      <c r="F65" s="323"/>
      <c r="G65" s="324"/>
      <c r="L65" s="179"/>
      <c r="O65" s="170">
        <v>3</v>
      </c>
    </row>
    <row r="66" spans="1:104" x14ac:dyDescent="0.2">
      <c r="A66" s="177"/>
      <c r="B66" s="178"/>
      <c r="C66" s="322" t="s">
        <v>155</v>
      </c>
      <c r="D66" s="323"/>
      <c r="E66" s="323"/>
      <c r="F66" s="323"/>
      <c r="G66" s="324"/>
      <c r="L66" s="179" t="s">
        <v>155</v>
      </c>
      <c r="O66" s="170">
        <v>3</v>
      </c>
    </row>
    <row r="67" spans="1:104" ht="22.5" x14ac:dyDescent="0.2">
      <c r="A67" s="177"/>
      <c r="B67" s="178"/>
      <c r="C67" s="322" t="s">
        <v>156</v>
      </c>
      <c r="D67" s="323"/>
      <c r="E67" s="323"/>
      <c r="F67" s="323"/>
      <c r="G67" s="324"/>
      <c r="L67" s="179" t="s">
        <v>156</v>
      </c>
      <c r="O67" s="170">
        <v>3</v>
      </c>
    </row>
    <row r="68" spans="1:104" ht="22.5" x14ac:dyDescent="0.2">
      <c r="A68" s="177"/>
      <c r="B68" s="178"/>
      <c r="C68" s="322" t="s">
        <v>157</v>
      </c>
      <c r="D68" s="323"/>
      <c r="E68" s="323"/>
      <c r="F68" s="323"/>
      <c r="G68" s="324"/>
      <c r="L68" s="179" t="s">
        <v>157</v>
      </c>
      <c r="O68" s="170">
        <v>3</v>
      </c>
    </row>
    <row r="69" spans="1:104" ht="22.5" x14ac:dyDescent="0.2">
      <c r="A69" s="177"/>
      <c r="B69" s="178"/>
      <c r="C69" s="322" t="s">
        <v>158</v>
      </c>
      <c r="D69" s="323"/>
      <c r="E69" s="323"/>
      <c r="F69" s="323"/>
      <c r="G69" s="324"/>
      <c r="L69" s="179" t="s">
        <v>158</v>
      </c>
      <c r="O69" s="170">
        <v>3</v>
      </c>
    </row>
    <row r="70" spans="1:104" x14ac:dyDescent="0.2">
      <c r="A70" s="177"/>
      <c r="B70" s="178"/>
      <c r="C70" s="322" t="s">
        <v>159</v>
      </c>
      <c r="D70" s="323"/>
      <c r="E70" s="323"/>
      <c r="F70" s="323"/>
      <c r="G70" s="324"/>
      <c r="L70" s="179" t="s">
        <v>159</v>
      </c>
      <c r="O70" s="170">
        <v>3</v>
      </c>
    </row>
    <row r="71" spans="1:104" x14ac:dyDescent="0.2">
      <c r="A71" s="177"/>
      <c r="B71" s="180"/>
      <c r="C71" s="320" t="s">
        <v>143</v>
      </c>
      <c r="D71" s="321"/>
      <c r="E71" s="181">
        <v>0.9</v>
      </c>
      <c r="F71" s="182"/>
      <c r="G71" s="183"/>
      <c r="M71" s="179" t="s">
        <v>143</v>
      </c>
      <c r="O71" s="170"/>
    </row>
    <row r="72" spans="1:104" x14ac:dyDescent="0.2">
      <c r="A72" s="177"/>
      <c r="B72" s="180"/>
      <c r="C72" s="320" t="s">
        <v>144</v>
      </c>
      <c r="D72" s="321"/>
      <c r="E72" s="181">
        <v>0.3</v>
      </c>
      <c r="F72" s="182"/>
      <c r="G72" s="183"/>
      <c r="M72" s="179" t="s">
        <v>144</v>
      </c>
      <c r="O72" s="170"/>
    </row>
    <row r="73" spans="1:104" x14ac:dyDescent="0.2">
      <c r="A73" s="177"/>
      <c r="B73" s="180"/>
      <c r="C73" s="320" t="s">
        <v>160</v>
      </c>
      <c r="D73" s="321"/>
      <c r="E73" s="181">
        <v>1.63</v>
      </c>
      <c r="F73" s="182"/>
      <c r="G73" s="183"/>
      <c r="M73" s="179" t="s">
        <v>160</v>
      </c>
      <c r="O73" s="170"/>
    </row>
    <row r="74" spans="1:104" x14ac:dyDescent="0.2">
      <c r="A74" s="171">
        <v>17</v>
      </c>
      <c r="B74" s="172" t="s">
        <v>161</v>
      </c>
      <c r="C74" s="173" t="s">
        <v>162</v>
      </c>
      <c r="D74" s="174" t="s">
        <v>62</v>
      </c>
      <c r="E74" s="175">
        <v>42.565601999999998</v>
      </c>
      <c r="F74" s="175"/>
      <c r="G74" s="176">
        <f>E74*F74</f>
        <v>0</v>
      </c>
      <c r="O74" s="170">
        <v>2</v>
      </c>
      <c r="AA74" s="146">
        <v>7</v>
      </c>
      <c r="AB74" s="146">
        <v>1002</v>
      </c>
      <c r="AC74" s="146">
        <v>5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0">
        <v>7</v>
      </c>
      <c r="CB74" s="170">
        <v>1002</v>
      </c>
      <c r="CZ74" s="146">
        <v>0</v>
      </c>
    </row>
    <row r="75" spans="1:104" x14ac:dyDescent="0.2">
      <c r="A75" s="184"/>
      <c r="B75" s="185" t="s">
        <v>77</v>
      </c>
      <c r="C75" s="186" t="str">
        <f>CONCATENATE(B51," ",C51)</f>
        <v>711 Izolace proti vodě</v>
      </c>
      <c r="D75" s="187"/>
      <c r="E75" s="188"/>
      <c r="F75" s="189"/>
      <c r="G75" s="190">
        <f>SUM(G51:G74)</f>
        <v>0</v>
      </c>
      <c r="O75" s="170">
        <v>4</v>
      </c>
      <c r="BA75" s="191">
        <f>SUM(BA51:BA74)</f>
        <v>0</v>
      </c>
      <c r="BB75" s="191">
        <f>SUM(BB51:BB74)</f>
        <v>0</v>
      </c>
      <c r="BC75" s="191">
        <f>SUM(BC51:BC74)</f>
        <v>0</v>
      </c>
      <c r="BD75" s="191">
        <f>SUM(BD51:BD74)</f>
        <v>0</v>
      </c>
      <c r="BE75" s="191">
        <f>SUM(BE51:BE74)</f>
        <v>0</v>
      </c>
    </row>
    <row r="76" spans="1:104" x14ac:dyDescent="0.2">
      <c r="A76" s="163" t="s">
        <v>74</v>
      </c>
      <c r="B76" s="164" t="s">
        <v>163</v>
      </c>
      <c r="C76" s="165" t="s">
        <v>164</v>
      </c>
      <c r="D76" s="166"/>
      <c r="E76" s="167"/>
      <c r="F76" s="167"/>
      <c r="G76" s="168"/>
      <c r="H76" s="169"/>
      <c r="I76" s="169"/>
      <c r="O76" s="170">
        <v>1</v>
      </c>
    </row>
    <row r="77" spans="1:104" ht="22.5" x14ac:dyDescent="0.2">
      <c r="A77" s="171">
        <v>18</v>
      </c>
      <c r="B77" s="172" t="s">
        <v>165</v>
      </c>
      <c r="C77" s="173" t="s">
        <v>320</v>
      </c>
      <c r="D77" s="174" t="s">
        <v>108</v>
      </c>
      <c r="E77" s="175">
        <v>3</v>
      </c>
      <c r="F77" s="175"/>
      <c r="G77" s="176">
        <f>E77*F77</f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0">
        <v>1</v>
      </c>
      <c r="CB77" s="170">
        <v>7</v>
      </c>
      <c r="CZ77" s="146">
        <v>1.308E-2</v>
      </c>
    </row>
    <row r="78" spans="1:104" x14ac:dyDescent="0.2">
      <c r="A78" s="177"/>
      <c r="B78" s="180"/>
      <c r="C78" s="320" t="s">
        <v>166</v>
      </c>
      <c r="D78" s="321"/>
      <c r="E78" s="181">
        <v>2</v>
      </c>
      <c r="F78" s="182"/>
      <c r="G78" s="183"/>
      <c r="M78" s="179" t="s">
        <v>166</v>
      </c>
      <c r="O78" s="170"/>
    </row>
    <row r="79" spans="1:104" x14ac:dyDescent="0.2">
      <c r="A79" s="177"/>
      <c r="B79" s="180"/>
      <c r="C79" s="320" t="s">
        <v>167</v>
      </c>
      <c r="D79" s="321"/>
      <c r="E79" s="181">
        <v>1</v>
      </c>
      <c r="F79" s="182"/>
      <c r="G79" s="183"/>
      <c r="M79" s="179" t="s">
        <v>167</v>
      </c>
      <c r="O79" s="170"/>
    </row>
    <row r="80" spans="1:104" x14ac:dyDescent="0.2">
      <c r="A80" s="171">
        <v>19</v>
      </c>
      <c r="B80" s="172" t="s">
        <v>168</v>
      </c>
      <c r="C80" s="173" t="s">
        <v>169</v>
      </c>
      <c r="D80" s="174" t="s">
        <v>108</v>
      </c>
      <c r="E80" s="289">
        <v>2</v>
      </c>
      <c r="F80" s="175"/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0">
        <v>1</v>
      </c>
      <c r="CB80" s="170">
        <v>7</v>
      </c>
      <c r="CZ80" s="146">
        <v>7.5199999999999998E-3</v>
      </c>
    </row>
    <row r="81" spans="1:104" x14ac:dyDescent="0.2">
      <c r="A81" s="171">
        <v>20</v>
      </c>
      <c r="B81" s="172" t="s">
        <v>170</v>
      </c>
      <c r="C81" s="173" t="s">
        <v>171</v>
      </c>
      <c r="D81" s="174" t="s">
        <v>62</v>
      </c>
      <c r="E81" s="175">
        <v>70.73</v>
      </c>
      <c r="F81" s="175"/>
      <c r="G81" s="176">
        <f>E81*F81</f>
        <v>0</v>
      </c>
      <c r="O81" s="170">
        <v>2</v>
      </c>
      <c r="AA81" s="146">
        <v>7</v>
      </c>
      <c r="AB81" s="146">
        <v>1002</v>
      </c>
      <c r="AC81" s="146">
        <v>5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7</v>
      </c>
      <c r="CB81" s="170">
        <v>1002</v>
      </c>
      <c r="CZ81" s="146">
        <v>0</v>
      </c>
    </row>
    <row r="82" spans="1:104" x14ac:dyDescent="0.2">
      <c r="A82" s="184"/>
      <c r="B82" s="185" t="s">
        <v>77</v>
      </c>
      <c r="C82" s="186" t="str">
        <f>CONCATENATE(B76," ",C76)</f>
        <v>721 Vnitřní kanalizace</v>
      </c>
      <c r="D82" s="187"/>
      <c r="E82" s="188"/>
      <c r="F82" s="189"/>
      <c r="G82" s="190">
        <f>SUM(G76:G81)</f>
        <v>0</v>
      </c>
      <c r="O82" s="170">
        <v>4</v>
      </c>
      <c r="BA82" s="191">
        <f>SUM(BA76:BA81)</f>
        <v>0</v>
      </c>
      <c r="BB82" s="191">
        <f>SUM(BB76:BB81)</f>
        <v>0</v>
      </c>
      <c r="BC82" s="191">
        <f>SUM(BC76:BC81)</f>
        <v>0</v>
      </c>
      <c r="BD82" s="191">
        <f>SUM(BD76:BD81)</f>
        <v>0</v>
      </c>
      <c r="BE82" s="191">
        <f>SUM(BE76:BE81)</f>
        <v>0</v>
      </c>
    </row>
    <row r="83" spans="1:104" x14ac:dyDescent="0.2">
      <c r="A83" s="163" t="s">
        <v>74</v>
      </c>
      <c r="B83" s="164" t="s">
        <v>172</v>
      </c>
      <c r="C83" s="165" t="s">
        <v>173</v>
      </c>
      <c r="D83" s="166"/>
      <c r="E83" s="167"/>
      <c r="F83" s="167"/>
      <c r="G83" s="168"/>
      <c r="H83" s="169"/>
      <c r="I83" s="169"/>
      <c r="O83" s="170">
        <v>1</v>
      </c>
    </row>
    <row r="84" spans="1:104" x14ac:dyDescent="0.2">
      <c r="A84" s="171">
        <v>21</v>
      </c>
      <c r="B84" s="172" t="s">
        <v>174</v>
      </c>
      <c r="C84" s="173" t="s">
        <v>175</v>
      </c>
      <c r="D84" s="174" t="s">
        <v>108</v>
      </c>
      <c r="E84" s="175">
        <v>6</v>
      </c>
      <c r="F84" s="175"/>
      <c r="G84" s="176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0">
        <v>1</v>
      </c>
      <c r="CB84" s="170">
        <v>7</v>
      </c>
      <c r="CZ84" s="146">
        <v>3.6000000000000002E-4</v>
      </c>
    </row>
    <row r="85" spans="1:104" x14ac:dyDescent="0.2">
      <c r="A85" s="177"/>
      <c r="B85" s="180"/>
      <c r="C85" s="320" t="s">
        <v>176</v>
      </c>
      <c r="D85" s="321"/>
      <c r="E85" s="181">
        <v>6</v>
      </c>
      <c r="F85" s="182"/>
      <c r="G85" s="183"/>
      <c r="M85" s="179" t="s">
        <v>176</v>
      </c>
      <c r="O85" s="170"/>
    </row>
    <row r="86" spans="1:104" x14ac:dyDescent="0.2">
      <c r="A86" s="171">
        <v>22</v>
      </c>
      <c r="B86" s="172" t="s">
        <v>177</v>
      </c>
      <c r="C86" s="173" t="s">
        <v>178</v>
      </c>
      <c r="D86" s="174" t="s">
        <v>62</v>
      </c>
      <c r="E86" s="175">
        <v>31.98</v>
      </c>
      <c r="F86" s="175"/>
      <c r="G86" s="176">
        <f>E86*F86</f>
        <v>0</v>
      </c>
      <c r="O86" s="170">
        <v>2</v>
      </c>
      <c r="AA86" s="146">
        <v>7</v>
      </c>
      <c r="AB86" s="146">
        <v>1002</v>
      </c>
      <c r="AC86" s="146">
        <v>5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0">
        <v>7</v>
      </c>
      <c r="CB86" s="170">
        <v>1002</v>
      </c>
      <c r="CZ86" s="146">
        <v>0</v>
      </c>
    </row>
    <row r="87" spans="1:104" x14ac:dyDescent="0.2">
      <c r="A87" s="184"/>
      <c r="B87" s="185" t="s">
        <v>77</v>
      </c>
      <c r="C87" s="186" t="str">
        <f>CONCATENATE(B83," ",C83)</f>
        <v>734 Armatury</v>
      </c>
      <c r="D87" s="187"/>
      <c r="E87" s="188"/>
      <c r="F87" s="189"/>
      <c r="G87" s="190">
        <f>SUM(G83:G86)</f>
        <v>0</v>
      </c>
      <c r="O87" s="170">
        <v>4</v>
      </c>
      <c r="BA87" s="191">
        <f>SUM(BA83:BA86)</f>
        <v>0</v>
      </c>
      <c r="BB87" s="191">
        <f>SUM(BB83:BB86)</f>
        <v>0</v>
      </c>
      <c r="BC87" s="191">
        <f>SUM(BC83:BC86)</f>
        <v>0</v>
      </c>
      <c r="BD87" s="191">
        <f>SUM(BD83:BD86)</f>
        <v>0</v>
      </c>
      <c r="BE87" s="191">
        <f>SUM(BE83:BE86)</f>
        <v>0</v>
      </c>
    </row>
    <row r="88" spans="1:104" x14ac:dyDescent="0.2">
      <c r="A88" s="163" t="s">
        <v>74</v>
      </c>
      <c r="B88" s="164" t="s">
        <v>179</v>
      </c>
      <c r="C88" s="165" t="s">
        <v>180</v>
      </c>
      <c r="D88" s="166"/>
      <c r="E88" s="167"/>
      <c r="F88" s="167"/>
      <c r="G88" s="168"/>
      <c r="H88" s="169"/>
      <c r="I88" s="169"/>
      <c r="O88" s="170">
        <v>1</v>
      </c>
    </row>
    <row r="89" spans="1:104" x14ac:dyDescent="0.2">
      <c r="A89" s="171">
        <v>23</v>
      </c>
      <c r="B89" s="172" t="s">
        <v>181</v>
      </c>
      <c r="C89" s="173" t="s">
        <v>182</v>
      </c>
      <c r="D89" s="174" t="s">
        <v>108</v>
      </c>
      <c r="E89" s="175">
        <v>6</v>
      </c>
      <c r="F89" s="175"/>
      <c r="G89" s="176">
        <f>E89*F89</f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0">
        <v>1</v>
      </c>
      <c r="CB89" s="170">
        <v>7</v>
      </c>
      <c r="CZ89" s="146">
        <v>0</v>
      </c>
    </row>
    <row r="90" spans="1:104" x14ac:dyDescent="0.2">
      <c r="A90" s="177"/>
      <c r="B90" s="180"/>
      <c r="C90" s="320" t="s">
        <v>176</v>
      </c>
      <c r="D90" s="321"/>
      <c r="E90" s="181">
        <v>6</v>
      </c>
      <c r="F90" s="182"/>
      <c r="G90" s="183"/>
      <c r="M90" s="179" t="s">
        <v>176</v>
      </c>
      <c r="O90" s="170"/>
    </row>
    <row r="91" spans="1:104" x14ac:dyDescent="0.2">
      <c r="A91" s="171">
        <v>24</v>
      </c>
      <c r="B91" s="172" t="s">
        <v>183</v>
      </c>
      <c r="C91" s="173" t="s">
        <v>184</v>
      </c>
      <c r="D91" s="174" t="s">
        <v>62</v>
      </c>
      <c r="E91" s="175">
        <v>2.742</v>
      </c>
      <c r="F91" s="175"/>
      <c r="G91" s="176">
        <f>E91*F91</f>
        <v>0</v>
      </c>
      <c r="O91" s="170">
        <v>2</v>
      </c>
      <c r="AA91" s="146">
        <v>7</v>
      </c>
      <c r="AB91" s="146">
        <v>1002</v>
      </c>
      <c r="AC91" s="146">
        <v>5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0">
        <v>7</v>
      </c>
      <c r="CB91" s="170">
        <v>1002</v>
      </c>
      <c r="CZ91" s="146">
        <v>0</v>
      </c>
    </row>
    <row r="92" spans="1:104" x14ac:dyDescent="0.2">
      <c r="A92" s="184"/>
      <c r="B92" s="185" t="s">
        <v>77</v>
      </c>
      <c r="C92" s="186" t="str">
        <f>CONCATENATE(B88," ",C88)</f>
        <v>735 Otopná tělesa</v>
      </c>
      <c r="D92" s="187"/>
      <c r="E92" s="188"/>
      <c r="F92" s="189"/>
      <c r="G92" s="190">
        <f>SUM(G88:G91)</f>
        <v>0</v>
      </c>
      <c r="O92" s="170">
        <v>4</v>
      </c>
      <c r="BA92" s="191">
        <f>SUM(BA88:BA91)</f>
        <v>0</v>
      </c>
      <c r="BB92" s="191">
        <f>SUM(BB88:BB91)</f>
        <v>0</v>
      </c>
      <c r="BC92" s="191">
        <f>SUM(BC88:BC91)</f>
        <v>0</v>
      </c>
      <c r="BD92" s="191">
        <f>SUM(BD88:BD91)</f>
        <v>0</v>
      </c>
      <c r="BE92" s="191">
        <f>SUM(BE88:BE91)</f>
        <v>0</v>
      </c>
    </row>
    <row r="93" spans="1:104" x14ac:dyDescent="0.2">
      <c r="A93" s="163" t="s">
        <v>74</v>
      </c>
      <c r="B93" s="164" t="s">
        <v>185</v>
      </c>
      <c r="C93" s="165" t="s">
        <v>186</v>
      </c>
      <c r="D93" s="166"/>
      <c r="E93" s="167"/>
      <c r="F93" s="167"/>
      <c r="G93" s="168"/>
      <c r="H93" s="169"/>
      <c r="I93" s="169"/>
      <c r="O93" s="170">
        <v>1</v>
      </c>
    </row>
    <row r="94" spans="1:104" ht="22.5" x14ac:dyDescent="0.2">
      <c r="A94" s="171">
        <v>25</v>
      </c>
      <c r="B94" s="172" t="s">
        <v>187</v>
      </c>
      <c r="C94" s="173" t="s">
        <v>188</v>
      </c>
      <c r="D94" s="174" t="s">
        <v>108</v>
      </c>
      <c r="E94" s="175">
        <v>12</v>
      </c>
      <c r="F94" s="175"/>
      <c r="G94" s="176">
        <f>E94*F94</f>
        <v>0</v>
      </c>
      <c r="O94" s="170">
        <v>2</v>
      </c>
      <c r="AA94" s="146">
        <v>1</v>
      </c>
      <c r="AB94" s="146">
        <v>7</v>
      </c>
      <c r="AC94" s="146">
        <v>7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0">
        <v>1</v>
      </c>
      <c r="CB94" s="170">
        <v>7</v>
      </c>
      <c r="CZ94" s="146">
        <v>0</v>
      </c>
    </row>
    <row r="95" spans="1:104" x14ac:dyDescent="0.2">
      <c r="A95" s="177"/>
      <c r="B95" s="180"/>
      <c r="C95" s="320" t="s">
        <v>189</v>
      </c>
      <c r="D95" s="321"/>
      <c r="E95" s="181">
        <v>12</v>
      </c>
      <c r="F95" s="182"/>
      <c r="G95" s="183"/>
      <c r="M95" s="179" t="s">
        <v>189</v>
      </c>
      <c r="O95" s="170"/>
    </row>
    <row r="96" spans="1:104" x14ac:dyDescent="0.2">
      <c r="A96" s="171">
        <v>26</v>
      </c>
      <c r="B96" s="172" t="s">
        <v>190</v>
      </c>
      <c r="C96" s="173" t="s">
        <v>191</v>
      </c>
      <c r="D96" s="174" t="s">
        <v>108</v>
      </c>
      <c r="E96" s="175">
        <v>3</v>
      </c>
      <c r="F96" s="175"/>
      <c r="G96" s="176">
        <f>E96*F96</f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0">
        <v>1</v>
      </c>
      <c r="CB96" s="170">
        <v>7</v>
      </c>
      <c r="CZ96" s="146">
        <v>1.0000000000000001E-5</v>
      </c>
    </row>
    <row r="97" spans="1:104" x14ac:dyDescent="0.2">
      <c r="A97" s="177"/>
      <c r="B97" s="180"/>
      <c r="C97" s="320" t="s">
        <v>192</v>
      </c>
      <c r="D97" s="321"/>
      <c r="E97" s="181">
        <v>1</v>
      </c>
      <c r="F97" s="182"/>
      <c r="G97" s="183"/>
      <c r="M97" s="179" t="s">
        <v>192</v>
      </c>
      <c r="O97" s="170"/>
    </row>
    <row r="98" spans="1:104" x14ac:dyDescent="0.2">
      <c r="A98" s="177"/>
      <c r="B98" s="180"/>
      <c r="C98" s="320" t="s">
        <v>193</v>
      </c>
      <c r="D98" s="321"/>
      <c r="E98" s="181">
        <v>1</v>
      </c>
      <c r="F98" s="182"/>
      <c r="G98" s="183"/>
      <c r="M98" s="179" t="s">
        <v>193</v>
      </c>
      <c r="O98" s="170"/>
    </row>
    <row r="99" spans="1:104" x14ac:dyDescent="0.2">
      <c r="A99" s="177"/>
      <c r="B99" s="180"/>
      <c r="C99" s="320" t="s">
        <v>194</v>
      </c>
      <c r="D99" s="321"/>
      <c r="E99" s="181">
        <v>1</v>
      </c>
      <c r="F99" s="182"/>
      <c r="G99" s="183"/>
      <c r="M99" s="179" t="s">
        <v>194</v>
      </c>
      <c r="O99" s="170"/>
    </row>
    <row r="100" spans="1:104" x14ac:dyDescent="0.2">
      <c r="A100" s="171">
        <v>27</v>
      </c>
      <c r="B100" s="172" t="s">
        <v>195</v>
      </c>
      <c r="C100" s="173" t="s">
        <v>196</v>
      </c>
      <c r="D100" s="174" t="s">
        <v>108</v>
      </c>
      <c r="E100" s="175">
        <v>3</v>
      </c>
      <c r="F100" s="175"/>
      <c r="G100" s="176">
        <f>E100*F100</f>
        <v>0</v>
      </c>
      <c r="O100" s="170">
        <v>2</v>
      </c>
      <c r="AA100" s="146">
        <v>3</v>
      </c>
      <c r="AB100" s="146">
        <v>7</v>
      </c>
      <c r="AC100" s="146">
        <v>61187181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0">
        <v>3</v>
      </c>
      <c r="CB100" s="170">
        <v>7</v>
      </c>
      <c r="CZ100" s="146">
        <v>1.81E-3</v>
      </c>
    </row>
    <row r="101" spans="1:104" x14ac:dyDescent="0.2">
      <c r="A101" s="171">
        <v>28</v>
      </c>
      <c r="B101" s="172" t="s">
        <v>197</v>
      </c>
      <c r="C101" s="173" t="s">
        <v>198</v>
      </c>
      <c r="D101" s="174" t="s">
        <v>62</v>
      </c>
      <c r="E101" s="175">
        <v>187.6266</v>
      </c>
      <c r="F101" s="175"/>
      <c r="G101" s="176">
        <f>E101*F101</f>
        <v>0</v>
      </c>
      <c r="O101" s="170">
        <v>2</v>
      </c>
      <c r="AA101" s="146">
        <v>7</v>
      </c>
      <c r="AB101" s="146">
        <v>1002</v>
      </c>
      <c r="AC101" s="146">
        <v>5</v>
      </c>
      <c r="AZ101" s="146">
        <v>2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0">
        <v>7</v>
      </c>
      <c r="CB101" s="170">
        <v>1002</v>
      </c>
      <c r="CZ101" s="146">
        <v>0</v>
      </c>
    </row>
    <row r="102" spans="1:104" x14ac:dyDescent="0.2">
      <c r="A102" s="184"/>
      <c r="B102" s="185" t="s">
        <v>77</v>
      </c>
      <c r="C102" s="186" t="str">
        <f>CONCATENATE(B93," ",C93)</f>
        <v>766 Konstrukce truhlářské</v>
      </c>
      <c r="D102" s="187"/>
      <c r="E102" s="188"/>
      <c r="F102" s="189"/>
      <c r="G102" s="190">
        <f>SUM(G93:G101)</f>
        <v>0</v>
      </c>
      <c r="O102" s="170">
        <v>4</v>
      </c>
      <c r="BA102" s="191">
        <f>SUM(BA93:BA101)</f>
        <v>0</v>
      </c>
      <c r="BB102" s="191">
        <f>SUM(BB93:BB101)</f>
        <v>0</v>
      </c>
      <c r="BC102" s="191">
        <f>SUM(BC93:BC101)</f>
        <v>0</v>
      </c>
      <c r="BD102" s="191">
        <f>SUM(BD93:BD101)</f>
        <v>0</v>
      </c>
      <c r="BE102" s="191">
        <f>SUM(BE93:BE101)</f>
        <v>0</v>
      </c>
    </row>
    <row r="103" spans="1:104" x14ac:dyDescent="0.2">
      <c r="A103" s="163" t="s">
        <v>74</v>
      </c>
      <c r="B103" s="164" t="s">
        <v>199</v>
      </c>
      <c r="C103" s="165" t="s">
        <v>200</v>
      </c>
      <c r="D103" s="166"/>
      <c r="E103" s="167"/>
      <c r="F103" s="167"/>
      <c r="G103" s="168"/>
      <c r="H103" s="169"/>
      <c r="I103" s="169"/>
      <c r="O103" s="170">
        <v>1</v>
      </c>
    </row>
    <row r="104" spans="1:104" x14ac:dyDescent="0.2">
      <c r="A104" s="171">
        <v>30</v>
      </c>
      <c r="B104" s="172" t="s">
        <v>201</v>
      </c>
      <c r="C104" s="173" t="s">
        <v>322</v>
      </c>
      <c r="D104" s="174" t="s">
        <v>121</v>
      </c>
      <c r="E104" s="175">
        <v>4</v>
      </c>
      <c r="F104" s="175"/>
      <c r="G104" s="176">
        <f>E104*F104</f>
        <v>0</v>
      </c>
      <c r="O104" s="170">
        <v>2</v>
      </c>
      <c r="AA104" s="146">
        <v>1</v>
      </c>
      <c r="AB104" s="146">
        <v>7</v>
      </c>
      <c r="AC104" s="146">
        <v>7</v>
      </c>
      <c r="AZ104" s="146">
        <v>2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0">
        <v>1</v>
      </c>
      <c r="CB104" s="170">
        <v>7</v>
      </c>
      <c r="CZ104" s="146">
        <v>0</v>
      </c>
    </row>
    <row r="105" spans="1:104" x14ac:dyDescent="0.2">
      <c r="A105" s="177"/>
      <c r="B105" s="180"/>
      <c r="C105" s="320" t="s">
        <v>321</v>
      </c>
      <c r="D105" s="321"/>
      <c r="E105" s="181">
        <v>4</v>
      </c>
      <c r="F105" s="182"/>
      <c r="G105" s="183"/>
      <c r="M105" s="179" t="s">
        <v>202</v>
      </c>
      <c r="O105" s="170"/>
    </row>
    <row r="106" spans="1:104" x14ac:dyDescent="0.2">
      <c r="A106" s="171">
        <v>31</v>
      </c>
      <c r="B106" s="172" t="s">
        <v>203</v>
      </c>
      <c r="C106" s="173" t="s">
        <v>204</v>
      </c>
      <c r="D106" s="174" t="s">
        <v>87</v>
      </c>
      <c r="E106" s="175">
        <v>0.48399999999999999</v>
      </c>
      <c r="F106" s="175"/>
      <c r="G106" s="176">
        <f>E106*F106</f>
        <v>0</v>
      </c>
      <c r="O106" s="170">
        <v>2</v>
      </c>
      <c r="AA106" s="146">
        <v>1</v>
      </c>
      <c r="AB106" s="146">
        <v>0</v>
      </c>
      <c r="AC106" s="146">
        <v>0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0">
        <v>1</v>
      </c>
      <c r="CB106" s="170">
        <v>0</v>
      </c>
      <c r="CZ106" s="146">
        <v>0</v>
      </c>
    </row>
    <row r="107" spans="1:104" x14ac:dyDescent="0.2">
      <c r="A107" s="177"/>
      <c r="B107" s="180"/>
      <c r="C107" s="320" t="s">
        <v>205</v>
      </c>
      <c r="D107" s="321"/>
      <c r="E107" s="181">
        <v>0.48399999999999999</v>
      </c>
      <c r="F107" s="182"/>
      <c r="G107" s="183"/>
      <c r="M107" s="179" t="s">
        <v>205</v>
      </c>
      <c r="O107" s="170"/>
    </row>
    <row r="108" spans="1:104" x14ac:dyDescent="0.2">
      <c r="A108" s="171">
        <v>32</v>
      </c>
      <c r="B108" s="172" t="s">
        <v>206</v>
      </c>
      <c r="C108" s="173" t="s">
        <v>207</v>
      </c>
      <c r="D108" s="174" t="s">
        <v>87</v>
      </c>
      <c r="E108" s="175">
        <v>2.4199999999999999E-2</v>
      </c>
      <c r="F108" s="175"/>
      <c r="G108" s="176">
        <f>E108*F108</f>
        <v>0</v>
      </c>
      <c r="O108" s="170">
        <v>2</v>
      </c>
      <c r="AA108" s="146">
        <v>1</v>
      </c>
      <c r="AB108" s="146">
        <v>7</v>
      </c>
      <c r="AC108" s="146">
        <v>7</v>
      </c>
      <c r="AZ108" s="146">
        <v>2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0">
        <v>1</v>
      </c>
      <c r="CB108" s="170">
        <v>7</v>
      </c>
      <c r="CZ108" s="146">
        <v>0</v>
      </c>
    </row>
    <row r="109" spans="1:104" x14ac:dyDescent="0.2">
      <c r="A109" s="177"/>
      <c r="B109" s="180"/>
      <c r="C109" s="320" t="s">
        <v>208</v>
      </c>
      <c r="D109" s="321"/>
      <c r="E109" s="181">
        <v>2.4199999999999999E-2</v>
      </c>
      <c r="F109" s="182"/>
      <c r="G109" s="183"/>
      <c r="M109" s="179" t="s">
        <v>208</v>
      </c>
      <c r="O109" s="170"/>
    </row>
    <row r="110" spans="1:104" x14ac:dyDescent="0.2">
      <c r="A110" s="171">
        <v>33</v>
      </c>
      <c r="B110" s="172" t="s">
        <v>209</v>
      </c>
      <c r="C110" s="173" t="s">
        <v>210</v>
      </c>
      <c r="D110" s="174" t="s">
        <v>121</v>
      </c>
      <c r="E110" s="175">
        <v>4</v>
      </c>
      <c r="F110" s="175"/>
      <c r="G110" s="176">
        <f>E110*F110</f>
        <v>0</v>
      </c>
      <c r="O110" s="170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0">
        <v>1</v>
      </c>
      <c r="CB110" s="170">
        <v>7</v>
      </c>
      <c r="CZ110" s="146">
        <v>6.0000000000000002E-5</v>
      </c>
    </row>
    <row r="111" spans="1:104" x14ac:dyDescent="0.2">
      <c r="A111" s="177"/>
      <c r="B111" s="180"/>
      <c r="C111" s="320" t="s">
        <v>211</v>
      </c>
      <c r="D111" s="321"/>
      <c r="E111" s="181">
        <v>4</v>
      </c>
      <c r="F111" s="182"/>
      <c r="G111" s="183"/>
      <c r="M111" s="179" t="s">
        <v>211</v>
      </c>
      <c r="O111" s="170"/>
    </row>
    <row r="112" spans="1:104" x14ac:dyDescent="0.2">
      <c r="A112" s="171">
        <v>34</v>
      </c>
      <c r="B112" s="172" t="s">
        <v>212</v>
      </c>
      <c r="C112" s="173" t="s">
        <v>213</v>
      </c>
      <c r="D112" s="174" t="s">
        <v>108</v>
      </c>
      <c r="E112" s="175">
        <v>1</v>
      </c>
      <c r="F112" s="175"/>
      <c r="G112" s="176">
        <f>E112*F112</f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0">
        <v>1</v>
      </c>
      <c r="CB112" s="170">
        <v>7</v>
      </c>
      <c r="CZ112" s="146">
        <v>0</v>
      </c>
    </row>
    <row r="113" spans="1:104" x14ac:dyDescent="0.2">
      <c r="A113" s="177"/>
      <c r="B113" s="180"/>
      <c r="C113" s="320" t="s">
        <v>214</v>
      </c>
      <c r="D113" s="321"/>
      <c r="E113" s="181">
        <v>1</v>
      </c>
      <c r="F113" s="182"/>
      <c r="G113" s="183"/>
      <c r="M113" s="179" t="s">
        <v>214</v>
      </c>
      <c r="O113" s="170"/>
    </row>
    <row r="114" spans="1:104" x14ac:dyDescent="0.2">
      <c r="A114" s="171">
        <v>35</v>
      </c>
      <c r="B114" s="172" t="s">
        <v>215</v>
      </c>
      <c r="C114" s="173" t="s">
        <v>216</v>
      </c>
      <c r="D114" s="174" t="s">
        <v>108</v>
      </c>
      <c r="E114" s="175">
        <v>2</v>
      </c>
      <c r="F114" s="175"/>
      <c r="G114" s="176">
        <f>E114*F114</f>
        <v>0</v>
      </c>
      <c r="O114" s="170">
        <v>2</v>
      </c>
      <c r="AA114" s="146">
        <v>3</v>
      </c>
      <c r="AB114" s="146">
        <v>7</v>
      </c>
      <c r="AC114" s="146">
        <v>27251103</v>
      </c>
      <c r="AZ114" s="146">
        <v>2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0">
        <v>3</v>
      </c>
      <c r="CB114" s="170">
        <v>7</v>
      </c>
      <c r="CZ114" s="146">
        <v>8.9999999999999993E-3</v>
      </c>
    </row>
    <row r="115" spans="1:104" x14ac:dyDescent="0.2">
      <c r="A115" s="177"/>
      <c r="B115" s="180"/>
      <c r="C115" s="320" t="s">
        <v>217</v>
      </c>
      <c r="D115" s="321"/>
      <c r="E115" s="181">
        <v>2</v>
      </c>
      <c r="F115" s="182"/>
      <c r="G115" s="183"/>
      <c r="M115" s="179" t="s">
        <v>217</v>
      </c>
      <c r="O115" s="170"/>
    </row>
    <row r="116" spans="1:104" x14ac:dyDescent="0.2">
      <c r="A116" s="171">
        <v>36</v>
      </c>
      <c r="B116" s="172" t="s">
        <v>218</v>
      </c>
      <c r="C116" s="173" t="s">
        <v>219</v>
      </c>
      <c r="D116" s="174" t="s">
        <v>108</v>
      </c>
      <c r="E116" s="175">
        <v>1</v>
      </c>
      <c r="F116" s="175"/>
      <c r="G116" s="176">
        <f>E116*F116</f>
        <v>0</v>
      </c>
      <c r="O116" s="170">
        <v>2</v>
      </c>
      <c r="AA116" s="146">
        <v>3</v>
      </c>
      <c r="AB116" s="146">
        <v>7</v>
      </c>
      <c r="AC116" s="146">
        <v>27251110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0">
        <v>3</v>
      </c>
      <c r="CB116" s="170">
        <v>7</v>
      </c>
      <c r="CZ116" s="146">
        <v>1.2E-2</v>
      </c>
    </row>
    <row r="117" spans="1:104" x14ac:dyDescent="0.2">
      <c r="A117" s="171">
        <v>37</v>
      </c>
      <c r="B117" s="172" t="s">
        <v>220</v>
      </c>
      <c r="C117" s="173" t="s">
        <v>221</v>
      </c>
      <c r="D117" s="174" t="s">
        <v>62</v>
      </c>
      <c r="E117" s="175">
        <v>122.1730324</v>
      </c>
      <c r="F117" s="175"/>
      <c r="G117" s="176">
        <f>E117*F117</f>
        <v>0</v>
      </c>
      <c r="O117" s="170">
        <v>2</v>
      </c>
      <c r="AA117" s="146">
        <v>7</v>
      </c>
      <c r="AB117" s="146">
        <v>1002</v>
      </c>
      <c r="AC117" s="146">
        <v>5</v>
      </c>
      <c r="AZ117" s="146">
        <v>2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0">
        <v>7</v>
      </c>
      <c r="CB117" s="170">
        <v>1002</v>
      </c>
      <c r="CZ117" s="146">
        <v>0</v>
      </c>
    </row>
    <row r="118" spans="1:104" x14ac:dyDescent="0.2">
      <c r="A118" s="184"/>
      <c r="B118" s="185" t="s">
        <v>77</v>
      </c>
      <c r="C118" s="186" t="str">
        <f>CONCATENATE(B103," ",C103)</f>
        <v>767 Konstrukce zámečnické</v>
      </c>
      <c r="D118" s="187"/>
      <c r="E118" s="188"/>
      <c r="F118" s="189"/>
      <c r="G118" s="190">
        <f>SUM(G103:G117)</f>
        <v>0</v>
      </c>
      <c r="O118" s="170">
        <v>4</v>
      </c>
      <c r="BA118" s="191">
        <f>SUM(BA103:BA117)</f>
        <v>0</v>
      </c>
      <c r="BB118" s="191">
        <f>SUM(BB103:BB117)</f>
        <v>0</v>
      </c>
      <c r="BC118" s="191">
        <f>SUM(BC103:BC117)</f>
        <v>0</v>
      </c>
      <c r="BD118" s="191">
        <f>SUM(BD103:BD117)</f>
        <v>0</v>
      </c>
      <c r="BE118" s="191">
        <f>SUM(BE103:BE117)</f>
        <v>0</v>
      </c>
    </row>
    <row r="119" spans="1:104" x14ac:dyDescent="0.2">
      <c r="A119" s="163" t="s">
        <v>74</v>
      </c>
      <c r="B119" s="164" t="s">
        <v>222</v>
      </c>
      <c r="C119" s="165" t="s">
        <v>223</v>
      </c>
      <c r="D119" s="166"/>
      <c r="E119" s="167"/>
      <c r="F119" s="167"/>
      <c r="G119" s="168"/>
      <c r="H119" s="169"/>
      <c r="I119" s="169"/>
      <c r="O119" s="170">
        <v>1</v>
      </c>
    </row>
    <row r="120" spans="1:104" ht="22.5" x14ac:dyDescent="0.2">
      <c r="A120" s="171">
        <v>38</v>
      </c>
      <c r="B120" s="172" t="s">
        <v>224</v>
      </c>
      <c r="C120" s="173" t="s">
        <v>225</v>
      </c>
      <c r="D120" s="174" t="s">
        <v>87</v>
      </c>
      <c r="E120" s="175">
        <v>3.0325000000000002</v>
      </c>
      <c r="F120" s="175"/>
      <c r="G120" s="176">
        <f>E120*F120</f>
        <v>0</v>
      </c>
      <c r="O120" s="170">
        <v>2</v>
      </c>
      <c r="AA120" s="146">
        <v>1</v>
      </c>
      <c r="AB120" s="146">
        <v>7</v>
      </c>
      <c r="AC120" s="146">
        <v>7</v>
      </c>
      <c r="AZ120" s="146">
        <v>2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0">
        <v>1</v>
      </c>
      <c r="CB120" s="170">
        <v>7</v>
      </c>
      <c r="CZ120" s="146">
        <v>3.9899999999999996E-3</v>
      </c>
    </row>
    <row r="121" spans="1:104" x14ac:dyDescent="0.2">
      <c r="A121" s="177"/>
      <c r="B121" s="180"/>
      <c r="C121" s="320" t="s">
        <v>143</v>
      </c>
      <c r="D121" s="321"/>
      <c r="E121" s="181">
        <v>0.9</v>
      </c>
      <c r="F121" s="182"/>
      <c r="G121" s="183"/>
      <c r="M121" s="179" t="s">
        <v>143</v>
      </c>
      <c r="O121" s="170"/>
    </row>
    <row r="122" spans="1:104" x14ac:dyDescent="0.2">
      <c r="A122" s="177"/>
      <c r="B122" s="180"/>
      <c r="C122" s="320" t="s">
        <v>226</v>
      </c>
      <c r="D122" s="321"/>
      <c r="E122" s="181">
        <v>0.50249999999999995</v>
      </c>
      <c r="F122" s="182"/>
      <c r="G122" s="183"/>
      <c r="M122" s="179" t="s">
        <v>226</v>
      </c>
      <c r="O122" s="170"/>
    </row>
    <row r="123" spans="1:104" x14ac:dyDescent="0.2">
      <c r="A123" s="177"/>
      <c r="B123" s="180"/>
      <c r="C123" s="320" t="s">
        <v>227</v>
      </c>
      <c r="D123" s="321"/>
      <c r="E123" s="181">
        <v>1.63</v>
      </c>
      <c r="F123" s="182"/>
      <c r="G123" s="183"/>
      <c r="M123" s="179" t="s">
        <v>227</v>
      </c>
      <c r="O123" s="170"/>
    </row>
    <row r="124" spans="1:104" x14ac:dyDescent="0.2">
      <c r="A124" s="171">
        <v>39</v>
      </c>
      <c r="B124" s="172" t="s">
        <v>228</v>
      </c>
      <c r="C124" s="173" t="s">
        <v>229</v>
      </c>
      <c r="D124" s="174" t="s">
        <v>87</v>
      </c>
      <c r="E124" s="175">
        <v>3.0249999999999999</v>
      </c>
      <c r="F124" s="175"/>
      <c r="G124" s="176">
        <f>E124*F124</f>
        <v>0</v>
      </c>
      <c r="O124" s="170">
        <v>2</v>
      </c>
      <c r="AA124" s="146">
        <v>1</v>
      </c>
      <c r="AB124" s="146">
        <v>7</v>
      </c>
      <c r="AC124" s="146">
        <v>7</v>
      </c>
      <c r="AZ124" s="146">
        <v>2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0">
        <v>1</v>
      </c>
      <c r="CB124" s="170">
        <v>7</v>
      </c>
      <c r="CZ124" s="146">
        <v>0</v>
      </c>
    </row>
    <row r="125" spans="1:104" ht="22.5" x14ac:dyDescent="0.2">
      <c r="A125" s="171">
        <v>40</v>
      </c>
      <c r="B125" s="172" t="s">
        <v>230</v>
      </c>
      <c r="C125" s="173" t="s">
        <v>231</v>
      </c>
      <c r="D125" s="174" t="s">
        <v>121</v>
      </c>
      <c r="E125" s="175">
        <v>6.5</v>
      </c>
      <c r="F125" s="175"/>
      <c r="G125" s="176">
        <f>E125*F125</f>
        <v>0</v>
      </c>
      <c r="O125" s="170">
        <v>2</v>
      </c>
      <c r="AA125" s="146">
        <v>1</v>
      </c>
      <c r="AB125" s="146">
        <v>7</v>
      </c>
      <c r="AC125" s="146">
        <v>7</v>
      </c>
      <c r="AZ125" s="146">
        <v>2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0">
        <v>1</v>
      </c>
      <c r="CB125" s="170">
        <v>7</v>
      </c>
      <c r="CZ125" s="146">
        <v>1.8000000000000001E-4</v>
      </c>
    </row>
    <row r="126" spans="1:104" x14ac:dyDescent="0.2">
      <c r="A126" s="177"/>
      <c r="B126" s="180"/>
      <c r="C126" s="320" t="s">
        <v>232</v>
      </c>
      <c r="D126" s="321"/>
      <c r="E126" s="181">
        <v>3</v>
      </c>
      <c r="F126" s="182"/>
      <c r="G126" s="183"/>
      <c r="M126" s="179" t="s">
        <v>232</v>
      </c>
      <c r="O126" s="170"/>
    </row>
    <row r="127" spans="1:104" x14ac:dyDescent="0.2">
      <c r="A127" s="177"/>
      <c r="B127" s="180"/>
      <c r="C127" s="320" t="s">
        <v>150</v>
      </c>
      <c r="D127" s="321"/>
      <c r="E127" s="181">
        <v>1.5</v>
      </c>
      <c r="F127" s="182"/>
      <c r="G127" s="183"/>
      <c r="M127" s="179" t="s">
        <v>150</v>
      </c>
      <c r="O127" s="170"/>
    </row>
    <row r="128" spans="1:104" x14ac:dyDescent="0.2">
      <c r="A128" s="177"/>
      <c r="B128" s="180"/>
      <c r="C128" s="320" t="s">
        <v>233</v>
      </c>
      <c r="D128" s="321"/>
      <c r="E128" s="181">
        <v>2</v>
      </c>
      <c r="F128" s="182"/>
      <c r="G128" s="183"/>
      <c r="M128" s="179" t="s">
        <v>233</v>
      </c>
      <c r="O128" s="170"/>
    </row>
    <row r="129" spans="1:104" ht="22.5" x14ac:dyDescent="0.2">
      <c r="A129" s="171">
        <v>41</v>
      </c>
      <c r="B129" s="172" t="s">
        <v>234</v>
      </c>
      <c r="C129" s="173" t="s">
        <v>235</v>
      </c>
      <c r="D129" s="174" t="s">
        <v>87</v>
      </c>
      <c r="E129" s="175">
        <v>4</v>
      </c>
      <c r="F129" s="175"/>
      <c r="G129" s="176">
        <f>E129*F129</f>
        <v>0</v>
      </c>
      <c r="O129" s="170">
        <v>2</v>
      </c>
      <c r="AA129" s="146">
        <v>3</v>
      </c>
      <c r="AB129" s="146">
        <v>7</v>
      </c>
      <c r="AC129" s="146">
        <v>59764203</v>
      </c>
      <c r="AZ129" s="146">
        <v>2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0">
        <v>3</v>
      </c>
      <c r="CB129" s="170">
        <v>7</v>
      </c>
      <c r="CZ129" s="146">
        <v>1.9199999999999998E-2</v>
      </c>
    </row>
    <row r="130" spans="1:104" x14ac:dyDescent="0.2">
      <c r="A130" s="171">
        <v>42</v>
      </c>
      <c r="B130" s="172" t="s">
        <v>236</v>
      </c>
      <c r="C130" s="173" t="s">
        <v>237</v>
      </c>
      <c r="D130" s="174" t="s">
        <v>62</v>
      </c>
      <c r="E130" s="175">
        <v>50.301049999999996</v>
      </c>
      <c r="F130" s="175"/>
      <c r="G130" s="176">
        <f>E130*F130</f>
        <v>0</v>
      </c>
      <c r="O130" s="170">
        <v>2</v>
      </c>
      <c r="AA130" s="146">
        <v>7</v>
      </c>
      <c r="AB130" s="146">
        <v>1002</v>
      </c>
      <c r="AC130" s="146">
        <v>5</v>
      </c>
      <c r="AZ130" s="146">
        <v>2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0">
        <v>7</v>
      </c>
      <c r="CB130" s="170">
        <v>1002</v>
      </c>
      <c r="CZ130" s="146">
        <v>0</v>
      </c>
    </row>
    <row r="131" spans="1:104" x14ac:dyDescent="0.2">
      <c r="A131" s="184"/>
      <c r="B131" s="185" t="s">
        <v>77</v>
      </c>
      <c r="C131" s="186" t="str">
        <f>CONCATENATE(B119," ",C119)</f>
        <v>771 Podlahy z dlaždic a obklady</v>
      </c>
      <c r="D131" s="187"/>
      <c r="E131" s="188"/>
      <c r="F131" s="189"/>
      <c r="G131" s="190">
        <f>SUM(G119:G130)</f>
        <v>0</v>
      </c>
      <c r="O131" s="170">
        <v>4</v>
      </c>
      <c r="BA131" s="191">
        <f>SUM(BA119:BA130)</f>
        <v>0</v>
      </c>
      <c r="BB131" s="191">
        <f>SUM(BB119:BB130)</f>
        <v>0</v>
      </c>
      <c r="BC131" s="191">
        <f>SUM(BC119:BC130)</f>
        <v>0</v>
      </c>
      <c r="BD131" s="191">
        <f>SUM(BD119:BD130)</f>
        <v>0</v>
      </c>
      <c r="BE131" s="191">
        <f>SUM(BE119:BE130)</f>
        <v>0</v>
      </c>
    </row>
    <row r="132" spans="1:104" x14ac:dyDescent="0.2">
      <c r="A132" s="163" t="s">
        <v>74</v>
      </c>
      <c r="B132" s="164" t="s">
        <v>238</v>
      </c>
      <c r="C132" s="165" t="s">
        <v>239</v>
      </c>
      <c r="D132" s="166"/>
      <c r="E132" s="167"/>
      <c r="F132" s="167"/>
      <c r="G132" s="168"/>
      <c r="H132" s="169"/>
      <c r="I132" s="169"/>
      <c r="O132" s="170">
        <v>1</v>
      </c>
    </row>
    <row r="133" spans="1:104" x14ac:dyDescent="0.2">
      <c r="A133" s="171">
        <v>43</v>
      </c>
      <c r="B133" s="172" t="s">
        <v>240</v>
      </c>
      <c r="C133" s="173" t="s">
        <v>241</v>
      </c>
      <c r="D133" s="174" t="s">
        <v>87</v>
      </c>
      <c r="E133" s="175">
        <v>7.0919999999999996</v>
      </c>
      <c r="F133" s="175"/>
      <c r="G133" s="176">
        <f>E133*F133</f>
        <v>0</v>
      </c>
      <c r="O133" s="170">
        <v>2</v>
      </c>
      <c r="AA133" s="146">
        <v>1</v>
      </c>
      <c r="AB133" s="146">
        <v>7</v>
      </c>
      <c r="AC133" s="146">
        <v>7</v>
      </c>
      <c r="AZ133" s="146">
        <v>2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0">
        <v>1</v>
      </c>
      <c r="CB133" s="170">
        <v>7</v>
      </c>
      <c r="CZ133" s="146">
        <v>2.4000000000000001E-4</v>
      </c>
    </row>
    <row r="134" spans="1:104" x14ac:dyDescent="0.2">
      <c r="A134" s="177"/>
      <c r="B134" s="180"/>
      <c r="C134" s="320" t="s">
        <v>242</v>
      </c>
      <c r="D134" s="321"/>
      <c r="E134" s="181">
        <v>7.0919999999999996</v>
      </c>
      <c r="F134" s="182"/>
      <c r="G134" s="183"/>
      <c r="M134" s="179" t="s">
        <v>242</v>
      </c>
      <c r="O134" s="170"/>
    </row>
    <row r="135" spans="1:104" ht="22.5" x14ac:dyDescent="0.2">
      <c r="A135" s="171">
        <v>44</v>
      </c>
      <c r="B135" s="172" t="s">
        <v>243</v>
      </c>
      <c r="C135" s="173" t="s">
        <v>244</v>
      </c>
      <c r="D135" s="174" t="s">
        <v>87</v>
      </c>
      <c r="E135" s="175">
        <v>4.8</v>
      </c>
      <c r="F135" s="175"/>
      <c r="G135" s="176">
        <f>E135*F135</f>
        <v>0</v>
      </c>
      <c r="O135" s="170">
        <v>2</v>
      </c>
      <c r="AA135" s="146">
        <v>1</v>
      </c>
      <c r="AB135" s="146">
        <v>7</v>
      </c>
      <c r="AC135" s="146">
        <v>7</v>
      </c>
      <c r="AZ135" s="146">
        <v>2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0">
        <v>1</v>
      </c>
      <c r="CB135" s="170">
        <v>7</v>
      </c>
      <c r="CZ135" s="146">
        <v>4.2000000000000002E-4</v>
      </c>
    </row>
    <row r="136" spans="1:104" x14ac:dyDescent="0.2">
      <c r="A136" s="177"/>
      <c r="B136" s="180"/>
      <c r="C136" s="320" t="s">
        <v>245</v>
      </c>
      <c r="D136" s="321"/>
      <c r="E136" s="181">
        <v>4.8</v>
      </c>
      <c r="F136" s="182"/>
      <c r="G136" s="183"/>
      <c r="M136" s="179" t="s">
        <v>245</v>
      </c>
      <c r="O136" s="170"/>
    </row>
    <row r="137" spans="1:104" x14ac:dyDescent="0.2">
      <c r="A137" s="184"/>
      <c r="B137" s="185" t="s">
        <v>77</v>
      </c>
      <c r="C137" s="186" t="str">
        <f>CONCATENATE(B132," ",C132)</f>
        <v>783 Nátěry</v>
      </c>
      <c r="D137" s="187"/>
      <c r="E137" s="188"/>
      <c r="F137" s="189"/>
      <c r="G137" s="190">
        <f>SUM(G132:G136)</f>
        <v>0</v>
      </c>
      <c r="O137" s="170">
        <v>4</v>
      </c>
      <c r="BA137" s="191">
        <f>SUM(BA132:BA136)</f>
        <v>0</v>
      </c>
      <c r="BB137" s="191">
        <f>SUM(BB132:BB136)</f>
        <v>0</v>
      </c>
      <c r="BC137" s="191">
        <f>SUM(BC132:BC136)</f>
        <v>0</v>
      </c>
      <c r="BD137" s="191">
        <f>SUM(BD132:BD136)</f>
        <v>0</v>
      </c>
      <c r="BE137" s="191">
        <f>SUM(BE132:BE136)</f>
        <v>0</v>
      </c>
    </row>
    <row r="138" spans="1:104" x14ac:dyDescent="0.2">
      <c r="A138" s="163" t="s">
        <v>74</v>
      </c>
      <c r="B138" s="164" t="s">
        <v>246</v>
      </c>
      <c r="C138" s="165" t="s">
        <v>247</v>
      </c>
      <c r="D138" s="166"/>
      <c r="E138" s="167"/>
      <c r="F138" s="167"/>
      <c r="G138" s="168"/>
      <c r="H138" s="169"/>
      <c r="I138" s="169"/>
      <c r="O138" s="170">
        <v>1</v>
      </c>
    </row>
    <row r="139" spans="1:104" x14ac:dyDescent="0.2">
      <c r="A139" s="171">
        <v>45</v>
      </c>
      <c r="B139" s="172" t="s">
        <v>248</v>
      </c>
      <c r="C139" s="173" t="s">
        <v>249</v>
      </c>
      <c r="D139" s="174" t="s">
        <v>87</v>
      </c>
      <c r="E139" s="175">
        <f>SUM(E141:E143)</f>
        <v>104</v>
      </c>
      <c r="F139" s="175"/>
      <c r="G139" s="176">
        <f>E139*F139</f>
        <v>0</v>
      </c>
      <c r="O139" s="170">
        <v>2</v>
      </c>
      <c r="AA139" s="146">
        <v>1</v>
      </c>
      <c r="AB139" s="146">
        <v>7</v>
      </c>
      <c r="AC139" s="146">
        <v>7</v>
      </c>
      <c r="AZ139" s="146">
        <v>2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0">
        <v>1</v>
      </c>
      <c r="CB139" s="170">
        <v>7</v>
      </c>
      <c r="CZ139" s="146">
        <v>1E-4</v>
      </c>
    </row>
    <row r="140" spans="1:104" x14ac:dyDescent="0.2">
      <c r="A140" s="177"/>
      <c r="B140" s="180"/>
      <c r="C140" s="320" t="s">
        <v>250</v>
      </c>
      <c r="D140" s="321"/>
      <c r="E140" s="181">
        <v>0</v>
      </c>
      <c r="F140" s="182"/>
      <c r="G140" s="183"/>
      <c r="M140" s="179" t="s">
        <v>250</v>
      </c>
      <c r="O140" s="170"/>
    </row>
    <row r="141" spans="1:104" x14ac:dyDescent="0.2">
      <c r="A141" s="177"/>
      <c r="B141" s="180"/>
      <c r="C141" s="320" t="s">
        <v>251</v>
      </c>
      <c r="D141" s="321"/>
      <c r="E141" s="181">
        <v>12</v>
      </c>
      <c r="F141" s="182"/>
      <c r="G141" s="183"/>
      <c r="M141" s="179" t="s">
        <v>251</v>
      </c>
      <c r="O141" s="170"/>
    </row>
    <row r="142" spans="1:104" x14ac:dyDescent="0.2">
      <c r="A142" s="177"/>
      <c r="B142" s="180"/>
      <c r="C142" s="236" t="s">
        <v>318</v>
      </c>
      <c r="D142" s="237"/>
      <c r="E142" s="181">
        <v>80</v>
      </c>
      <c r="F142" s="182"/>
      <c r="G142" s="183"/>
      <c r="M142" s="179"/>
      <c r="O142" s="170"/>
    </row>
    <row r="143" spans="1:104" x14ac:dyDescent="0.2">
      <c r="A143" s="177"/>
      <c r="B143" s="180"/>
      <c r="C143" s="320" t="s">
        <v>252</v>
      </c>
      <c r="D143" s="321"/>
      <c r="E143" s="181">
        <v>12</v>
      </c>
      <c r="F143" s="182"/>
      <c r="G143" s="183"/>
      <c r="M143" s="179" t="s">
        <v>252</v>
      </c>
      <c r="O143" s="170"/>
    </row>
    <row r="144" spans="1:104" x14ac:dyDescent="0.2">
      <c r="A144" s="171">
        <v>46</v>
      </c>
      <c r="B144" s="172" t="s">
        <v>253</v>
      </c>
      <c r="C144" s="173" t="s">
        <v>319</v>
      </c>
      <c r="D144" s="174" t="s">
        <v>87</v>
      </c>
      <c r="E144" s="175">
        <f>SUM(E146:E148)</f>
        <v>104</v>
      </c>
      <c r="F144" s="175"/>
      <c r="G144" s="176">
        <f>E144*F144</f>
        <v>0</v>
      </c>
      <c r="O144" s="170">
        <v>2</v>
      </c>
      <c r="AA144" s="146">
        <v>1</v>
      </c>
      <c r="AB144" s="146">
        <v>7</v>
      </c>
      <c r="AC144" s="146">
        <v>7</v>
      </c>
      <c r="AZ144" s="146">
        <v>2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0">
        <v>1</v>
      </c>
      <c r="CB144" s="170">
        <v>7</v>
      </c>
      <c r="CZ144" s="146">
        <v>1.4999999999999999E-4</v>
      </c>
    </row>
    <row r="145" spans="1:104" x14ac:dyDescent="0.2">
      <c r="A145" s="177"/>
      <c r="B145" s="180"/>
      <c r="C145" s="320" t="s">
        <v>250</v>
      </c>
      <c r="D145" s="321"/>
      <c r="E145" s="181">
        <v>0</v>
      </c>
      <c r="F145" s="182"/>
      <c r="G145" s="183"/>
      <c r="M145" s="179" t="s">
        <v>250</v>
      </c>
      <c r="O145" s="170"/>
    </row>
    <row r="146" spans="1:104" x14ac:dyDescent="0.2">
      <c r="A146" s="177"/>
      <c r="B146" s="180"/>
      <c r="C146" s="320" t="s">
        <v>251</v>
      </c>
      <c r="D146" s="321"/>
      <c r="E146" s="181">
        <v>12</v>
      </c>
      <c r="F146" s="182"/>
      <c r="G146" s="183"/>
      <c r="M146" s="179" t="s">
        <v>251</v>
      </c>
      <c r="O146" s="170"/>
    </row>
    <row r="147" spans="1:104" x14ac:dyDescent="0.2">
      <c r="A147" s="177"/>
      <c r="B147" s="180"/>
      <c r="C147" s="236" t="s">
        <v>318</v>
      </c>
      <c r="D147" s="237"/>
      <c r="E147" s="181">
        <v>80</v>
      </c>
      <c r="F147" s="182"/>
      <c r="G147" s="183"/>
      <c r="M147" s="179"/>
      <c r="O147" s="170"/>
    </row>
    <row r="148" spans="1:104" x14ac:dyDescent="0.2">
      <c r="A148" s="177"/>
      <c r="B148" s="180"/>
      <c r="C148" s="320" t="s">
        <v>252</v>
      </c>
      <c r="D148" s="321"/>
      <c r="E148" s="181">
        <v>12</v>
      </c>
      <c r="F148" s="182"/>
      <c r="G148" s="183"/>
      <c r="M148" s="179" t="s">
        <v>252</v>
      </c>
      <c r="O148" s="170"/>
    </row>
    <row r="149" spans="1:104" x14ac:dyDescent="0.2">
      <c r="A149" s="184"/>
      <c r="B149" s="185" t="s">
        <v>77</v>
      </c>
      <c r="C149" s="186" t="str">
        <f>CONCATENATE(B138," ",C138)</f>
        <v>784 Malby</v>
      </c>
      <c r="D149" s="187"/>
      <c r="E149" s="188"/>
      <c r="F149" s="189"/>
      <c r="G149" s="190">
        <f>SUM(G138:G148)</f>
        <v>0</v>
      </c>
      <c r="O149" s="170">
        <v>4</v>
      </c>
      <c r="BA149" s="191">
        <f>SUM(BA138:BA148)</f>
        <v>0</v>
      </c>
      <c r="BB149" s="191">
        <f>SUM(BB138:BB148)</f>
        <v>0</v>
      </c>
      <c r="BC149" s="191">
        <f>SUM(BC138:BC148)</f>
        <v>0</v>
      </c>
      <c r="BD149" s="191">
        <f>SUM(BD138:BD148)</f>
        <v>0</v>
      </c>
      <c r="BE149" s="191">
        <f>SUM(BE138:BE148)</f>
        <v>0</v>
      </c>
    </row>
    <row r="150" spans="1:104" x14ac:dyDescent="0.2">
      <c r="A150" s="163" t="s">
        <v>74</v>
      </c>
      <c r="B150" s="164" t="s">
        <v>254</v>
      </c>
      <c r="C150" s="165" t="s">
        <v>255</v>
      </c>
      <c r="D150" s="166"/>
      <c r="E150" s="167"/>
      <c r="F150" s="167"/>
      <c r="G150" s="168"/>
      <c r="H150" s="169"/>
      <c r="I150" s="169"/>
      <c r="O150" s="170">
        <v>1</v>
      </c>
    </row>
    <row r="151" spans="1:104" x14ac:dyDescent="0.2">
      <c r="A151" s="171">
        <v>47</v>
      </c>
      <c r="B151" s="172" t="s">
        <v>256</v>
      </c>
      <c r="C151" s="173" t="s">
        <v>257</v>
      </c>
      <c r="D151" s="174" t="s">
        <v>258</v>
      </c>
      <c r="E151" s="175">
        <v>1</v>
      </c>
      <c r="F151" s="175"/>
      <c r="G151" s="176">
        <f>E151*F151</f>
        <v>0</v>
      </c>
      <c r="O151" s="170">
        <v>2</v>
      </c>
      <c r="AA151" s="146">
        <v>1</v>
      </c>
      <c r="AB151" s="146">
        <v>9</v>
      </c>
      <c r="AC151" s="146">
        <v>9</v>
      </c>
      <c r="AZ151" s="146">
        <v>4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0">
        <v>1</v>
      </c>
      <c r="CB151" s="170">
        <v>9</v>
      </c>
      <c r="CZ151" s="146">
        <v>0</v>
      </c>
    </row>
    <row r="152" spans="1:104" x14ac:dyDescent="0.2">
      <c r="A152" s="184"/>
      <c r="B152" s="185" t="s">
        <v>77</v>
      </c>
      <c r="C152" s="186" t="str">
        <f>CONCATENATE(B150," ",C150)</f>
        <v>M21 Elektromontáže</v>
      </c>
      <c r="D152" s="187"/>
      <c r="E152" s="188"/>
      <c r="F152" s="189"/>
      <c r="G152" s="190">
        <f>SUM(G150:G151)</f>
        <v>0</v>
      </c>
      <c r="O152" s="170">
        <v>4</v>
      </c>
      <c r="BA152" s="191">
        <f>SUM(BA150:BA151)</f>
        <v>0</v>
      </c>
      <c r="BB152" s="191">
        <f>SUM(BB150:BB151)</f>
        <v>0</v>
      </c>
      <c r="BC152" s="191">
        <f>SUM(BC150:BC151)</f>
        <v>0</v>
      </c>
      <c r="BD152" s="191">
        <f>SUM(BD150:BD151)</f>
        <v>0</v>
      </c>
      <c r="BE152" s="191">
        <f>SUM(BE150:BE151)</f>
        <v>0</v>
      </c>
    </row>
    <row r="153" spans="1:104" x14ac:dyDescent="0.2">
      <c r="A153" s="163" t="s">
        <v>74</v>
      </c>
      <c r="B153" s="164" t="s">
        <v>259</v>
      </c>
      <c r="C153" s="165" t="s">
        <v>260</v>
      </c>
      <c r="D153" s="166"/>
      <c r="E153" s="167"/>
      <c r="F153" s="167"/>
      <c r="G153" s="168"/>
      <c r="H153" s="169"/>
      <c r="I153" s="169"/>
      <c r="O153" s="170">
        <v>1</v>
      </c>
    </row>
    <row r="154" spans="1:104" x14ac:dyDescent="0.2">
      <c r="A154" s="171">
        <v>48</v>
      </c>
      <c r="B154" s="172" t="s">
        <v>261</v>
      </c>
      <c r="C154" s="173" t="s">
        <v>262</v>
      </c>
      <c r="D154" s="174" t="s">
        <v>258</v>
      </c>
      <c r="E154" s="175">
        <v>1</v>
      </c>
      <c r="F154" s="175"/>
      <c r="G154" s="176">
        <f>E154*F154</f>
        <v>0</v>
      </c>
      <c r="O154" s="170">
        <v>2</v>
      </c>
      <c r="AA154" s="146">
        <v>1</v>
      </c>
      <c r="AB154" s="146">
        <v>9</v>
      </c>
      <c r="AC154" s="146">
        <v>9</v>
      </c>
      <c r="AZ154" s="146">
        <v>4</v>
      </c>
      <c r="BA154" s="146">
        <f>IF(AZ154=1,G154,0)</f>
        <v>0</v>
      </c>
      <c r="BB154" s="146">
        <f>IF(AZ154=2,G154,0)</f>
        <v>0</v>
      </c>
      <c r="BC154" s="146">
        <f>IF(AZ154=3,G154,0)</f>
        <v>0</v>
      </c>
      <c r="BD154" s="146">
        <f>IF(AZ154=4,G154,0)</f>
        <v>0</v>
      </c>
      <c r="BE154" s="146">
        <f>IF(AZ154=5,G154,0)</f>
        <v>0</v>
      </c>
      <c r="CA154" s="170">
        <v>1</v>
      </c>
      <c r="CB154" s="170">
        <v>9</v>
      </c>
      <c r="CZ154" s="146">
        <v>0</v>
      </c>
    </row>
    <row r="155" spans="1:104" x14ac:dyDescent="0.2">
      <c r="A155" s="184"/>
      <c r="B155" s="185" t="s">
        <v>77</v>
      </c>
      <c r="C155" s="186" t="str">
        <f>CONCATENATE(B153," ",C153)</f>
        <v>M24 Montáže vzduchotechnických zařízení</v>
      </c>
      <c r="D155" s="187"/>
      <c r="E155" s="188"/>
      <c r="F155" s="189"/>
      <c r="G155" s="190">
        <f>SUM(G153:G154)</f>
        <v>0</v>
      </c>
      <c r="O155" s="170">
        <v>4</v>
      </c>
      <c r="BA155" s="191">
        <f>SUM(BA153:BA154)</f>
        <v>0</v>
      </c>
      <c r="BB155" s="191">
        <f>SUM(BB153:BB154)</f>
        <v>0</v>
      </c>
      <c r="BC155" s="191">
        <f>SUM(BC153:BC154)</f>
        <v>0</v>
      </c>
      <c r="BD155" s="191">
        <f>SUM(BD153:BD154)</f>
        <v>0</v>
      </c>
      <c r="BE155" s="191">
        <f>SUM(BE153:BE154)</f>
        <v>0</v>
      </c>
    </row>
    <row r="156" spans="1:104" x14ac:dyDescent="0.2">
      <c r="A156" s="163" t="s">
        <v>74</v>
      </c>
      <c r="B156" s="164" t="s">
        <v>263</v>
      </c>
      <c r="C156" s="165" t="s">
        <v>264</v>
      </c>
      <c r="D156" s="166"/>
      <c r="E156" s="167"/>
      <c r="F156" s="167"/>
      <c r="G156" s="168"/>
      <c r="H156" s="169"/>
      <c r="I156" s="169"/>
      <c r="O156" s="170">
        <v>1</v>
      </c>
    </row>
    <row r="157" spans="1:104" x14ac:dyDescent="0.2">
      <c r="A157" s="171">
        <v>49</v>
      </c>
      <c r="B157" s="172" t="s">
        <v>265</v>
      </c>
      <c r="C157" s="173" t="s">
        <v>266</v>
      </c>
      <c r="D157" s="174" t="s">
        <v>138</v>
      </c>
      <c r="E157" s="175">
        <v>8.6578000000000002E-2</v>
      </c>
      <c r="F157" s="175"/>
      <c r="G157" s="176">
        <f>E157*F157</f>
        <v>0</v>
      </c>
      <c r="O157" s="170">
        <v>2</v>
      </c>
      <c r="AA157" s="146">
        <v>8</v>
      </c>
      <c r="AB157" s="146">
        <v>0</v>
      </c>
      <c r="AC157" s="146">
        <v>3</v>
      </c>
      <c r="AZ157" s="146">
        <v>1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0">
        <v>8</v>
      </c>
      <c r="CB157" s="170">
        <v>0</v>
      </c>
      <c r="CZ157" s="146">
        <v>0</v>
      </c>
    </row>
    <row r="158" spans="1:104" x14ac:dyDescent="0.2">
      <c r="A158" s="171">
        <v>50</v>
      </c>
      <c r="B158" s="172" t="s">
        <v>267</v>
      </c>
      <c r="C158" s="173" t="s">
        <v>268</v>
      </c>
      <c r="D158" s="174" t="s">
        <v>138</v>
      </c>
      <c r="E158" s="175">
        <v>8.6578000000000002E-2</v>
      </c>
      <c r="F158" s="175"/>
      <c r="G158" s="176">
        <f>E158*F158</f>
        <v>0</v>
      </c>
      <c r="O158" s="170">
        <v>2</v>
      </c>
      <c r="AA158" s="146">
        <v>8</v>
      </c>
      <c r="AB158" s="146">
        <v>0</v>
      </c>
      <c r="AC158" s="146">
        <v>3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0">
        <v>8</v>
      </c>
      <c r="CB158" s="170">
        <v>0</v>
      </c>
      <c r="CZ158" s="146">
        <v>0</v>
      </c>
    </row>
    <row r="159" spans="1:104" x14ac:dyDescent="0.2">
      <c r="A159" s="171">
        <v>51</v>
      </c>
      <c r="B159" s="172" t="s">
        <v>269</v>
      </c>
      <c r="C159" s="173" t="s">
        <v>270</v>
      </c>
      <c r="D159" s="174" t="s">
        <v>138</v>
      </c>
      <c r="E159" s="175">
        <v>0.43289</v>
      </c>
      <c r="F159" s="175"/>
      <c r="G159" s="176">
        <f>E159*F159</f>
        <v>0</v>
      </c>
      <c r="O159" s="170">
        <v>2</v>
      </c>
      <c r="AA159" s="146">
        <v>8</v>
      </c>
      <c r="AB159" s="146">
        <v>0</v>
      </c>
      <c r="AC159" s="146">
        <v>3</v>
      </c>
      <c r="AZ159" s="146">
        <v>1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0">
        <v>8</v>
      </c>
      <c r="CB159" s="170">
        <v>0</v>
      </c>
      <c r="CZ159" s="146">
        <v>0</v>
      </c>
    </row>
    <row r="160" spans="1:104" x14ac:dyDescent="0.2">
      <c r="A160" s="171">
        <v>52</v>
      </c>
      <c r="B160" s="172" t="s">
        <v>271</v>
      </c>
      <c r="C160" s="173" t="s">
        <v>272</v>
      </c>
      <c r="D160" s="174" t="s">
        <v>138</v>
      </c>
      <c r="E160" s="175">
        <v>8.6578000000000002E-2</v>
      </c>
      <c r="F160" s="175"/>
      <c r="G160" s="176">
        <f>E160*F160</f>
        <v>0</v>
      </c>
      <c r="O160" s="170">
        <v>2</v>
      </c>
      <c r="AA160" s="146">
        <v>8</v>
      </c>
      <c r="AB160" s="146">
        <v>0</v>
      </c>
      <c r="AC160" s="146">
        <v>3</v>
      </c>
      <c r="AZ160" s="146">
        <v>1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0">
        <v>8</v>
      </c>
      <c r="CB160" s="170">
        <v>0</v>
      </c>
      <c r="CZ160" s="146">
        <v>0</v>
      </c>
    </row>
    <row r="161" spans="1:104" x14ac:dyDescent="0.2">
      <c r="A161" s="171">
        <v>53</v>
      </c>
      <c r="B161" s="172" t="s">
        <v>273</v>
      </c>
      <c r="C161" s="173" t="s">
        <v>274</v>
      </c>
      <c r="D161" s="174" t="s">
        <v>138</v>
      </c>
      <c r="E161" s="175">
        <v>8.6578000000000002E-2</v>
      </c>
      <c r="F161" s="175"/>
      <c r="G161" s="176">
        <f>E161*F161</f>
        <v>0</v>
      </c>
      <c r="O161" s="170">
        <v>2</v>
      </c>
      <c r="AA161" s="146">
        <v>8</v>
      </c>
      <c r="AB161" s="146">
        <v>0</v>
      </c>
      <c r="AC161" s="146">
        <v>3</v>
      </c>
      <c r="AZ161" s="146">
        <v>1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0">
        <v>8</v>
      </c>
      <c r="CB161" s="170">
        <v>0</v>
      </c>
      <c r="CZ161" s="146">
        <v>0</v>
      </c>
    </row>
    <row r="162" spans="1:104" x14ac:dyDescent="0.2">
      <c r="A162" s="184"/>
      <c r="B162" s="185" t="s">
        <v>77</v>
      </c>
      <c r="C162" s="186" t="str">
        <f>CONCATENATE(B156," ",C156)</f>
        <v>D96 Přesuny suti a vybouraných hmot</v>
      </c>
      <c r="D162" s="187"/>
      <c r="E162" s="188"/>
      <c r="F162" s="189"/>
      <c r="G162" s="190">
        <f>SUM(G156:G161)</f>
        <v>0</v>
      </c>
      <c r="O162" s="170">
        <v>4</v>
      </c>
      <c r="BA162" s="191">
        <f>SUM(BA156:BA161)</f>
        <v>0</v>
      </c>
      <c r="BB162" s="191">
        <f>SUM(BB156:BB161)</f>
        <v>0</v>
      </c>
      <c r="BC162" s="191">
        <f>SUM(BC156:BC161)</f>
        <v>0</v>
      </c>
      <c r="BD162" s="191">
        <f>SUM(BD156:BD161)</f>
        <v>0</v>
      </c>
      <c r="BE162" s="191">
        <f>SUM(BE156:BE161)</f>
        <v>0</v>
      </c>
    </row>
    <row r="163" spans="1:104" x14ac:dyDescent="0.2">
      <c r="E163" s="146"/>
    </row>
    <row r="164" spans="1:104" x14ac:dyDescent="0.2">
      <c r="E164" s="146"/>
    </row>
    <row r="165" spans="1:104" x14ac:dyDescent="0.2">
      <c r="E165" s="146"/>
    </row>
    <row r="166" spans="1:104" x14ac:dyDescent="0.2">
      <c r="E166" s="146"/>
    </row>
    <row r="167" spans="1:104" x14ac:dyDescent="0.2">
      <c r="E167" s="146"/>
    </row>
    <row r="168" spans="1:104" x14ac:dyDescent="0.2">
      <c r="E168" s="146"/>
    </row>
    <row r="169" spans="1:104" x14ac:dyDescent="0.2">
      <c r="E169" s="146"/>
    </row>
    <row r="170" spans="1:104" x14ac:dyDescent="0.2">
      <c r="E170" s="146"/>
    </row>
    <row r="171" spans="1:104" x14ac:dyDescent="0.2">
      <c r="E171" s="146"/>
    </row>
    <row r="172" spans="1:104" x14ac:dyDescent="0.2">
      <c r="E172" s="146"/>
    </row>
    <row r="173" spans="1:104" x14ac:dyDescent="0.2">
      <c r="E173" s="146"/>
    </row>
    <row r="174" spans="1:104" x14ac:dyDescent="0.2">
      <c r="E174" s="146"/>
    </row>
    <row r="175" spans="1:104" x14ac:dyDescent="0.2">
      <c r="E175" s="146"/>
    </row>
    <row r="176" spans="1:104" x14ac:dyDescent="0.2">
      <c r="E176" s="146"/>
    </row>
    <row r="177" spans="1:7" x14ac:dyDescent="0.2">
      <c r="E177" s="146"/>
    </row>
    <row r="178" spans="1:7" x14ac:dyDescent="0.2">
      <c r="E178" s="146"/>
    </row>
    <row r="179" spans="1:7" x14ac:dyDescent="0.2">
      <c r="E179" s="146"/>
    </row>
    <row r="180" spans="1:7" x14ac:dyDescent="0.2">
      <c r="E180" s="146"/>
    </row>
    <row r="181" spans="1:7" x14ac:dyDescent="0.2">
      <c r="E181" s="146"/>
    </row>
    <row r="182" spans="1:7" x14ac:dyDescent="0.2">
      <c r="E182" s="146"/>
    </row>
    <row r="183" spans="1:7" x14ac:dyDescent="0.2">
      <c r="E183" s="146"/>
    </row>
    <row r="184" spans="1:7" x14ac:dyDescent="0.2">
      <c r="E184" s="146"/>
    </row>
    <row r="185" spans="1:7" x14ac:dyDescent="0.2">
      <c r="E185" s="146"/>
    </row>
    <row r="186" spans="1:7" x14ac:dyDescent="0.2">
      <c r="A186" s="192"/>
      <c r="B186" s="192"/>
      <c r="C186" s="192"/>
      <c r="D186" s="192"/>
      <c r="E186" s="192"/>
      <c r="F186" s="192"/>
      <c r="G186" s="192"/>
    </row>
    <row r="187" spans="1:7" x14ac:dyDescent="0.2">
      <c r="A187" s="192"/>
      <c r="B187" s="192"/>
      <c r="C187" s="192"/>
      <c r="D187" s="192"/>
      <c r="E187" s="192"/>
      <c r="F187" s="192"/>
      <c r="G187" s="192"/>
    </row>
    <row r="188" spans="1:7" x14ac:dyDescent="0.2">
      <c r="A188" s="192"/>
      <c r="B188" s="192"/>
      <c r="C188" s="192"/>
      <c r="D188" s="192"/>
      <c r="E188" s="192"/>
      <c r="F188" s="192"/>
      <c r="G188" s="192"/>
    </row>
    <row r="189" spans="1:7" x14ac:dyDescent="0.2">
      <c r="A189" s="192"/>
      <c r="B189" s="192"/>
      <c r="C189" s="192"/>
      <c r="D189" s="192"/>
      <c r="E189" s="192"/>
      <c r="F189" s="192"/>
      <c r="G189" s="192"/>
    </row>
    <row r="190" spans="1:7" x14ac:dyDescent="0.2">
      <c r="E190" s="146"/>
    </row>
    <row r="191" spans="1:7" x14ac:dyDescent="0.2">
      <c r="E191" s="146"/>
    </row>
    <row r="192" spans="1:7" x14ac:dyDescent="0.2">
      <c r="E192" s="146"/>
    </row>
    <row r="193" spans="5:5" x14ac:dyDescent="0.2">
      <c r="E193" s="146"/>
    </row>
    <row r="194" spans="5:5" x14ac:dyDescent="0.2">
      <c r="E194" s="146"/>
    </row>
    <row r="195" spans="5:5" x14ac:dyDescent="0.2">
      <c r="E195" s="146"/>
    </row>
    <row r="196" spans="5:5" x14ac:dyDescent="0.2">
      <c r="E196" s="146"/>
    </row>
    <row r="197" spans="5:5" x14ac:dyDescent="0.2">
      <c r="E197" s="146"/>
    </row>
    <row r="198" spans="5:5" x14ac:dyDescent="0.2">
      <c r="E198" s="146"/>
    </row>
    <row r="199" spans="5:5" x14ac:dyDescent="0.2">
      <c r="E199" s="146"/>
    </row>
    <row r="200" spans="5:5" x14ac:dyDescent="0.2">
      <c r="E200" s="146"/>
    </row>
    <row r="201" spans="5:5" x14ac:dyDescent="0.2">
      <c r="E201" s="146"/>
    </row>
    <row r="202" spans="5:5" x14ac:dyDescent="0.2">
      <c r="E202" s="146"/>
    </row>
    <row r="203" spans="5:5" x14ac:dyDescent="0.2">
      <c r="E203" s="146"/>
    </row>
    <row r="204" spans="5:5" x14ac:dyDescent="0.2">
      <c r="E204" s="146"/>
    </row>
    <row r="205" spans="5:5" x14ac:dyDescent="0.2">
      <c r="E205" s="146"/>
    </row>
    <row r="206" spans="5:5" x14ac:dyDescent="0.2">
      <c r="E206" s="146"/>
    </row>
    <row r="207" spans="5:5" x14ac:dyDescent="0.2">
      <c r="E207" s="146"/>
    </row>
    <row r="208" spans="5:5" x14ac:dyDescent="0.2">
      <c r="E208" s="146"/>
    </row>
    <row r="209" spans="1:7" x14ac:dyDescent="0.2">
      <c r="E209" s="146"/>
    </row>
    <row r="210" spans="1:7" x14ac:dyDescent="0.2">
      <c r="E210" s="146"/>
    </row>
    <row r="211" spans="1:7" x14ac:dyDescent="0.2">
      <c r="E211" s="146"/>
    </row>
    <row r="212" spans="1:7" x14ac:dyDescent="0.2">
      <c r="E212" s="146"/>
    </row>
    <row r="213" spans="1:7" x14ac:dyDescent="0.2">
      <c r="E213" s="146"/>
    </row>
    <row r="214" spans="1:7" x14ac:dyDescent="0.2">
      <c r="E214" s="146"/>
    </row>
    <row r="215" spans="1:7" x14ac:dyDescent="0.2">
      <c r="E215" s="146"/>
    </row>
    <row r="216" spans="1:7" x14ac:dyDescent="0.2">
      <c r="E216" s="146"/>
    </row>
    <row r="217" spans="1:7" x14ac:dyDescent="0.2">
      <c r="E217" s="146"/>
    </row>
    <row r="218" spans="1:7" x14ac:dyDescent="0.2">
      <c r="E218" s="146"/>
    </row>
    <row r="219" spans="1:7" x14ac:dyDescent="0.2">
      <c r="E219" s="146"/>
    </row>
    <row r="220" spans="1:7" x14ac:dyDescent="0.2">
      <c r="E220" s="146"/>
    </row>
    <row r="221" spans="1:7" x14ac:dyDescent="0.2">
      <c r="A221" s="193"/>
      <c r="B221" s="193"/>
    </row>
    <row r="222" spans="1:7" x14ac:dyDescent="0.2">
      <c r="A222" s="192"/>
      <c r="B222" s="192"/>
      <c r="C222" s="195"/>
      <c r="D222" s="195"/>
      <c r="E222" s="196"/>
      <c r="F222" s="195"/>
      <c r="G222" s="197"/>
    </row>
    <row r="223" spans="1:7" x14ac:dyDescent="0.2">
      <c r="A223" s="198"/>
      <c r="B223" s="198"/>
      <c r="C223" s="192"/>
      <c r="D223" s="192"/>
      <c r="E223" s="199"/>
      <c r="F223" s="192"/>
      <c r="G223" s="192"/>
    </row>
    <row r="224" spans="1:7" x14ac:dyDescent="0.2">
      <c r="A224" s="192"/>
      <c r="B224" s="192"/>
      <c r="C224" s="192"/>
      <c r="D224" s="192"/>
      <c r="E224" s="199"/>
      <c r="F224" s="192"/>
      <c r="G224" s="192"/>
    </row>
    <row r="225" spans="1:7" x14ac:dyDescent="0.2">
      <c r="A225" s="192"/>
      <c r="B225" s="192"/>
      <c r="C225" s="192"/>
      <c r="D225" s="192"/>
      <c r="E225" s="199"/>
      <c r="F225" s="192"/>
      <c r="G225" s="192"/>
    </row>
    <row r="226" spans="1:7" x14ac:dyDescent="0.2">
      <c r="A226" s="192"/>
      <c r="B226" s="192"/>
      <c r="C226" s="192"/>
      <c r="D226" s="192"/>
      <c r="E226" s="199"/>
      <c r="F226" s="192"/>
      <c r="G226" s="192"/>
    </row>
    <row r="227" spans="1:7" x14ac:dyDescent="0.2">
      <c r="A227" s="192"/>
      <c r="B227" s="192"/>
      <c r="C227" s="192"/>
      <c r="D227" s="192"/>
      <c r="E227" s="199"/>
      <c r="F227" s="192"/>
      <c r="G227" s="192"/>
    </row>
    <row r="228" spans="1:7" x14ac:dyDescent="0.2">
      <c r="A228" s="192"/>
      <c r="B228" s="192"/>
      <c r="C228" s="192"/>
      <c r="D228" s="192"/>
      <c r="E228" s="199"/>
      <c r="F228" s="192"/>
      <c r="G228" s="192"/>
    </row>
    <row r="229" spans="1:7" x14ac:dyDescent="0.2">
      <c r="A229" s="192"/>
      <c r="B229" s="192"/>
      <c r="C229" s="192"/>
      <c r="D229" s="192"/>
      <c r="E229" s="199"/>
      <c r="F229" s="192"/>
      <c r="G229" s="192"/>
    </row>
    <row r="230" spans="1:7" x14ac:dyDescent="0.2">
      <c r="A230" s="192"/>
      <c r="B230" s="192"/>
      <c r="C230" s="192"/>
      <c r="D230" s="192"/>
      <c r="E230" s="199"/>
      <c r="F230" s="192"/>
      <c r="G230" s="192"/>
    </row>
    <row r="231" spans="1:7" x14ac:dyDescent="0.2">
      <c r="A231" s="192"/>
      <c r="B231" s="192"/>
      <c r="C231" s="192"/>
      <c r="D231" s="192"/>
      <c r="E231" s="199"/>
      <c r="F231" s="192"/>
      <c r="G231" s="192"/>
    </row>
    <row r="232" spans="1:7" x14ac:dyDescent="0.2">
      <c r="A232" s="192"/>
      <c r="B232" s="192"/>
      <c r="C232" s="192"/>
      <c r="D232" s="192"/>
      <c r="E232" s="199"/>
      <c r="F232" s="192"/>
      <c r="G232" s="192"/>
    </row>
    <row r="233" spans="1:7" x14ac:dyDescent="0.2">
      <c r="A233" s="192"/>
      <c r="B233" s="192"/>
      <c r="C233" s="192"/>
      <c r="D233" s="192"/>
      <c r="E233" s="199"/>
      <c r="F233" s="192"/>
      <c r="G233" s="192"/>
    </row>
    <row r="234" spans="1:7" x14ac:dyDescent="0.2">
      <c r="A234" s="192"/>
      <c r="B234" s="192"/>
      <c r="C234" s="192"/>
      <c r="D234" s="192"/>
      <c r="E234" s="199"/>
      <c r="F234" s="192"/>
      <c r="G234" s="192"/>
    </row>
    <row r="235" spans="1:7" x14ac:dyDescent="0.2">
      <c r="A235" s="192"/>
      <c r="B235" s="192"/>
      <c r="C235" s="192"/>
      <c r="D235" s="192"/>
      <c r="E235" s="199"/>
      <c r="F235" s="192"/>
      <c r="G235" s="192"/>
    </row>
  </sheetData>
  <mergeCells count="68">
    <mergeCell ref="C20:G20"/>
    <mergeCell ref="A1:G1"/>
    <mergeCell ref="A3:B3"/>
    <mergeCell ref="A4:B4"/>
    <mergeCell ref="E4:G4"/>
    <mergeCell ref="C10:G10"/>
    <mergeCell ref="C11:G11"/>
    <mergeCell ref="C12:G12"/>
    <mergeCell ref="C13:G13"/>
    <mergeCell ref="C14:G14"/>
    <mergeCell ref="C15:G15"/>
    <mergeCell ref="C16:D16"/>
    <mergeCell ref="C18:G18"/>
    <mergeCell ref="C19:G19"/>
    <mergeCell ref="C46:D46"/>
    <mergeCell ref="C33:D33"/>
    <mergeCell ref="C37:D37"/>
    <mergeCell ref="C21:G21"/>
    <mergeCell ref="C22:D22"/>
    <mergeCell ref="C26:D26"/>
    <mergeCell ref="C27:D27"/>
    <mergeCell ref="C28:D28"/>
    <mergeCell ref="C68:G68"/>
    <mergeCell ref="C53:D53"/>
    <mergeCell ref="C54:D54"/>
    <mergeCell ref="C55:D55"/>
    <mergeCell ref="C57:D57"/>
    <mergeCell ref="C58:D58"/>
    <mergeCell ref="C59:D59"/>
    <mergeCell ref="C61:D61"/>
    <mergeCell ref="C62:D62"/>
    <mergeCell ref="C64:G64"/>
    <mergeCell ref="C65:G65"/>
    <mergeCell ref="C66:G66"/>
    <mergeCell ref="C67:G67"/>
    <mergeCell ref="C78:D78"/>
    <mergeCell ref="C79:D79"/>
    <mergeCell ref="C85:D85"/>
    <mergeCell ref="C69:G69"/>
    <mergeCell ref="C70:G70"/>
    <mergeCell ref="C71:D71"/>
    <mergeCell ref="C72:D72"/>
    <mergeCell ref="C73:D73"/>
    <mergeCell ref="C90:D90"/>
    <mergeCell ref="C95:D95"/>
    <mergeCell ref="C97:D97"/>
    <mergeCell ref="C98:D98"/>
    <mergeCell ref="C99:D99"/>
    <mergeCell ref="C128:D128"/>
    <mergeCell ref="C105:D105"/>
    <mergeCell ref="C107:D107"/>
    <mergeCell ref="C109:D109"/>
    <mergeCell ref="C111:D111"/>
    <mergeCell ref="C113:D113"/>
    <mergeCell ref="C115:D115"/>
    <mergeCell ref="C121:D121"/>
    <mergeCell ref="C122:D122"/>
    <mergeCell ref="C123:D123"/>
    <mergeCell ref="C126:D126"/>
    <mergeCell ref="C127:D127"/>
    <mergeCell ref="C146:D146"/>
    <mergeCell ref="C148:D148"/>
    <mergeCell ref="C134:D134"/>
    <mergeCell ref="C136:D136"/>
    <mergeCell ref="C140:D140"/>
    <mergeCell ref="C141:D141"/>
    <mergeCell ref="C143:D143"/>
    <mergeCell ref="C145:D145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1"/>
  <sheetViews>
    <sheetView topLeftCell="A31" workbookViewId="0">
      <selection activeCell="G53" sqref="G53"/>
    </sheetView>
  </sheetViews>
  <sheetFormatPr defaultRowHeight="12.75" x14ac:dyDescent="0.2"/>
  <cols>
    <col min="2" max="2" width="33.42578125" customWidth="1"/>
    <col min="8" max="8" width="9.85546875" customWidth="1"/>
    <col min="9" max="9" width="13.28515625" customWidth="1"/>
  </cols>
  <sheetData>
    <row r="6" spans="1:9" ht="15.75" x14ac:dyDescent="0.2">
      <c r="A6" s="204"/>
      <c r="B6" s="205" t="s">
        <v>283</v>
      </c>
      <c r="C6" s="206" t="s">
        <v>284</v>
      </c>
      <c r="D6" s="207"/>
      <c r="E6" s="204"/>
      <c r="F6" s="204"/>
      <c r="G6" s="204"/>
      <c r="H6" s="204"/>
      <c r="I6" s="204"/>
    </row>
    <row r="7" spans="1:9" x14ac:dyDescent="0.2">
      <c r="A7" s="208"/>
      <c r="B7" s="209"/>
      <c r="C7" s="206" t="s">
        <v>284</v>
      </c>
      <c r="D7" s="207"/>
      <c r="E7" s="204"/>
      <c r="F7" s="204"/>
      <c r="G7" s="204"/>
      <c r="H7" s="204"/>
      <c r="I7" s="204"/>
    </row>
    <row r="8" spans="1:9" ht="24" x14ac:dyDescent="0.2">
      <c r="A8" s="210"/>
      <c r="B8" s="160" t="s">
        <v>69</v>
      </c>
      <c r="C8" s="160" t="s">
        <v>70</v>
      </c>
      <c r="D8" s="161" t="s">
        <v>71</v>
      </c>
      <c r="E8" s="211" t="s">
        <v>285</v>
      </c>
      <c r="F8" s="211" t="s">
        <v>286</v>
      </c>
      <c r="G8" s="211" t="s">
        <v>287</v>
      </c>
      <c r="H8" s="211" t="s">
        <v>288</v>
      </c>
      <c r="I8" s="212" t="s">
        <v>289</v>
      </c>
    </row>
    <row r="9" spans="1:9" x14ac:dyDescent="0.2">
      <c r="A9" s="213"/>
      <c r="B9" s="165" t="s">
        <v>323</v>
      </c>
      <c r="C9" s="214"/>
      <c r="D9" s="167"/>
      <c r="E9" s="204"/>
      <c r="F9" s="204"/>
      <c r="G9" s="204"/>
      <c r="H9" s="204"/>
      <c r="I9" s="204"/>
    </row>
    <row r="10" spans="1:9" ht="33.75" x14ac:dyDescent="0.2">
      <c r="A10" s="215" t="s">
        <v>290</v>
      </c>
      <c r="B10" s="173" t="s">
        <v>291</v>
      </c>
      <c r="C10" s="216" t="s">
        <v>76</v>
      </c>
      <c r="D10" s="217">
        <v>1</v>
      </c>
      <c r="E10" s="217"/>
      <c r="F10" s="217">
        <f>E10*D10</f>
        <v>0</v>
      </c>
      <c r="G10" s="217"/>
      <c r="H10" s="217"/>
      <c r="I10" s="218">
        <f t="shared" ref="I10:I21" si="0">H10+F10</f>
        <v>0</v>
      </c>
    </row>
    <row r="11" spans="1:9" ht="22.5" x14ac:dyDescent="0.2">
      <c r="A11" s="215" t="s">
        <v>292</v>
      </c>
      <c r="B11" s="173" t="s">
        <v>293</v>
      </c>
      <c r="C11" s="216" t="s">
        <v>76</v>
      </c>
      <c r="D11" s="217">
        <v>1</v>
      </c>
      <c r="E11" s="217"/>
      <c r="F11" s="217">
        <f t="shared" ref="F11:F21" si="1">E11*D11</f>
        <v>0</v>
      </c>
      <c r="G11" s="217"/>
      <c r="H11" s="217"/>
      <c r="I11" s="218">
        <f t="shared" si="0"/>
        <v>0</v>
      </c>
    </row>
    <row r="12" spans="1:9" x14ac:dyDescent="0.2">
      <c r="A12" s="215" t="s">
        <v>294</v>
      </c>
      <c r="B12" s="173" t="s">
        <v>295</v>
      </c>
      <c r="C12" s="216" t="s">
        <v>76</v>
      </c>
      <c r="D12" s="217">
        <v>2</v>
      </c>
      <c r="E12" s="217"/>
      <c r="F12" s="217">
        <f t="shared" si="1"/>
        <v>0</v>
      </c>
      <c r="G12" s="217"/>
      <c r="H12" s="217"/>
      <c r="I12" s="218">
        <f t="shared" si="0"/>
        <v>0</v>
      </c>
    </row>
    <row r="13" spans="1:9" ht="135" x14ac:dyDescent="0.2">
      <c r="A13" s="215" t="s">
        <v>296</v>
      </c>
      <c r="B13" s="173" t="s">
        <v>297</v>
      </c>
      <c r="C13" s="216" t="s">
        <v>76</v>
      </c>
      <c r="D13" s="217">
        <v>2</v>
      </c>
      <c r="E13" s="217"/>
      <c r="F13" s="217">
        <f t="shared" si="1"/>
        <v>0</v>
      </c>
      <c r="G13" s="217"/>
      <c r="H13" s="217">
        <f t="shared" ref="H13:H21" si="2">D13*G13</f>
        <v>0</v>
      </c>
      <c r="I13" s="218">
        <f t="shared" si="0"/>
        <v>0</v>
      </c>
    </row>
    <row r="14" spans="1:9" x14ac:dyDescent="0.2">
      <c r="A14" s="215" t="s">
        <v>298</v>
      </c>
      <c r="B14" s="173" t="s">
        <v>299</v>
      </c>
      <c r="C14" s="216" t="s">
        <v>76</v>
      </c>
      <c r="D14" s="217">
        <v>2</v>
      </c>
      <c r="E14" s="217"/>
      <c r="F14" s="217">
        <f t="shared" si="1"/>
        <v>0</v>
      </c>
      <c r="G14" s="217"/>
      <c r="H14" s="217">
        <f t="shared" si="2"/>
        <v>0</v>
      </c>
      <c r="I14" s="218">
        <f t="shared" si="0"/>
        <v>0</v>
      </c>
    </row>
    <row r="15" spans="1:9" x14ac:dyDescent="0.2">
      <c r="A15" s="215" t="s">
        <v>300</v>
      </c>
      <c r="B15" s="173" t="s">
        <v>301</v>
      </c>
      <c r="C15" s="216" t="s">
        <v>121</v>
      </c>
      <c r="D15" s="217">
        <v>10</v>
      </c>
      <c r="E15" s="217"/>
      <c r="F15" s="217">
        <f t="shared" si="1"/>
        <v>0</v>
      </c>
      <c r="G15" s="217"/>
      <c r="H15" s="217">
        <f t="shared" si="2"/>
        <v>0</v>
      </c>
      <c r="I15" s="218">
        <f t="shared" si="0"/>
        <v>0</v>
      </c>
    </row>
    <row r="16" spans="1:9" x14ac:dyDescent="0.2">
      <c r="A16" s="215" t="s">
        <v>302</v>
      </c>
      <c r="B16" s="219" t="s">
        <v>303</v>
      </c>
      <c r="C16" s="220" t="s">
        <v>76</v>
      </c>
      <c r="D16" s="217">
        <v>1</v>
      </c>
      <c r="E16" s="217"/>
      <c r="F16" s="217">
        <f t="shared" si="1"/>
        <v>0</v>
      </c>
      <c r="G16" s="217"/>
      <c r="H16" s="217">
        <f t="shared" si="2"/>
        <v>0</v>
      </c>
      <c r="I16" s="218">
        <f t="shared" si="0"/>
        <v>0</v>
      </c>
    </row>
    <row r="17" spans="1:9" x14ac:dyDescent="0.2">
      <c r="A17" s="215" t="s">
        <v>304</v>
      </c>
      <c r="B17" s="173" t="s">
        <v>305</v>
      </c>
      <c r="C17" s="216" t="s">
        <v>121</v>
      </c>
      <c r="D17" s="217">
        <v>50</v>
      </c>
      <c r="E17" s="217"/>
      <c r="F17" s="217">
        <f t="shared" si="1"/>
        <v>0</v>
      </c>
      <c r="G17" s="217"/>
      <c r="H17" s="217">
        <f t="shared" si="2"/>
        <v>0</v>
      </c>
      <c r="I17" s="218">
        <f t="shared" si="0"/>
        <v>0</v>
      </c>
    </row>
    <row r="18" spans="1:9" ht="22.5" x14ac:dyDescent="0.2">
      <c r="A18" s="215" t="s">
        <v>306</v>
      </c>
      <c r="B18" s="173" t="s">
        <v>307</v>
      </c>
      <c r="C18" s="216" t="s">
        <v>121</v>
      </c>
      <c r="D18" s="217">
        <v>50</v>
      </c>
      <c r="E18" s="217"/>
      <c r="F18" s="217">
        <f t="shared" si="1"/>
        <v>0</v>
      </c>
      <c r="G18" s="217"/>
      <c r="H18" s="217">
        <f t="shared" si="2"/>
        <v>0</v>
      </c>
      <c r="I18" s="218">
        <f t="shared" si="0"/>
        <v>0</v>
      </c>
    </row>
    <row r="19" spans="1:9" x14ac:dyDescent="0.2">
      <c r="A19" s="215" t="s">
        <v>308</v>
      </c>
      <c r="B19" s="219" t="s">
        <v>309</v>
      </c>
      <c r="C19" s="220" t="s">
        <v>90</v>
      </c>
      <c r="D19" s="217">
        <v>1</v>
      </c>
      <c r="E19" s="217"/>
      <c r="F19" s="217">
        <f t="shared" si="1"/>
        <v>0</v>
      </c>
      <c r="G19" s="217"/>
      <c r="H19" s="217">
        <f t="shared" si="2"/>
        <v>0</v>
      </c>
      <c r="I19" s="218">
        <f t="shared" si="0"/>
        <v>0</v>
      </c>
    </row>
    <row r="20" spans="1:9" x14ac:dyDescent="0.2">
      <c r="A20" s="215">
        <v>11</v>
      </c>
      <c r="B20" s="173" t="s">
        <v>399</v>
      </c>
      <c r="C20" s="220" t="s">
        <v>90</v>
      </c>
      <c r="D20" s="217">
        <v>1</v>
      </c>
      <c r="E20" s="217"/>
      <c r="F20" s="217">
        <f t="shared" ref="F20" si="3">E20*D20</f>
        <v>0</v>
      </c>
      <c r="G20" s="217"/>
      <c r="H20" s="217">
        <f t="shared" ref="H20" si="4">D20*G20</f>
        <v>0</v>
      </c>
      <c r="I20" s="218">
        <f t="shared" ref="I20" si="5">H20+F20</f>
        <v>0</v>
      </c>
    </row>
    <row r="21" spans="1:9" x14ac:dyDescent="0.2">
      <c r="A21" s="215" t="s">
        <v>310</v>
      </c>
      <c r="B21" s="173" t="s">
        <v>311</v>
      </c>
      <c r="C21" s="216" t="s">
        <v>90</v>
      </c>
      <c r="D21" s="217">
        <v>1</v>
      </c>
      <c r="E21" s="217"/>
      <c r="F21" s="217">
        <f t="shared" si="1"/>
        <v>0</v>
      </c>
      <c r="G21" s="217"/>
      <c r="H21" s="217">
        <f t="shared" si="2"/>
        <v>0</v>
      </c>
      <c r="I21" s="218">
        <f t="shared" si="0"/>
        <v>0</v>
      </c>
    </row>
    <row r="22" spans="1:9" x14ac:dyDescent="0.2">
      <c r="A22" s="213"/>
      <c r="B22" s="221" t="s">
        <v>312</v>
      </c>
      <c r="C22" s="222"/>
      <c r="D22" s="223"/>
      <c r="E22" s="224"/>
      <c r="F22" s="226">
        <f>SUM(F10:F21)</f>
        <v>0</v>
      </c>
      <c r="G22" s="225"/>
      <c r="H22" s="226">
        <f>SUM(H10:H21)</f>
        <v>0</v>
      </c>
      <c r="I22" s="226">
        <f>SUM(I10:I21)</f>
        <v>0</v>
      </c>
    </row>
    <row r="23" spans="1:9" x14ac:dyDescent="0.2">
      <c r="H23" s="217">
        <f>D23*G23</f>
        <v>0</v>
      </c>
    </row>
    <row r="25" spans="1:9" ht="24" x14ac:dyDescent="0.2">
      <c r="A25" s="275">
        <v>1</v>
      </c>
      <c r="B25" s="277" t="s">
        <v>372</v>
      </c>
      <c r="C25" s="275" t="s">
        <v>121</v>
      </c>
      <c r="D25" s="276">
        <v>14</v>
      </c>
      <c r="E25" s="291"/>
      <c r="F25" s="292">
        <f t="shared" ref="F25:F45" si="6">E25*D25</f>
        <v>0</v>
      </c>
      <c r="G25" s="291"/>
      <c r="H25" s="292">
        <f t="shared" ref="H25:H45" si="7">D25*G25</f>
        <v>0</v>
      </c>
      <c r="I25" s="298">
        <f t="shared" ref="I25:I45" si="8">H25+F25</f>
        <v>0</v>
      </c>
    </row>
    <row r="26" spans="1:9" ht="24" x14ac:dyDescent="0.2">
      <c r="A26" s="275">
        <v>2</v>
      </c>
      <c r="B26" s="277" t="s">
        <v>373</v>
      </c>
      <c r="C26" s="275" t="s">
        <v>76</v>
      </c>
      <c r="D26" s="276">
        <v>3</v>
      </c>
      <c r="E26" s="291"/>
      <c r="F26" s="292">
        <f t="shared" si="6"/>
        <v>0</v>
      </c>
      <c r="G26" s="291"/>
      <c r="H26" s="292">
        <f t="shared" si="7"/>
        <v>0</v>
      </c>
      <c r="I26" s="298">
        <f t="shared" si="8"/>
        <v>0</v>
      </c>
    </row>
    <row r="27" spans="1:9" x14ac:dyDescent="0.2">
      <c r="A27" s="275">
        <v>3</v>
      </c>
      <c r="B27" s="277" t="s">
        <v>374</v>
      </c>
      <c r="C27" s="275" t="s">
        <v>76</v>
      </c>
      <c r="D27" s="276">
        <v>3</v>
      </c>
      <c r="E27" s="291"/>
      <c r="F27" s="292">
        <f t="shared" si="6"/>
        <v>0</v>
      </c>
      <c r="G27" s="291"/>
      <c r="H27" s="292">
        <f t="shared" si="7"/>
        <v>0</v>
      </c>
      <c r="I27" s="298">
        <f t="shared" si="8"/>
        <v>0</v>
      </c>
    </row>
    <row r="28" spans="1:9" ht="24" x14ac:dyDescent="0.2">
      <c r="A28" s="275">
        <v>4</v>
      </c>
      <c r="B28" s="277" t="s">
        <v>375</v>
      </c>
      <c r="C28" s="275" t="s">
        <v>121</v>
      </c>
      <c r="D28" s="276">
        <v>9</v>
      </c>
      <c r="E28" s="291"/>
      <c r="F28" s="292">
        <f t="shared" si="6"/>
        <v>0</v>
      </c>
      <c r="G28" s="291"/>
      <c r="H28" s="292">
        <f t="shared" si="7"/>
        <v>0</v>
      </c>
      <c r="I28" s="298">
        <f t="shared" si="8"/>
        <v>0</v>
      </c>
    </row>
    <row r="29" spans="1:9" ht="48" x14ac:dyDescent="0.2">
      <c r="A29" s="275">
        <v>5</v>
      </c>
      <c r="B29" s="277" t="s">
        <v>376</v>
      </c>
      <c r="C29" s="275" t="s">
        <v>121</v>
      </c>
      <c r="D29" s="276">
        <v>18</v>
      </c>
      <c r="E29" s="291"/>
      <c r="F29" s="292">
        <f t="shared" si="6"/>
        <v>0</v>
      </c>
      <c r="G29" s="291"/>
      <c r="H29" s="292">
        <f t="shared" si="7"/>
        <v>0</v>
      </c>
      <c r="I29" s="298">
        <f t="shared" si="8"/>
        <v>0</v>
      </c>
    </row>
    <row r="30" spans="1:9" ht="36" x14ac:dyDescent="0.2">
      <c r="A30" s="275">
        <v>6</v>
      </c>
      <c r="B30" s="277" t="s">
        <v>377</v>
      </c>
      <c r="C30" s="275" t="s">
        <v>108</v>
      </c>
      <c r="D30" s="276">
        <v>60</v>
      </c>
      <c r="E30" s="291"/>
      <c r="F30" s="292">
        <f t="shared" si="6"/>
        <v>0</v>
      </c>
      <c r="G30" s="291"/>
      <c r="H30" s="292">
        <f t="shared" si="7"/>
        <v>0</v>
      </c>
      <c r="I30" s="298">
        <f t="shared" si="8"/>
        <v>0</v>
      </c>
    </row>
    <row r="31" spans="1:9" ht="24" x14ac:dyDescent="0.2">
      <c r="A31" s="275">
        <v>7</v>
      </c>
      <c r="B31" s="277" t="s">
        <v>378</v>
      </c>
      <c r="C31" s="275" t="s">
        <v>121</v>
      </c>
      <c r="D31" s="276">
        <v>95</v>
      </c>
      <c r="E31" s="291"/>
      <c r="F31" s="292">
        <f t="shared" si="6"/>
        <v>0</v>
      </c>
      <c r="G31" s="291"/>
      <c r="H31" s="292">
        <f t="shared" si="7"/>
        <v>0</v>
      </c>
      <c r="I31" s="298">
        <f t="shared" si="8"/>
        <v>0</v>
      </c>
    </row>
    <row r="32" spans="1:9" ht="24" x14ac:dyDescent="0.2">
      <c r="A32" s="275">
        <v>8</v>
      </c>
      <c r="B32" s="277" t="s">
        <v>379</v>
      </c>
      <c r="C32" s="275" t="s">
        <v>76</v>
      </c>
      <c r="D32" s="276">
        <v>40</v>
      </c>
      <c r="E32" s="291"/>
      <c r="F32" s="292">
        <f t="shared" si="6"/>
        <v>0</v>
      </c>
      <c r="G32" s="291"/>
      <c r="H32" s="292">
        <f t="shared" si="7"/>
        <v>0</v>
      </c>
      <c r="I32" s="298">
        <f t="shared" si="8"/>
        <v>0</v>
      </c>
    </row>
    <row r="33" spans="1:9" ht="24" x14ac:dyDescent="0.2">
      <c r="A33" s="275">
        <v>9</v>
      </c>
      <c r="B33" s="277" t="s">
        <v>375</v>
      </c>
      <c r="C33" s="275" t="s">
        <v>121</v>
      </c>
      <c r="D33" s="276">
        <v>84</v>
      </c>
      <c r="E33" s="291"/>
      <c r="F33" s="292">
        <f t="shared" si="6"/>
        <v>0</v>
      </c>
      <c r="G33" s="291"/>
      <c r="H33" s="292">
        <f t="shared" si="7"/>
        <v>0</v>
      </c>
      <c r="I33" s="298">
        <f t="shared" si="8"/>
        <v>0</v>
      </c>
    </row>
    <row r="34" spans="1:9" x14ac:dyDescent="0.2">
      <c r="A34" s="275">
        <v>10</v>
      </c>
      <c r="B34" s="277" t="s">
        <v>380</v>
      </c>
      <c r="C34" s="275" t="s">
        <v>76</v>
      </c>
      <c r="D34" s="276">
        <v>3</v>
      </c>
      <c r="E34" s="291"/>
      <c r="F34" s="292">
        <f t="shared" si="6"/>
        <v>0</v>
      </c>
      <c r="G34" s="291"/>
      <c r="H34" s="292">
        <f t="shared" si="7"/>
        <v>0</v>
      </c>
      <c r="I34" s="298">
        <f t="shared" si="8"/>
        <v>0</v>
      </c>
    </row>
    <row r="35" spans="1:9" ht="24" x14ac:dyDescent="0.2">
      <c r="A35" s="275">
        <v>11</v>
      </c>
      <c r="B35" s="277" t="s">
        <v>372</v>
      </c>
      <c r="C35" s="275" t="s">
        <v>121</v>
      </c>
      <c r="D35" s="276">
        <v>40</v>
      </c>
      <c r="E35" s="291"/>
      <c r="F35" s="292">
        <f t="shared" si="6"/>
        <v>0</v>
      </c>
      <c r="G35" s="291"/>
      <c r="H35" s="292">
        <f t="shared" si="7"/>
        <v>0</v>
      </c>
      <c r="I35" s="298">
        <f t="shared" si="8"/>
        <v>0</v>
      </c>
    </row>
    <row r="36" spans="1:9" ht="24" x14ac:dyDescent="0.2">
      <c r="A36" s="275">
        <v>12</v>
      </c>
      <c r="B36" s="277" t="s">
        <v>382</v>
      </c>
      <c r="C36" s="275" t="s">
        <v>381</v>
      </c>
      <c r="D36" s="276">
        <v>70</v>
      </c>
      <c r="E36" s="291"/>
      <c r="F36" s="292">
        <f t="shared" si="6"/>
        <v>0</v>
      </c>
      <c r="G36" s="291"/>
      <c r="H36" s="292">
        <f t="shared" si="7"/>
        <v>0</v>
      </c>
      <c r="I36" s="298">
        <f t="shared" si="8"/>
        <v>0</v>
      </c>
    </row>
    <row r="37" spans="1:9" ht="36" x14ac:dyDescent="0.2">
      <c r="A37" s="275">
        <v>13</v>
      </c>
      <c r="B37" s="277" t="s">
        <v>383</v>
      </c>
      <c r="C37" s="275" t="s">
        <v>76</v>
      </c>
      <c r="D37" s="276">
        <v>18</v>
      </c>
      <c r="E37" s="291"/>
      <c r="F37" s="292">
        <f t="shared" si="6"/>
        <v>0</v>
      </c>
      <c r="G37" s="291"/>
      <c r="H37" s="292">
        <f t="shared" si="7"/>
        <v>0</v>
      </c>
      <c r="I37" s="298">
        <f t="shared" si="8"/>
        <v>0</v>
      </c>
    </row>
    <row r="38" spans="1:9" ht="24" x14ac:dyDescent="0.2">
      <c r="A38" s="275">
        <v>14</v>
      </c>
      <c r="B38" s="277" t="s">
        <v>384</v>
      </c>
      <c r="C38" s="275" t="s">
        <v>108</v>
      </c>
      <c r="D38" s="276">
        <v>3</v>
      </c>
      <c r="E38" s="291"/>
      <c r="F38" s="292">
        <f t="shared" si="6"/>
        <v>0</v>
      </c>
      <c r="G38" s="291"/>
      <c r="H38" s="292">
        <f t="shared" si="7"/>
        <v>0</v>
      </c>
      <c r="I38" s="298">
        <f t="shared" si="8"/>
        <v>0</v>
      </c>
    </row>
    <row r="39" spans="1:9" ht="24" x14ac:dyDescent="0.2">
      <c r="A39" s="275">
        <v>15</v>
      </c>
      <c r="B39" s="277" t="s">
        <v>384</v>
      </c>
      <c r="C39" s="275" t="s">
        <v>108</v>
      </c>
      <c r="D39" s="276">
        <v>1</v>
      </c>
      <c r="E39" s="291"/>
      <c r="F39" s="292">
        <f t="shared" si="6"/>
        <v>0</v>
      </c>
      <c r="G39" s="291"/>
      <c r="H39" s="292">
        <f t="shared" si="7"/>
        <v>0</v>
      </c>
      <c r="I39" s="298">
        <f t="shared" si="8"/>
        <v>0</v>
      </c>
    </row>
    <row r="40" spans="1:9" ht="24" x14ac:dyDescent="0.2">
      <c r="A40" s="275">
        <v>16</v>
      </c>
      <c r="B40" s="277" t="s">
        <v>385</v>
      </c>
      <c r="C40" s="275" t="s">
        <v>108</v>
      </c>
      <c r="D40" s="276">
        <v>3</v>
      </c>
      <c r="E40" s="291"/>
      <c r="F40" s="292">
        <f t="shared" si="6"/>
        <v>0</v>
      </c>
      <c r="G40" s="291"/>
      <c r="H40" s="292">
        <f t="shared" si="7"/>
        <v>0</v>
      </c>
      <c r="I40" s="298">
        <f t="shared" si="8"/>
        <v>0</v>
      </c>
    </row>
    <row r="41" spans="1:9" ht="24" x14ac:dyDescent="0.2">
      <c r="A41" s="275">
        <v>17</v>
      </c>
      <c r="B41" s="277" t="s">
        <v>386</v>
      </c>
      <c r="C41" s="275" t="s">
        <v>108</v>
      </c>
      <c r="D41" s="276">
        <v>1</v>
      </c>
      <c r="E41" s="291"/>
      <c r="F41" s="292">
        <f t="shared" si="6"/>
        <v>0</v>
      </c>
      <c r="G41" s="291"/>
      <c r="H41" s="292">
        <f t="shared" si="7"/>
        <v>0</v>
      </c>
      <c r="I41" s="298">
        <f t="shared" si="8"/>
        <v>0</v>
      </c>
    </row>
    <row r="42" spans="1:9" x14ac:dyDescent="0.2">
      <c r="A42" s="275">
        <v>18</v>
      </c>
      <c r="B42" s="277" t="s">
        <v>387</v>
      </c>
      <c r="C42" s="275" t="s">
        <v>108</v>
      </c>
      <c r="D42" s="276">
        <v>6</v>
      </c>
      <c r="E42" s="291"/>
      <c r="F42" s="292">
        <f t="shared" si="6"/>
        <v>0</v>
      </c>
      <c r="G42" s="291"/>
      <c r="H42" s="292">
        <f t="shared" si="7"/>
        <v>0</v>
      </c>
      <c r="I42" s="298">
        <f t="shared" si="8"/>
        <v>0</v>
      </c>
    </row>
    <row r="43" spans="1:9" x14ac:dyDescent="0.2">
      <c r="A43" s="275">
        <v>19</v>
      </c>
      <c r="B43" s="277" t="s">
        <v>388</v>
      </c>
      <c r="C43" s="275" t="s">
        <v>76</v>
      </c>
      <c r="D43" s="276">
        <v>18</v>
      </c>
      <c r="E43" s="291"/>
      <c r="F43" s="292">
        <f t="shared" si="6"/>
        <v>0</v>
      </c>
      <c r="G43" s="291"/>
      <c r="H43" s="292">
        <f t="shared" si="7"/>
        <v>0</v>
      </c>
      <c r="I43" s="298">
        <f t="shared" si="8"/>
        <v>0</v>
      </c>
    </row>
    <row r="44" spans="1:9" ht="24" x14ac:dyDescent="0.2">
      <c r="A44" s="275">
        <v>20</v>
      </c>
      <c r="B44" s="277" t="s">
        <v>375</v>
      </c>
      <c r="C44" s="275" t="s">
        <v>121</v>
      </c>
      <c r="D44" s="276">
        <v>84</v>
      </c>
      <c r="E44" s="291"/>
      <c r="F44" s="292">
        <f t="shared" si="6"/>
        <v>0</v>
      </c>
      <c r="G44" s="291"/>
      <c r="H44" s="292">
        <f t="shared" si="7"/>
        <v>0</v>
      </c>
      <c r="I44" s="298">
        <f t="shared" si="8"/>
        <v>0</v>
      </c>
    </row>
    <row r="45" spans="1:9" x14ac:dyDescent="0.2">
      <c r="A45" s="275">
        <v>21</v>
      </c>
      <c r="B45" s="277" t="s">
        <v>389</v>
      </c>
      <c r="C45" s="275" t="s">
        <v>76</v>
      </c>
      <c r="D45" s="276">
        <v>1</v>
      </c>
      <c r="E45" s="291"/>
      <c r="F45" s="292">
        <f t="shared" si="6"/>
        <v>0</v>
      </c>
      <c r="G45" s="291"/>
      <c r="H45" s="292">
        <f t="shared" si="7"/>
        <v>0</v>
      </c>
      <c r="I45" s="298">
        <f t="shared" si="8"/>
        <v>0</v>
      </c>
    </row>
    <row r="46" spans="1:9" x14ac:dyDescent="0.2">
      <c r="A46" s="213"/>
      <c r="B46" s="221" t="s">
        <v>312</v>
      </c>
      <c r="C46" s="222"/>
      <c r="D46" s="293"/>
      <c r="E46" s="294"/>
      <c r="F46" s="295">
        <f>SUM(F25:F45)</f>
        <v>0</v>
      </c>
      <c r="G46" s="296"/>
      <c r="H46" s="295">
        <f>SUM(H25:H45)</f>
        <v>0</v>
      </c>
      <c r="I46" s="299">
        <f>SUM(I25:I45)</f>
        <v>0</v>
      </c>
    </row>
    <row r="47" spans="1:9" x14ac:dyDescent="0.2">
      <c r="A47" s="278"/>
      <c r="B47" s="278"/>
      <c r="C47" s="278"/>
      <c r="D47" s="278"/>
      <c r="E47" s="278"/>
      <c r="F47" s="278"/>
      <c r="G47" s="278"/>
      <c r="H47" s="278"/>
      <c r="I47" s="297">
        <f>I22+I46</f>
        <v>0</v>
      </c>
    </row>
    <row r="51" spans="8:9" x14ac:dyDescent="0.2">
      <c r="H51" t="s">
        <v>390</v>
      </c>
      <c r="I51" s="288">
        <f>I22+I46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67"/>
  <sheetViews>
    <sheetView topLeftCell="A42" workbookViewId="0">
      <selection activeCell="E52" sqref="E52"/>
    </sheetView>
  </sheetViews>
  <sheetFormatPr defaultRowHeight="12.75" x14ac:dyDescent="0.2"/>
  <cols>
    <col min="1" max="1" width="6.28515625" customWidth="1"/>
    <col min="2" max="2" width="78.85546875" customWidth="1"/>
    <col min="3" max="4" width="6" customWidth="1"/>
    <col min="5" max="5" width="12.28515625" customWidth="1"/>
  </cols>
  <sheetData>
    <row r="7" spans="1:6" ht="25.5" x14ac:dyDescent="0.2">
      <c r="A7" s="230" t="s">
        <v>313</v>
      </c>
      <c r="B7" s="231" t="s">
        <v>314</v>
      </c>
      <c r="C7" s="231" t="s">
        <v>76</v>
      </c>
      <c r="D7" s="232"/>
      <c r="E7" s="233" t="s">
        <v>315</v>
      </c>
      <c r="F7" s="234" t="s">
        <v>316</v>
      </c>
    </row>
    <row r="8" spans="1:6" x14ac:dyDescent="0.2">
      <c r="A8" s="227"/>
      <c r="B8" s="238"/>
      <c r="C8" s="239"/>
      <c r="D8" s="256"/>
      <c r="E8" s="240"/>
      <c r="F8" s="241"/>
    </row>
    <row r="9" spans="1:6" x14ac:dyDescent="0.2">
      <c r="A9" s="227"/>
      <c r="B9" s="238"/>
      <c r="C9" s="242"/>
      <c r="D9" s="260"/>
      <c r="E9" s="243"/>
      <c r="F9" s="244"/>
    </row>
    <row r="10" spans="1:6" x14ac:dyDescent="0.2">
      <c r="A10" s="227" t="s">
        <v>324</v>
      </c>
      <c r="B10" s="238" t="s">
        <v>325</v>
      </c>
      <c r="C10" s="242" t="s">
        <v>326</v>
      </c>
      <c r="D10" s="287" t="s">
        <v>75</v>
      </c>
      <c r="E10" s="243"/>
      <c r="F10" s="244">
        <f>D10*E10</f>
        <v>0</v>
      </c>
    </row>
    <row r="11" spans="1:6" x14ac:dyDescent="0.2">
      <c r="A11" s="227"/>
      <c r="B11" s="238" t="s">
        <v>327</v>
      </c>
      <c r="C11" s="242"/>
      <c r="D11" s="260"/>
      <c r="E11" s="243"/>
      <c r="F11" s="244"/>
    </row>
    <row r="12" spans="1:6" x14ac:dyDescent="0.2">
      <c r="A12" s="227"/>
      <c r="B12" s="238" t="s">
        <v>328</v>
      </c>
      <c r="C12" s="242"/>
      <c r="D12" s="260"/>
      <c r="E12" s="243"/>
      <c r="F12" s="244"/>
    </row>
    <row r="13" spans="1:6" x14ac:dyDescent="0.2">
      <c r="A13" s="227"/>
      <c r="B13" s="238" t="s">
        <v>329</v>
      </c>
      <c r="C13" s="242"/>
      <c r="D13" s="260"/>
      <c r="E13" s="243"/>
      <c r="F13" s="244"/>
    </row>
    <row r="14" spans="1:6" x14ac:dyDescent="0.2">
      <c r="A14" s="227"/>
      <c r="B14" s="238" t="s">
        <v>330</v>
      </c>
      <c r="C14" s="242"/>
      <c r="D14" s="260"/>
      <c r="E14" s="243"/>
      <c r="F14" s="244"/>
    </row>
    <row r="15" spans="1:6" x14ac:dyDescent="0.2">
      <c r="A15" s="227"/>
      <c r="B15" s="238"/>
      <c r="C15" s="242"/>
      <c r="D15" s="260"/>
      <c r="E15" s="243"/>
      <c r="F15" s="244"/>
    </row>
    <row r="16" spans="1:6" x14ac:dyDescent="0.2">
      <c r="A16" s="227"/>
      <c r="B16" s="245" t="s">
        <v>331</v>
      </c>
      <c r="C16" s="227"/>
      <c r="D16" s="243"/>
      <c r="E16" s="243"/>
      <c r="F16" s="244"/>
    </row>
    <row r="17" spans="1:6" x14ac:dyDescent="0.2">
      <c r="A17" s="227"/>
      <c r="B17" s="246" t="s">
        <v>332</v>
      </c>
      <c r="C17" s="227"/>
      <c r="D17" s="243"/>
      <c r="E17" s="243"/>
      <c r="F17" s="244"/>
    </row>
    <row r="18" spans="1:6" x14ac:dyDescent="0.2">
      <c r="A18" s="227"/>
      <c r="B18" s="246" t="s">
        <v>333</v>
      </c>
      <c r="C18" s="227"/>
      <c r="D18" s="243"/>
      <c r="E18" s="243"/>
      <c r="F18" s="244"/>
    </row>
    <row r="19" spans="1:6" x14ac:dyDescent="0.2">
      <c r="A19" s="227"/>
      <c r="B19" s="246" t="s">
        <v>334</v>
      </c>
      <c r="C19" s="227"/>
      <c r="D19" s="243"/>
      <c r="E19" s="243"/>
      <c r="F19" s="244"/>
    </row>
    <row r="20" spans="1:6" x14ac:dyDescent="0.2">
      <c r="A20" s="227"/>
      <c r="B20" s="246" t="s">
        <v>335</v>
      </c>
      <c r="C20" s="227" t="s">
        <v>336</v>
      </c>
      <c r="D20" s="286" t="s">
        <v>395</v>
      </c>
      <c r="E20" s="244"/>
      <c r="F20" s="244">
        <f>D20*E20</f>
        <v>0</v>
      </c>
    </row>
    <row r="21" spans="1:6" x14ac:dyDescent="0.2">
      <c r="A21" s="227"/>
      <c r="B21" s="246" t="s">
        <v>337</v>
      </c>
      <c r="C21" s="227"/>
      <c r="D21" s="243"/>
      <c r="E21" s="243"/>
      <c r="F21" s="244"/>
    </row>
    <row r="22" spans="1:6" x14ac:dyDescent="0.2">
      <c r="A22" s="227"/>
      <c r="B22" s="246" t="s">
        <v>338</v>
      </c>
      <c r="C22" s="227"/>
      <c r="D22" s="243"/>
      <c r="E22" s="243"/>
      <c r="F22" s="244"/>
    </row>
    <row r="23" spans="1:6" x14ac:dyDescent="0.2">
      <c r="A23" s="227"/>
      <c r="B23" s="247" t="s">
        <v>339</v>
      </c>
      <c r="C23" s="227"/>
      <c r="D23" s="243"/>
      <c r="E23" s="243"/>
      <c r="F23" s="244"/>
    </row>
    <row r="24" spans="1:6" x14ac:dyDescent="0.2">
      <c r="A24" s="227"/>
      <c r="B24" s="248" t="s">
        <v>340</v>
      </c>
      <c r="C24" s="227"/>
      <c r="D24" s="243"/>
      <c r="E24" s="243"/>
      <c r="F24" s="244"/>
    </row>
    <row r="25" spans="1:6" x14ac:dyDescent="0.2">
      <c r="A25" s="227"/>
      <c r="B25" s="246" t="s">
        <v>341</v>
      </c>
      <c r="C25" s="227"/>
      <c r="D25" s="243"/>
      <c r="E25" s="243"/>
      <c r="F25" s="244"/>
    </row>
    <row r="26" spans="1:6" x14ac:dyDescent="0.2">
      <c r="A26" s="227"/>
      <c r="B26" s="246" t="s">
        <v>342</v>
      </c>
      <c r="C26" s="227"/>
      <c r="D26" s="243"/>
      <c r="E26" s="243"/>
      <c r="F26" s="244"/>
    </row>
    <row r="27" spans="1:6" x14ac:dyDescent="0.2">
      <c r="A27" s="227"/>
      <c r="B27" s="246" t="s">
        <v>343</v>
      </c>
      <c r="C27" s="227"/>
      <c r="D27" s="243"/>
      <c r="E27" s="243"/>
      <c r="F27" s="244"/>
    </row>
    <row r="28" spans="1:6" x14ac:dyDescent="0.2">
      <c r="A28" s="227"/>
      <c r="B28" s="246" t="s">
        <v>344</v>
      </c>
      <c r="C28" s="227" t="s">
        <v>326</v>
      </c>
      <c r="D28" s="285" t="s">
        <v>75</v>
      </c>
      <c r="E28" s="243"/>
      <c r="F28" s="244">
        <f>D28*E28</f>
        <v>0</v>
      </c>
    </row>
    <row r="29" spans="1:6" x14ac:dyDescent="0.2">
      <c r="A29" s="227"/>
      <c r="B29" s="246" t="s">
        <v>345</v>
      </c>
      <c r="C29" s="227" t="s">
        <v>326</v>
      </c>
      <c r="D29" s="285" t="s">
        <v>75</v>
      </c>
      <c r="E29" s="243"/>
      <c r="F29" s="244">
        <f>D29*E29</f>
        <v>0</v>
      </c>
    </row>
    <row r="30" spans="1:6" x14ac:dyDescent="0.2">
      <c r="A30" s="227"/>
      <c r="B30" s="246" t="s">
        <v>346</v>
      </c>
      <c r="C30" s="227"/>
      <c r="D30" s="243"/>
      <c r="E30" s="243"/>
      <c r="F30" s="244"/>
    </row>
    <row r="31" spans="1:6" x14ac:dyDescent="0.2">
      <c r="A31" s="227"/>
      <c r="B31" s="246" t="s">
        <v>347</v>
      </c>
      <c r="C31" s="227"/>
      <c r="D31" s="243"/>
      <c r="E31" s="243"/>
      <c r="F31" s="244"/>
    </row>
    <row r="32" spans="1:6" x14ac:dyDescent="0.2">
      <c r="A32" s="227"/>
      <c r="B32" s="246" t="s">
        <v>371</v>
      </c>
      <c r="C32" s="227" t="s">
        <v>326</v>
      </c>
      <c r="D32" s="285" t="s">
        <v>75</v>
      </c>
      <c r="E32" s="243"/>
      <c r="F32" s="244">
        <f>D32*E32</f>
        <v>0</v>
      </c>
    </row>
    <row r="33" spans="1:9" x14ac:dyDescent="0.2">
      <c r="A33" s="227"/>
      <c r="B33" s="246" t="s">
        <v>348</v>
      </c>
      <c r="C33" s="227" t="s">
        <v>326</v>
      </c>
      <c r="D33" s="285" t="s">
        <v>75</v>
      </c>
      <c r="E33" s="243"/>
      <c r="F33" s="244">
        <f>D33*E33</f>
        <v>0</v>
      </c>
    </row>
    <row r="34" spans="1:9" x14ac:dyDescent="0.2">
      <c r="A34" s="227"/>
      <c r="B34" s="249" t="s">
        <v>349</v>
      </c>
      <c r="C34" s="227"/>
      <c r="D34" s="243"/>
      <c r="E34" s="243"/>
      <c r="F34" s="244"/>
    </row>
    <row r="35" spans="1:9" x14ac:dyDescent="0.2">
      <c r="A35" s="227"/>
      <c r="B35" s="246" t="s">
        <v>350</v>
      </c>
      <c r="C35" s="227"/>
      <c r="D35" s="243"/>
      <c r="E35" s="243"/>
      <c r="F35" s="244"/>
    </row>
    <row r="36" spans="1:9" x14ac:dyDescent="0.2">
      <c r="A36" s="227"/>
      <c r="B36" s="246" t="s">
        <v>351</v>
      </c>
      <c r="C36" s="227"/>
      <c r="D36" s="243"/>
      <c r="E36" s="243"/>
      <c r="F36" s="244"/>
    </row>
    <row r="37" spans="1:9" x14ac:dyDescent="0.2">
      <c r="A37" s="227"/>
      <c r="B37" s="238"/>
      <c r="C37" s="242"/>
      <c r="D37" s="260"/>
      <c r="E37" s="243"/>
      <c r="F37" s="244"/>
    </row>
    <row r="38" spans="1:9" x14ac:dyDescent="0.2">
      <c r="A38" s="227"/>
      <c r="B38" s="250"/>
      <c r="C38" s="251"/>
      <c r="D38" s="272"/>
      <c r="E38" s="252"/>
      <c r="F38" s="253"/>
    </row>
    <row r="39" spans="1:9" x14ac:dyDescent="0.2">
      <c r="A39" s="227"/>
      <c r="B39" s="238"/>
      <c r="C39" s="242"/>
      <c r="D39" s="260"/>
      <c r="E39" s="243"/>
      <c r="F39" s="244"/>
    </row>
    <row r="40" spans="1:9" x14ac:dyDescent="0.2">
      <c r="A40" s="281" t="s">
        <v>395</v>
      </c>
      <c r="B40" s="279" t="s">
        <v>397</v>
      </c>
      <c r="C40" s="280" t="s">
        <v>76</v>
      </c>
      <c r="D40" s="284" t="s">
        <v>400</v>
      </c>
      <c r="E40" s="254"/>
      <c r="F40" s="244">
        <f>D40*E40</f>
        <v>0</v>
      </c>
    </row>
    <row r="41" spans="1:9" x14ac:dyDescent="0.2">
      <c r="A41" s="330" t="s">
        <v>352</v>
      </c>
      <c r="B41" s="330"/>
      <c r="C41" s="330"/>
      <c r="D41" s="330"/>
      <c r="E41" s="330"/>
      <c r="F41" s="229" t="s">
        <v>353</v>
      </c>
    </row>
    <row r="42" spans="1:9" ht="25.5" x14ac:dyDescent="0.2">
      <c r="A42" s="230" t="s">
        <v>313</v>
      </c>
      <c r="B42" s="231" t="s">
        <v>314</v>
      </c>
      <c r="C42" s="232" t="s">
        <v>76</v>
      </c>
      <c r="D42" s="232"/>
      <c r="E42" s="233" t="s">
        <v>315</v>
      </c>
      <c r="F42" s="234" t="s">
        <v>316</v>
      </c>
      <c r="I42" s="283"/>
    </row>
    <row r="43" spans="1:9" x14ac:dyDescent="0.2">
      <c r="A43" s="255"/>
      <c r="B43" s="235" t="s">
        <v>317</v>
      </c>
      <c r="C43" s="216" t="s">
        <v>76</v>
      </c>
      <c r="D43" s="216" t="s">
        <v>75</v>
      </c>
      <c r="E43" s="216"/>
      <c r="F43" s="244">
        <f t="shared" ref="F43:F49" si="0">D43*E43</f>
        <v>0</v>
      </c>
    </row>
    <row r="44" spans="1:9" x14ac:dyDescent="0.2">
      <c r="A44" s="227"/>
      <c r="B44" s="274" t="s">
        <v>396</v>
      </c>
      <c r="C44" s="258" t="s">
        <v>354</v>
      </c>
      <c r="D44" s="282" t="s">
        <v>75</v>
      </c>
      <c r="E44" s="282"/>
      <c r="F44" s="244">
        <f t="shared" si="0"/>
        <v>0</v>
      </c>
    </row>
    <row r="45" spans="1:9" x14ac:dyDescent="0.2">
      <c r="A45" s="227"/>
      <c r="B45" s="257" t="s">
        <v>364</v>
      </c>
      <c r="C45" s="258" t="s">
        <v>354</v>
      </c>
      <c r="D45" s="258" t="s">
        <v>75</v>
      </c>
      <c r="E45" s="244"/>
      <c r="F45" s="244">
        <f t="shared" si="0"/>
        <v>0</v>
      </c>
    </row>
    <row r="46" spans="1:9" x14ac:dyDescent="0.2">
      <c r="A46" s="227"/>
      <c r="B46" s="257" t="s">
        <v>365</v>
      </c>
      <c r="C46" s="258" t="s">
        <v>366</v>
      </c>
      <c r="D46" s="258" t="s">
        <v>75</v>
      </c>
      <c r="E46" s="241"/>
      <c r="F46" s="244">
        <f t="shared" si="0"/>
        <v>0</v>
      </c>
    </row>
    <row r="47" spans="1:9" x14ac:dyDescent="0.2">
      <c r="A47" s="227"/>
      <c r="B47" s="257" t="s">
        <v>355</v>
      </c>
      <c r="C47" s="242" t="s">
        <v>356</v>
      </c>
      <c r="D47" s="273" t="s">
        <v>367</v>
      </c>
      <c r="E47" s="244"/>
      <c r="F47" s="244">
        <f t="shared" si="0"/>
        <v>0</v>
      </c>
    </row>
    <row r="48" spans="1:9" x14ac:dyDescent="0.2">
      <c r="A48" s="227"/>
      <c r="B48" s="257" t="s">
        <v>357</v>
      </c>
      <c r="C48" s="242" t="s">
        <v>358</v>
      </c>
      <c r="D48" s="273" t="s">
        <v>368</v>
      </c>
      <c r="E48" s="244"/>
      <c r="F48" s="244">
        <f t="shared" si="0"/>
        <v>0</v>
      </c>
    </row>
    <row r="49" spans="1:6" x14ac:dyDescent="0.2">
      <c r="A49" s="227"/>
      <c r="B49" s="259" t="s">
        <v>359</v>
      </c>
      <c r="C49" s="242" t="s">
        <v>360</v>
      </c>
      <c r="D49" s="273" t="s">
        <v>369</v>
      </c>
      <c r="E49" s="244"/>
      <c r="F49" s="244">
        <f t="shared" si="0"/>
        <v>0</v>
      </c>
    </row>
    <row r="50" spans="1:6" x14ac:dyDescent="0.2">
      <c r="A50" s="227"/>
      <c r="B50" s="259"/>
      <c r="C50" s="239"/>
      <c r="D50" s="256"/>
      <c r="E50" s="256"/>
      <c r="F50" s="241"/>
    </row>
    <row r="51" spans="1:6" x14ac:dyDescent="0.2">
      <c r="A51" s="227"/>
      <c r="B51" s="274" t="s">
        <v>370</v>
      </c>
      <c r="C51" s="242" t="s">
        <v>361</v>
      </c>
      <c r="D51" s="287" t="s">
        <v>75</v>
      </c>
      <c r="E51" s="287"/>
      <c r="F51" s="244">
        <f>D51*E51</f>
        <v>0</v>
      </c>
    </row>
    <row r="52" spans="1:6" x14ac:dyDescent="0.2">
      <c r="A52" s="227"/>
      <c r="B52" s="259" t="s">
        <v>362</v>
      </c>
      <c r="C52" s="242" t="s">
        <v>361</v>
      </c>
      <c r="D52" s="287" t="s">
        <v>75</v>
      </c>
      <c r="E52" s="287"/>
      <c r="F52" s="244">
        <f>D52*E52</f>
        <v>0</v>
      </c>
    </row>
    <row r="53" spans="1:6" x14ac:dyDescent="0.2">
      <c r="A53" s="227"/>
      <c r="B53" s="238"/>
      <c r="C53" s="239"/>
      <c r="D53" s="256"/>
      <c r="E53" s="256"/>
      <c r="F53" s="241"/>
    </row>
    <row r="54" spans="1:6" x14ac:dyDescent="0.2">
      <c r="A54" s="227"/>
      <c r="B54" s="259"/>
      <c r="C54" s="239"/>
      <c r="D54" s="256"/>
      <c r="E54" s="256"/>
      <c r="F54" s="241"/>
    </row>
    <row r="55" spans="1:6" x14ac:dyDescent="0.2">
      <c r="A55" s="227"/>
    </row>
    <row r="56" spans="1:6" x14ac:dyDescent="0.2">
      <c r="A56" s="227"/>
      <c r="B56" s="238"/>
      <c r="C56" s="239"/>
      <c r="D56" s="256"/>
      <c r="E56" s="256"/>
      <c r="F56" s="241"/>
    </row>
    <row r="57" spans="1:6" x14ac:dyDescent="0.2">
      <c r="A57" s="227"/>
      <c r="B57" s="238"/>
      <c r="C57" s="239"/>
      <c r="D57" s="256"/>
      <c r="E57" s="256"/>
      <c r="F57" s="241"/>
    </row>
    <row r="58" spans="1:6" x14ac:dyDescent="0.2">
      <c r="A58" s="227"/>
      <c r="B58" s="238"/>
      <c r="C58" s="239"/>
      <c r="D58" s="256"/>
      <c r="E58" s="256"/>
      <c r="F58" s="241"/>
    </row>
    <row r="59" spans="1:6" x14ac:dyDescent="0.2">
      <c r="A59" s="227"/>
      <c r="B59" s="238"/>
      <c r="C59" s="239"/>
      <c r="D59" s="256"/>
      <c r="E59" s="256"/>
      <c r="F59" s="241"/>
    </row>
    <row r="60" spans="1:6" x14ac:dyDescent="0.2">
      <c r="A60" s="227"/>
      <c r="B60" s="238"/>
      <c r="C60" s="239"/>
      <c r="D60" s="256"/>
      <c r="E60" s="256"/>
      <c r="F60" s="241"/>
    </row>
    <row r="61" spans="1:6" x14ac:dyDescent="0.2">
      <c r="A61" s="227"/>
      <c r="B61" s="238"/>
      <c r="C61" s="239"/>
      <c r="D61" s="256"/>
      <c r="E61" s="256"/>
      <c r="F61" s="241"/>
    </row>
    <row r="62" spans="1:6" x14ac:dyDescent="0.2">
      <c r="A62" s="227"/>
      <c r="B62" s="238"/>
      <c r="C62" s="239"/>
      <c r="D62" s="256"/>
      <c r="E62" s="256"/>
      <c r="F62" s="241"/>
    </row>
    <row r="63" spans="1:6" x14ac:dyDescent="0.2">
      <c r="A63" s="227"/>
      <c r="B63" s="238"/>
      <c r="C63" s="239"/>
      <c r="D63" s="256"/>
      <c r="E63" s="256"/>
      <c r="F63" s="241"/>
    </row>
    <row r="64" spans="1:6" x14ac:dyDescent="0.2">
      <c r="A64" s="227"/>
      <c r="B64" s="228"/>
      <c r="C64" s="261"/>
      <c r="D64" s="262"/>
      <c r="E64" s="262"/>
      <c r="F64" s="241"/>
    </row>
    <row r="65" spans="1:6" x14ac:dyDescent="0.2">
      <c r="A65" s="227"/>
      <c r="B65" s="263"/>
      <c r="C65" s="261"/>
      <c r="D65" s="262"/>
      <c r="E65" s="262"/>
      <c r="F65" s="241"/>
    </row>
    <row r="66" spans="1:6" x14ac:dyDescent="0.2">
      <c r="A66" s="264"/>
      <c r="B66" s="264" t="s">
        <v>6</v>
      </c>
      <c r="C66" s="265"/>
      <c r="D66" s="265"/>
      <c r="E66" s="266"/>
      <c r="F66" s="267"/>
    </row>
    <row r="67" spans="1:6" ht="15" x14ac:dyDescent="0.25">
      <c r="A67" s="268"/>
      <c r="B67" s="269" t="s">
        <v>312</v>
      </c>
      <c r="C67" s="269"/>
      <c r="D67" s="269"/>
      <c r="E67" s="270">
        <f>F10+F20+F28+F29+F32+F33+F40+F43+F44+F45+F46+F47+F48+F49+F51+F52</f>
        <v>0</v>
      </c>
      <c r="F67" s="271" t="s">
        <v>363</v>
      </c>
    </row>
  </sheetData>
  <mergeCells count="1">
    <mergeCell ref="A41:E4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37</vt:i4>
      </vt:variant>
    </vt:vector>
  </HeadingPairs>
  <TitlesOfParts>
    <vt:vector size="42" baseType="lpstr">
      <vt:lpstr>Krycí list</vt:lpstr>
      <vt:lpstr>Rekapitulace</vt:lpstr>
      <vt:lpstr>Položky</vt:lpstr>
      <vt:lpstr>Elektro</vt:lpstr>
      <vt:lpstr>VZT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Jacko Ladislav</cp:lastModifiedBy>
  <cp:lastPrinted>2018-05-31T09:41:24Z</cp:lastPrinted>
  <dcterms:created xsi:type="dcterms:W3CDTF">2018-04-16T06:47:30Z</dcterms:created>
  <dcterms:modified xsi:type="dcterms:W3CDTF">2018-05-31T12:09:53Z</dcterms:modified>
</cp:coreProperties>
</file>